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220" windowHeight="7905" tabRatio="687"/>
  </bookViews>
  <sheets>
    <sheet name="Русский-4 2020-2025" sheetId="6" r:id="rId1"/>
    <sheet name="Русский-4 2020 расклад" sheetId="3" r:id="rId2"/>
    <sheet name="Русский-4 2021 расклад" sheetId="2" r:id="rId3"/>
    <sheet name="Русский-4 2022 расклад" sheetId="7" r:id="rId4"/>
    <sheet name="Русский-4 2023 расклад" sheetId="8" r:id="rId5"/>
    <sheet name="Русский-4 2024 расклад" sheetId="9" r:id="rId6"/>
    <sheet name="Русский-4 2025 расклад " sheetId="10" r:id="rId7"/>
  </sheets>
  <calcPr calcId="145621"/>
</workbook>
</file>

<file path=xl/calcChain.xml><?xml version="1.0" encoding="utf-8"?>
<calcChain xmlns="http://schemas.openxmlformats.org/spreadsheetml/2006/main">
  <c r="AG125" i="6" l="1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7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9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G6" i="6"/>
  <c r="AA6" i="6"/>
  <c r="U125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U6" i="6"/>
  <c r="O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AF114" i="6"/>
  <c r="AE114" i="6"/>
  <c r="AD114" i="6"/>
  <c r="AC114" i="6"/>
  <c r="AB114" i="6"/>
  <c r="Z114" i="6"/>
  <c r="Y114" i="6"/>
  <c r="X114" i="6"/>
  <c r="W114" i="6"/>
  <c r="V114" i="6"/>
  <c r="T114" i="6"/>
  <c r="S114" i="6"/>
  <c r="R114" i="6"/>
  <c r="Q114" i="6"/>
  <c r="P114" i="6"/>
  <c r="N114" i="6"/>
  <c r="M114" i="6"/>
  <c r="L114" i="6"/>
  <c r="K114" i="6"/>
  <c r="J114" i="6"/>
  <c r="H114" i="6"/>
  <c r="G114" i="6"/>
  <c r="F114" i="6"/>
  <c r="E114" i="6"/>
  <c r="D114" i="6"/>
  <c r="I6" i="6"/>
  <c r="AB6" i="6"/>
  <c r="AC6" i="6"/>
  <c r="AD6" i="6"/>
  <c r="AE6" i="6"/>
  <c r="AF6" i="6"/>
  <c r="AB7" i="6"/>
  <c r="AC7" i="6"/>
  <c r="AD7" i="6"/>
  <c r="AE7" i="6"/>
  <c r="AF7" i="6"/>
  <c r="AC8" i="6"/>
  <c r="AE8" i="6"/>
  <c r="AF8" i="6"/>
  <c r="AB9" i="6"/>
  <c r="AC9" i="6"/>
  <c r="AD9" i="6"/>
  <c r="AE9" i="6"/>
  <c r="AF9" i="6"/>
  <c r="AC10" i="6"/>
  <c r="AD10" i="6"/>
  <c r="AE10" i="6"/>
  <c r="AF10" i="6"/>
  <c r="AB11" i="6"/>
  <c r="AC11" i="6"/>
  <c r="AD11" i="6"/>
  <c r="AE11" i="6"/>
  <c r="AF11" i="6"/>
  <c r="AB12" i="6"/>
  <c r="AC12" i="6"/>
  <c r="AD12" i="6"/>
  <c r="AE12" i="6"/>
  <c r="AF12" i="6"/>
  <c r="AB13" i="6"/>
  <c r="AC13" i="6"/>
  <c r="AD13" i="6"/>
  <c r="AE13" i="6"/>
  <c r="AF13" i="6"/>
  <c r="I78" i="10"/>
  <c r="I77" i="10"/>
  <c r="I76" i="10"/>
  <c r="I75" i="10"/>
  <c r="I111" i="10"/>
  <c r="I110" i="10"/>
  <c r="O114" i="10"/>
  <c r="M114" i="10"/>
  <c r="K114" i="10"/>
  <c r="N114" i="10" s="1"/>
  <c r="I114" i="10"/>
  <c r="O125" i="10"/>
  <c r="M125" i="10"/>
  <c r="K125" i="10"/>
  <c r="N125" i="10" s="1"/>
  <c r="I125" i="10"/>
  <c r="O124" i="10"/>
  <c r="M124" i="10"/>
  <c r="K124" i="10"/>
  <c r="N124" i="10" s="1"/>
  <c r="I124" i="10"/>
  <c r="O123" i="10"/>
  <c r="M123" i="10"/>
  <c r="K123" i="10"/>
  <c r="N123" i="10" s="1"/>
  <c r="I123" i="10"/>
  <c r="O122" i="10"/>
  <c r="M122" i="10"/>
  <c r="K122" i="10"/>
  <c r="N122" i="10" s="1"/>
  <c r="I122" i="10"/>
  <c r="O121" i="10"/>
  <c r="M121" i="10"/>
  <c r="K121" i="10"/>
  <c r="N121" i="10" s="1"/>
  <c r="I121" i="10"/>
  <c r="O120" i="10"/>
  <c r="M120" i="10"/>
  <c r="K120" i="10"/>
  <c r="N120" i="10" s="1"/>
  <c r="I120" i="10"/>
  <c r="O119" i="10"/>
  <c r="M119" i="10"/>
  <c r="K119" i="10"/>
  <c r="N119" i="10" s="1"/>
  <c r="I119" i="10"/>
  <c r="O118" i="10"/>
  <c r="M118" i="10"/>
  <c r="K118" i="10"/>
  <c r="N118" i="10" s="1"/>
  <c r="I118" i="10"/>
  <c r="O117" i="10"/>
  <c r="M117" i="10"/>
  <c r="K117" i="10"/>
  <c r="N117" i="10" s="1"/>
  <c r="N116" i="10" s="1"/>
  <c r="I117" i="10"/>
  <c r="I116" i="10" s="1"/>
  <c r="H116" i="10"/>
  <c r="G116" i="10"/>
  <c r="F116" i="10"/>
  <c r="E116" i="10"/>
  <c r="O116" i="10" s="1"/>
  <c r="D116" i="10"/>
  <c r="K116" i="10" s="1"/>
  <c r="O115" i="10"/>
  <c r="M115" i="10"/>
  <c r="K115" i="10"/>
  <c r="N115" i="10" s="1"/>
  <c r="I115" i="10"/>
  <c r="O113" i="10"/>
  <c r="M113" i="10"/>
  <c r="K113" i="10"/>
  <c r="N113" i="10" s="1"/>
  <c r="I113" i="10"/>
  <c r="O112" i="10"/>
  <c r="M112" i="10"/>
  <c r="K112" i="10"/>
  <c r="N112" i="10" s="1"/>
  <c r="I112" i="10"/>
  <c r="O111" i="10"/>
  <c r="M111" i="10"/>
  <c r="K111" i="10"/>
  <c r="N111" i="10" s="1"/>
  <c r="O110" i="10"/>
  <c r="M110" i="10"/>
  <c r="K110" i="10"/>
  <c r="N110" i="10" s="1"/>
  <c r="O109" i="10"/>
  <c r="M109" i="10"/>
  <c r="K109" i="10"/>
  <c r="N109" i="10" s="1"/>
  <c r="I109" i="10"/>
  <c r="O108" i="10"/>
  <c r="M108" i="10"/>
  <c r="K108" i="10"/>
  <c r="N108" i="10" s="1"/>
  <c r="I108" i="10"/>
  <c r="O107" i="10"/>
  <c r="M107" i="10"/>
  <c r="K107" i="10"/>
  <c r="N107" i="10" s="1"/>
  <c r="I107" i="10"/>
  <c r="O106" i="10"/>
  <c r="M106" i="10"/>
  <c r="K106" i="10"/>
  <c r="N106" i="10" s="1"/>
  <c r="I106" i="10"/>
  <c r="O105" i="10"/>
  <c r="M105" i="10"/>
  <c r="K105" i="10"/>
  <c r="N105" i="10" s="1"/>
  <c r="I105" i="10"/>
  <c r="O104" i="10"/>
  <c r="M104" i="10"/>
  <c r="K104" i="10"/>
  <c r="N104" i="10" s="1"/>
  <c r="I104" i="10"/>
  <c r="O103" i="10"/>
  <c r="M103" i="10"/>
  <c r="K103" i="10"/>
  <c r="N103" i="10" s="1"/>
  <c r="I103" i="10"/>
  <c r="O102" i="10"/>
  <c r="M102" i="10"/>
  <c r="K102" i="10"/>
  <c r="N102" i="10" s="1"/>
  <c r="I102" i="10"/>
  <c r="O101" i="10"/>
  <c r="M101" i="10"/>
  <c r="K101" i="10"/>
  <c r="N101" i="10" s="1"/>
  <c r="I101" i="10"/>
  <c r="O100" i="10"/>
  <c r="M100" i="10"/>
  <c r="K100" i="10"/>
  <c r="N100" i="10" s="1"/>
  <c r="I100" i="10"/>
  <c r="O99" i="10"/>
  <c r="M99" i="10"/>
  <c r="K99" i="10"/>
  <c r="N99" i="10" s="1"/>
  <c r="I99" i="10"/>
  <c r="O98" i="10"/>
  <c r="M98" i="10"/>
  <c r="K98" i="10"/>
  <c r="N98" i="10" s="1"/>
  <c r="I98" i="10"/>
  <c r="O97" i="10"/>
  <c r="M97" i="10"/>
  <c r="K97" i="10"/>
  <c r="N97" i="10" s="1"/>
  <c r="I97" i="10"/>
  <c r="O96" i="10"/>
  <c r="M96" i="10"/>
  <c r="K96" i="10"/>
  <c r="N96" i="10" s="1"/>
  <c r="I96" i="10"/>
  <c r="O95" i="10"/>
  <c r="M95" i="10"/>
  <c r="K95" i="10"/>
  <c r="N95" i="10" s="1"/>
  <c r="I95" i="10"/>
  <c r="O94" i="10"/>
  <c r="M94" i="10"/>
  <c r="K94" i="10"/>
  <c r="N94" i="10" s="1"/>
  <c r="I94" i="10"/>
  <c r="O93" i="10"/>
  <c r="M93" i="10"/>
  <c r="K93" i="10"/>
  <c r="N93" i="10" s="1"/>
  <c r="I93" i="10"/>
  <c r="O92" i="10"/>
  <c r="M92" i="10"/>
  <c r="K92" i="10"/>
  <c r="N92" i="10" s="1"/>
  <c r="I92" i="10"/>
  <c r="O91" i="10"/>
  <c r="M91" i="10"/>
  <c r="K91" i="10"/>
  <c r="N91" i="10" s="1"/>
  <c r="I91" i="10"/>
  <c r="O90" i="10"/>
  <c r="M90" i="10"/>
  <c r="K90" i="10"/>
  <c r="N90" i="10" s="1"/>
  <c r="I90" i="10"/>
  <c r="O89" i="10"/>
  <c r="M89" i="10"/>
  <c r="K89" i="10"/>
  <c r="N89" i="10" s="1"/>
  <c r="I89" i="10"/>
  <c r="O88" i="10"/>
  <c r="M88" i="10"/>
  <c r="K88" i="10"/>
  <c r="N88" i="10" s="1"/>
  <c r="I88" i="10"/>
  <c r="O87" i="10"/>
  <c r="M87" i="10"/>
  <c r="K87" i="10"/>
  <c r="N87" i="10" s="1"/>
  <c r="I87" i="10"/>
  <c r="O86" i="10"/>
  <c r="M86" i="10"/>
  <c r="K86" i="10"/>
  <c r="N86" i="10" s="1"/>
  <c r="I86" i="10"/>
  <c r="O85" i="10"/>
  <c r="M85" i="10"/>
  <c r="K85" i="10"/>
  <c r="N85" i="10" s="1"/>
  <c r="I85" i="10"/>
  <c r="I84" i="10" s="1"/>
  <c r="H84" i="10"/>
  <c r="G84" i="10"/>
  <c r="F84" i="10"/>
  <c r="E84" i="10"/>
  <c r="O84" i="10" s="1"/>
  <c r="D84" i="10"/>
  <c r="K84" i="10" s="1"/>
  <c r="O83" i="10"/>
  <c r="M83" i="10"/>
  <c r="K83" i="10"/>
  <c r="N83" i="10" s="1"/>
  <c r="I83" i="10"/>
  <c r="O82" i="10"/>
  <c r="M82" i="10"/>
  <c r="K82" i="10"/>
  <c r="N82" i="10" s="1"/>
  <c r="I82" i="10"/>
  <c r="O81" i="10"/>
  <c r="M81" i="10"/>
  <c r="K81" i="10"/>
  <c r="N81" i="10" s="1"/>
  <c r="I81" i="10"/>
  <c r="O80" i="10"/>
  <c r="M80" i="10"/>
  <c r="K80" i="10"/>
  <c r="N80" i="10" s="1"/>
  <c r="I80" i="10"/>
  <c r="O79" i="10"/>
  <c r="M79" i="10"/>
  <c r="K79" i="10"/>
  <c r="N79" i="10" s="1"/>
  <c r="I79" i="10"/>
  <c r="O78" i="10"/>
  <c r="M78" i="10"/>
  <c r="K78" i="10"/>
  <c r="N78" i="10" s="1"/>
  <c r="O77" i="10"/>
  <c r="M77" i="10"/>
  <c r="K77" i="10"/>
  <c r="O76" i="10"/>
  <c r="M76" i="10"/>
  <c r="K76" i="10"/>
  <c r="O75" i="10"/>
  <c r="M75" i="10"/>
  <c r="K75" i="10"/>
  <c r="O74" i="10"/>
  <c r="M74" i="10"/>
  <c r="K74" i="10"/>
  <c r="N74" i="10" s="1"/>
  <c r="I74" i="10"/>
  <c r="O73" i="10"/>
  <c r="M73" i="10"/>
  <c r="K73" i="10"/>
  <c r="N73" i="10" s="1"/>
  <c r="I73" i="10"/>
  <c r="O72" i="10"/>
  <c r="M72" i="10"/>
  <c r="K72" i="10"/>
  <c r="N72" i="10" s="1"/>
  <c r="I72" i="10"/>
  <c r="O71" i="10"/>
  <c r="M71" i="10"/>
  <c r="K71" i="10"/>
  <c r="N71" i="10" s="1"/>
  <c r="I71" i="10"/>
  <c r="O70" i="10"/>
  <c r="M70" i="10"/>
  <c r="K70" i="10"/>
  <c r="N70" i="10" s="1"/>
  <c r="I70" i="10"/>
  <c r="I69" i="10" s="1"/>
  <c r="H69" i="10"/>
  <c r="G69" i="10"/>
  <c r="M69" i="10" s="1"/>
  <c r="F69" i="10"/>
  <c r="E69" i="10"/>
  <c r="O69" i="10" s="1"/>
  <c r="D69" i="10"/>
  <c r="K69" i="10" s="1"/>
  <c r="O68" i="10"/>
  <c r="M68" i="10"/>
  <c r="K68" i="10"/>
  <c r="I68" i="10"/>
  <c r="O67" i="10"/>
  <c r="M67" i="10"/>
  <c r="K67" i="10"/>
  <c r="I67" i="10"/>
  <c r="O66" i="10"/>
  <c r="M66" i="10"/>
  <c r="K66" i="10"/>
  <c r="I66" i="10"/>
  <c r="O65" i="10"/>
  <c r="M65" i="10"/>
  <c r="K65" i="10"/>
  <c r="I65" i="10"/>
  <c r="O64" i="10"/>
  <c r="M64" i="10"/>
  <c r="K64" i="10"/>
  <c r="I64" i="10"/>
  <c r="O63" i="10"/>
  <c r="M63" i="10"/>
  <c r="K63" i="10"/>
  <c r="I63" i="10"/>
  <c r="O62" i="10"/>
  <c r="M62" i="10"/>
  <c r="K62" i="10"/>
  <c r="I62" i="10"/>
  <c r="O61" i="10"/>
  <c r="M61" i="10"/>
  <c r="K61" i="10"/>
  <c r="N61" i="10" s="1"/>
  <c r="I61" i="10"/>
  <c r="O60" i="10"/>
  <c r="M60" i="10"/>
  <c r="K60" i="10"/>
  <c r="N60" i="10" s="1"/>
  <c r="I60" i="10"/>
  <c r="O59" i="10"/>
  <c r="M59" i="10"/>
  <c r="K59" i="10"/>
  <c r="N59" i="10" s="1"/>
  <c r="I59" i="10"/>
  <c r="O58" i="10"/>
  <c r="M58" i="10"/>
  <c r="K58" i="10"/>
  <c r="N58" i="10" s="1"/>
  <c r="I58" i="10"/>
  <c r="O57" i="10"/>
  <c r="M57" i="10"/>
  <c r="K57" i="10"/>
  <c r="N57" i="10" s="1"/>
  <c r="I57" i="10"/>
  <c r="O56" i="10"/>
  <c r="M56" i="10"/>
  <c r="K56" i="10"/>
  <c r="N56" i="10" s="1"/>
  <c r="I56" i="10"/>
  <c r="O55" i="10"/>
  <c r="M55" i="10"/>
  <c r="K55" i="10"/>
  <c r="N55" i="10" s="1"/>
  <c r="I55" i="10"/>
  <c r="O54" i="10"/>
  <c r="M54" i="10"/>
  <c r="K54" i="10"/>
  <c r="N54" i="10" s="1"/>
  <c r="I54" i="10"/>
  <c r="O53" i="10"/>
  <c r="M53" i="10"/>
  <c r="K53" i="10"/>
  <c r="N53" i="10" s="1"/>
  <c r="I53" i="10"/>
  <c r="O52" i="10"/>
  <c r="M52" i="10"/>
  <c r="K52" i="10"/>
  <c r="N52" i="10" s="1"/>
  <c r="I52" i="10"/>
  <c r="O51" i="10"/>
  <c r="M51" i="10"/>
  <c r="K51" i="10"/>
  <c r="N51" i="10" s="1"/>
  <c r="I51" i="10"/>
  <c r="O50" i="10"/>
  <c r="M50" i="10"/>
  <c r="K50" i="10"/>
  <c r="N50" i="10" s="1"/>
  <c r="I50" i="10"/>
  <c r="O49" i="10"/>
  <c r="M49" i="10"/>
  <c r="K49" i="10"/>
  <c r="N49" i="10" s="1"/>
  <c r="I49" i="10"/>
  <c r="I48" i="10" s="1"/>
  <c r="H48" i="10"/>
  <c r="G48" i="10"/>
  <c r="M48" i="10" s="1"/>
  <c r="F48" i="10"/>
  <c r="E48" i="10"/>
  <c r="O48" i="10" s="1"/>
  <c r="D48" i="10"/>
  <c r="K48" i="10" s="1"/>
  <c r="O47" i="10"/>
  <c r="M47" i="10"/>
  <c r="K47" i="10"/>
  <c r="N47" i="10" s="1"/>
  <c r="I47" i="10"/>
  <c r="O46" i="10"/>
  <c r="M46" i="10"/>
  <c r="K46" i="10"/>
  <c r="N46" i="10" s="1"/>
  <c r="I46" i="10"/>
  <c r="O45" i="10"/>
  <c r="M45" i="10"/>
  <c r="K45" i="10"/>
  <c r="N45" i="10" s="1"/>
  <c r="I45" i="10"/>
  <c r="O44" i="10"/>
  <c r="M44" i="10"/>
  <c r="K44" i="10"/>
  <c r="N44" i="10" s="1"/>
  <c r="I44" i="10"/>
  <c r="O43" i="10"/>
  <c r="M43" i="10"/>
  <c r="K43" i="10"/>
  <c r="N43" i="10" s="1"/>
  <c r="I43" i="10"/>
  <c r="O42" i="10"/>
  <c r="M42" i="10"/>
  <c r="K42" i="10"/>
  <c r="N42" i="10" s="1"/>
  <c r="I42" i="10"/>
  <c r="O41" i="10"/>
  <c r="M41" i="10"/>
  <c r="K41" i="10"/>
  <c r="N41" i="10" s="1"/>
  <c r="I41" i="10"/>
  <c r="O40" i="10"/>
  <c r="M40" i="10"/>
  <c r="K40" i="10"/>
  <c r="N40" i="10" s="1"/>
  <c r="I40" i="10"/>
  <c r="O39" i="10"/>
  <c r="M39" i="10"/>
  <c r="K39" i="10"/>
  <c r="N39" i="10" s="1"/>
  <c r="I39" i="10"/>
  <c r="O38" i="10"/>
  <c r="M38" i="10"/>
  <c r="K38" i="10"/>
  <c r="N38" i="10" s="1"/>
  <c r="I38" i="10"/>
  <c r="O37" i="10"/>
  <c r="M37" i="10"/>
  <c r="K37" i="10"/>
  <c r="N37" i="10" s="1"/>
  <c r="I37" i="10"/>
  <c r="O36" i="10"/>
  <c r="M36" i="10"/>
  <c r="K36" i="10"/>
  <c r="N36" i="10" s="1"/>
  <c r="I36" i="10"/>
  <c r="O35" i="10"/>
  <c r="M35" i="10"/>
  <c r="K35" i="10"/>
  <c r="N35" i="10" s="1"/>
  <c r="I35" i="10"/>
  <c r="O34" i="10"/>
  <c r="M34" i="10"/>
  <c r="K34" i="10"/>
  <c r="N34" i="10" s="1"/>
  <c r="I34" i="10"/>
  <c r="O33" i="10"/>
  <c r="M33" i="10"/>
  <c r="K33" i="10"/>
  <c r="N33" i="10" s="1"/>
  <c r="I33" i="10"/>
  <c r="O32" i="10"/>
  <c r="M32" i="10"/>
  <c r="K32" i="10"/>
  <c r="N32" i="10" s="1"/>
  <c r="I32" i="10"/>
  <c r="O31" i="10"/>
  <c r="M31" i="10"/>
  <c r="K31" i="10"/>
  <c r="N31" i="10" s="1"/>
  <c r="N30" i="10" s="1"/>
  <c r="I31" i="10"/>
  <c r="I30" i="10" s="1"/>
  <c r="H30" i="10"/>
  <c r="G30" i="10"/>
  <c r="F30" i="10"/>
  <c r="E30" i="10"/>
  <c r="O30" i="10" s="1"/>
  <c r="D30" i="10"/>
  <c r="K30" i="10" s="1"/>
  <c r="O29" i="10"/>
  <c r="M29" i="10"/>
  <c r="K29" i="10"/>
  <c r="N29" i="10" s="1"/>
  <c r="I29" i="10"/>
  <c r="O28" i="10"/>
  <c r="N28" i="10"/>
  <c r="M28" i="10"/>
  <c r="L28" i="10"/>
  <c r="K28" i="10"/>
  <c r="I28" i="10"/>
  <c r="O27" i="10"/>
  <c r="N27" i="10"/>
  <c r="M27" i="10"/>
  <c r="L27" i="10"/>
  <c r="K27" i="10"/>
  <c r="I27" i="10"/>
  <c r="O26" i="10"/>
  <c r="N26" i="10"/>
  <c r="M26" i="10"/>
  <c r="L26" i="10"/>
  <c r="K26" i="10"/>
  <c r="I26" i="10"/>
  <c r="O25" i="10"/>
  <c r="N25" i="10"/>
  <c r="M25" i="10"/>
  <c r="L25" i="10"/>
  <c r="K25" i="10"/>
  <c r="I25" i="10"/>
  <c r="O24" i="10"/>
  <c r="N24" i="10"/>
  <c r="M24" i="10"/>
  <c r="L24" i="10"/>
  <c r="K24" i="10"/>
  <c r="I24" i="10"/>
  <c r="O23" i="10"/>
  <c r="N23" i="10"/>
  <c r="M23" i="10"/>
  <c r="L23" i="10"/>
  <c r="K23" i="10"/>
  <c r="I23" i="10"/>
  <c r="O22" i="10"/>
  <c r="N22" i="10"/>
  <c r="M22" i="10"/>
  <c r="L22" i="10"/>
  <c r="K22" i="10"/>
  <c r="I22" i="10"/>
  <c r="O21" i="10"/>
  <c r="N21" i="10"/>
  <c r="M21" i="10"/>
  <c r="L21" i="10"/>
  <c r="K21" i="10"/>
  <c r="I21" i="10"/>
  <c r="O20" i="10"/>
  <c r="N20" i="10"/>
  <c r="M20" i="10"/>
  <c r="L20" i="10"/>
  <c r="K20" i="10"/>
  <c r="I20" i="10"/>
  <c r="O19" i="10"/>
  <c r="N19" i="10"/>
  <c r="M19" i="10"/>
  <c r="L19" i="10"/>
  <c r="K19" i="10"/>
  <c r="I19" i="10"/>
  <c r="O18" i="10"/>
  <c r="N18" i="10"/>
  <c r="N17" i="10" s="1"/>
  <c r="M18" i="10"/>
  <c r="L18" i="10"/>
  <c r="K18" i="10"/>
  <c r="I18" i="10"/>
  <c r="I17" i="10" s="1"/>
  <c r="H17" i="10"/>
  <c r="G17" i="10"/>
  <c r="M17" i="10" s="1"/>
  <c r="F17" i="10"/>
  <c r="E17" i="10"/>
  <c r="O17" i="10" s="1"/>
  <c r="D17" i="10"/>
  <c r="K17" i="10" s="1"/>
  <c r="O16" i="10"/>
  <c r="M16" i="10"/>
  <c r="K16" i="10"/>
  <c r="N16" i="10" s="1"/>
  <c r="I16" i="10"/>
  <c r="O15" i="10"/>
  <c r="M15" i="10"/>
  <c r="K15" i="10"/>
  <c r="N15" i="10" s="1"/>
  <c r="I15" i="10"/>
  <c r="O14" i="10"/>
  <c r="M14" i="10"/>
  <c r="K14" i="10"/>
  <c r="N14" i="10" s="1"/>
  <c r="I14" i="10"/>
  <c r="O13" i="10"/>
  <c r="M13" i="10"/>
  <c r="K13" i="10"/>
  <c r="N13" i="10" s="1"/>
  <c r="I13" i="10"/>
  <c r="O12" i="10"/>
  <c r="M12" i="10"/>
  <c r="K12" i="10"/>
  <c r="N12" i="10" s="1"/>
  <c r="I12" i="10"/>
  <c r="O11" i="10"/>
  <c r="M11" i="10"/>
  <c r="K11" i="10"/>
  <c r="N11" i="10" s="1"/>
  <c r="I11" i="10"/>
  <c r="O10" i="10"/>
  <c r="M10" i="10"/>
  <c r="K10" i="10"/>
  <c r="N10" i="10" s="1"/>
  <c r="I10" i="10"/>
  <c r="O9" i="10"/>
  <c r="M9" i="10"/>
  <c r="K9" i="10"/>
  <c r="N9" i="10" s="1"/>
  <c r="I9" i="10"/>
  <c r="O8" i="10"/>
  <c r="M8" i="10"/>
  <c r="K8" i="10"/>
  <c r="N8" i="10" s="1"/>
  <c r="N7" i="10" s="1"/>
  <c r="I8" i="10"/>
  <c r="I7" i="10" s="1"/>
  <c r="H7" i="10"/>
  <c r="G7" i="10"/>
  <c r="F7" i="10"/>
  <c r="E7" i="10"/>
  <c r="O7" i="10" s="1"/>
  <c r="D7" i="10"/>
  <c r="K7" i="10" s="1"/>
  <c r="H6" i="10"/>
  <c r="G6" i="10"/>
  <c r="F6" i="10"/>
  <c r="E6" i="10"/>
  <c r="O6" i="10" s="1"/>
  <c r="A6" i="10"/>
  <c r="D6" i="10" l="1"/>
  <c r="K6" i="10" s="1"/>
  <c r="M116" i="10"/>
  <c r="I6" i="10"/>
  <c r="L114" i="10"/>
  <c r="L62" i="10"/>
  <c r="L70" i="10"/>
  <c r="L71" i="10"/>
  <c r="L72" i="10"/>
  <c r="L73" i="10"/>
  <c r="L74" i="10"/>
  <c r="L78" i="10"/>
  <c r="L79" i="10"/>
  <c r="L80" i="10"/>
  <c r="L81" i="10"/>
  <c r="L82" i="10"/>
  <c r="L83" i="10"/>
  <c r="L117" i="10"/>
  <c r="L118" i="10"/>
  <c r="L119" i="10"/>
  <c r="L120" i="10"/>
  <c r="L121" i="10"/>
  <c r="L122" i="10"/>
  <c r="L123" i="10"/>
  <c r="L124" i="10"/>
  <c r="L125" i="10"/>
  <c r="M84" i="10"/>
  <c r="N84" i="10"/>
  <c r="L110" i="10"/>
  <c r="M6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M30" i="10"/>
  <c r="L29" i="10"/>
  <c r="L17" i="10" s="1"/>
  <c r="M7" i="10"/>
  <c r="N63" i="10"/>
  <c r="L63" i="10"/>
  <c r="N64" i="10"/>
  <c r="L64" i="10"/>
  <c r="N65" i="10"/>
  <c r="L65" i="10"/>
  <c r="N66" i="10"/>
  <c r="L66" i="10"/>
  <c r="N67" i="10"/>
  <c r="L67" i="10"/>
  <c r="N68" i="10"/>
  <c r="L68" i="10"/>
  <c r="I126" i="10"/>
  <c r="L8" i="10"/>
  <c r="L9" i="10"/>
  <c r="L10" i="10"/>
  <c r="L11" i="10"/>
  <c r="L12" i="10"/>
  <c r="L13" i="10"/>
  <c r="L14" i="10"/>
  <c r="L15" i="10"/>
  <c r="L16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N62" i="10"/>
  <c r="N75" i="10"/>
  <c r="L75" i="10"/>
  <c r="N76" i="10"/>
  <c r="L76" i="10"/>
  <c r="N77" i="10"/>
  <c r="L77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1" i="10"/>
  <c r="L112" i="10"/>
  <c r="L113" i="10"/>
  <c r="L115" i="10"/>
  <c r="AF125" i="6"/>
  <c r="AF124" i="6"/>
  <c r="AF123" i="6"/>
  <c r="AF122" i="6"/>
  <c r="AF121" i="6"/>
  <c r="AF120" i="6"/>
  <c r="AF119" i="6"/>
  <c r="AF118" i="6"/>
  <c r="AF117" i="6"/>
  <c r="AF116" i="6"/>
  <c r="AF113" i="6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Z125" i="6"/>
  <c r="Z124" i="6"/>
  <c r="Z123" i="6"/>
  <c r="Z122" i="6"/>
  <c r="Z121" i="6"/>
  <c r="Z120" i="6"/>
  <c r="Z119" i="6"/>
  <c r="Z118" i="6"/>
  <c r="Z117" i="6"/>
  <c r="Z116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T125" i="6"/>
  <c r="T124" i="6"/>
  <c r="T123" i="6"/>
  <c r="T122" i="6"/>
  <c r="T121" i="6"/>
  <c r="T120" i="6"/>
  <c r="T119" i="6"/>
  <c r="T118" i="6"/>
  <c r="T117" i="6"/>
  <c r="T116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N125" i="6"/>
  <c r="N124" i="6"/>
  <c r="N123" i="6"/>
  <c r="N122" i="6"/>
  <c r="N121" i="6"/>
  <c r="N120" i="6"/>
  <c r="N119" i="6"/>
  <c r="N118" i="6"/>
  <c r="N117" i="6"/>
  <c r="N116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H125" i="6"/>
  <c r="H124" i="6"/>
  <c r="H123" i="6"/>
  <c r="H122" i="6"/>
  <c r="H121" i="6"/>
  <c r="H120" i="6"/>
  <c r="H119" i="6"/>
  <c r="H118" i="6"/>
  <c r="H117" i="6"/>
  <c r="H116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O124" i="9"/>
  <c r="M124" i="9"/>
  <c r="K124" i="9"/>
  <c r="N124" i="9" s="1"/>
  <c r="O123" i="9"/>
  <c r="M123" i="9"/>
  <c r="K123" i="9"/>
  <c r="N123" i="9" s="1"/>
  <c r="O122" i="9"/>
  <c r="M122" i="9"/>
  <c r="K122" i="9"/>
  <c r="N122" i="9" s="1"/>
  <c r="O121" i="9"/>
  <c r="M121" i="9"/>
  <c r="K121" i="9"/>
  <c r="N121" i="9" s="1"/>
  <c r="O120" i="9"/>
  <c r="M120" i="9"/>
  <c r="K120" i="9"/>
  <c r="N120" i="9" s="1"/>
  <c r="O119" i="9"/>
  <c r="M119" i="9"/>
  <c r="K119" i="9"/>
  <c r="N119" i="9" s="1"/>
  <c r="O118" i="9"/>
  <c r="M118" i="9"/>
  <c r="K118" i="9"/>
  <c r="N118" i="9" s="1"/>
  <c r="O117" i="9"/>
  <c r="M117" i="9"/>
  <c r="K117" i="9"/>
  <c r="N117" i="9" s="1"/>
  <c r="O116" i="9"/>
  <c r="M116" i="9"/>
  <c r="K116" i="9"/>
  <c r="N116" i="9" s="1"/>
  <c r="N115" i="9" s="1"/>
  <c r="O115" i="9"/>
  <c r="M115" i="9"/>
  <c r="K115" i="9"/>
  <c r="O114" i="9"/>
  <c r="M114" i="9"/>
  <c r="K114" i="9"/>
  <c r="N114" i="9" s="1"/>
  <c r="O113" i="9"/>
  <c r="M113" i="9"/>
  <c r="K113" i="9"/>
  <c r="N113" i="9" s="1"/>
  <c r="O112" i="9"/>
  <c r="M112" i="9"/>
  <c r="K112" i="9"/>
  <c r="N112" i="9" s="1"/>
  <c r="O111" i="9"/>
  <c r="M111" i="9"/>
  <c r="K111" i="9"/>
  <c r="N111" i="9" s="1"/>
  <c r="O110" i="9"/>
  <c r="M110" i="9"/>
  <c r="K110" i="9"/>
  <c r="N110" i="9" s="1"/>
  <c r="O109" i="9"/>
  <c r="M109" i="9"/>
  <c r="K109" i="9"/>
  <c r="N109" i="9" s="1"/>
  <c r="O108" i="9"/>
  <c r="M108" i="9"/>
  <c r="K108" i="9"/>
  <c r="N108" i="9" s="1"/>
  <c r="O107" i="9"/>
  <c r="M107" i="9"/>
  <c r="K107" i="9"/>
  <c r="N107" i="9" s="1"/>
  <c r="O106" i="9"/>
  <c r="M106" i="9"/>
  <c r="K106" i="9"/>
  <c r="N106" i="9" s="1"/>
  <c r="O105" i="9"/>
  <c r="M105" i="9"/>
  <c r="K105" i="9"/>
  <c r="N105" i="9" s="1"/>
  <c r="O104" i="9"/>
  <c r="M104" i="9"/>
  <c r="K104" i="9"/>
  <c r="N104" i="9" s="1"/>
  <c r="O103" i="9"/>
  <c r="M103" i="9"/>
  <c r="K103" i="9"/>
  <c r="N103" i="9" s="1"/>
  <c r="O102" i="9"/>
  <c r="M102" i="9"/>
  <c r="K102" i="9"/>
  <c r="N102" i="9" s="1"/>
  <c r="O101" i="9"/>
  <c r="M101" i="9"/>
  <c r="K101" i="9"/>
  <c r="N101" i="9" s="1"/>
  <c r="O100" i="9"/>
  <c r="M100" i="9"/>
  <c r="K100" i="9"/>
  <c r="N100" i="9" s="1"/>
  <c r="O99" i="9"/>
  <c r="M99" i="9"/>
  <c r="K99" i="9"/>
  <c r="N99" i="9" s="1"/>
  <c r="O98" i="9"/>
  <c r="M98" i="9"/>
  <c r="K98" i="9"/>
  <c r="N98" i="9" s="1"/>
  <c r="O97" i="9"/>
  <c r="M97" i="9"/>
  <c r="K97" i="9"/>
  <c r="N97" i="9" s="1"/>
  <c r="O96" i="9"/>
  <c r="M96" i="9"/>
  <c r="K96" i="9"/>
  <c r="N96" i="9" s="1"/>
  <c r="O95" i="9"/>
  <c r="M95" i="9"/>
  <c r="K95" i="9"/>
  <c r="N95" i="9" s="1"/>
  <c r="O94" i="9"/>
  <c r="M94" i="9"/>
  <c r="K94" i="9"/>
  <c r="N94" i="9" s="1"/>
  <c r="O93" i="9"/>
  <c r="M93" i="9"/>
  <c r="K93" i="9"/>
  <c r="N93" i="9" s="1"/>
  <c r="O92" i="9"/>
  <c r="M92" i="9"/>
  <c r="K92" i="9"/>
  <c r="N92" i="9" s="1"/>
  <c r="O91" i="9"/>
  <c r="M91" i="9"/>
  <c r="K91" i="9"/>
  <c r="N91" i="9" s="1"/>
  <c r="O90" i="9"/>
  <c r="M90" i="9"/>
  <c r="K90" i="9"/>
  <c r="N90" i="9" s="1"/>
  <c r="O89" i="9"/>
  <c r="M89" i="9"/>
  <c r="K89" i="9"/>
  <c r="N89" i="9" s="1"/>
  <c r="O88" i="9"/>
  <c r="M88" i="9"/>
  <c r="K88" i="9"/>
  <c r="N88" i="9" s="1"/>
  <c r="O87" i="9"/>
  <c r="M87" i="9"/>
  <c r="K87" i="9"/>
  <c r="N87" i="9" s="1"/>
  <c r="O86" i="9"/>
  <c r="M86" i="9"/>
  <c r="K86" i="9"/>
  <c r="N86" i="9" s="1"/>
  <c r="O85" i="9"/>
  <c r="M85" i="9"/>
  <c r="K85" i="9"/>
  <c r="N85" i="9" s="1"/>
  <c r="N84" i="9" s="1"/>
  <c r="O84" i="9"/>
  <c r="M84" i="9"/>
  <c r="K84" i="9"/>
  <c r="O83" i="9"/>
  <c r="M83" i="9"/>
  <c r="K83" i="9"/>
  <c r="N83" i="9" s="1"/>
  <c r="O82" i="9"/>
  <c r="M82" i="9"/>
  <c r="K82" i="9"/>
  <c r="N82" i="9" s="1"/>
  <c r="O81" i="9"/>
  <c r="M81" i="9"/>
  <c r="K81" i="9"/>
  <c r="N81" i="9" s="1"/>
  <c r="O80" i="9"/>
  <c r="M80" i="9"/>
  <c r="K80" i="9"/>
  <c r="N80" i="9" s="1"/>
  <c r="O79" i="9"/>
  <c r="M79" i="9"/>
  <c r="K79" i="9"/>
  <c r="N79" i="9" s="1"/>
  <c r="O78" i="9"/>
  <c r="M78" i="9"/>
  <c r="K78" i="9"/>
  <c r="N78" i="9" s="1"/>
  <c r="O77" i="9"/>
  <c r="M77" i="9"/>
  <c r="K77" i="9"/>
  <c r="N77" i="9" s="1"/>
  <c r="O76" i="9"/>
  <c r="M76" i="9"/>
  <c r="K76" i="9"/>
  <c r="N76" i="9" s="1"/>
  <c r="O75" i="9"/>
  <c r="M75" i="9"/>
  <c r="K75" i="9"/>
  <c r="N75" i="9" s="1"/>
  <c r="O74" i="9"/>
  <c r="M74" i="9"/>
  <c r="K74" i="9"/>
  <c r="N74" i="9" s="1"/>
  <c r="O73" i="9"/>
  <c r="M73" i="9"/>
  <c r="K73" i="9"/>
  <c r="N73" i="9" s="1"/>
  <c r="O72" i="9"/>
  <c r="M72" i="9"/>
  <c r="K72" i="9"/>
  <c r="N72" i="9" s="1"/>
  <c r="O71" i="9"/>
  <c r="M71" i="9"/>
  <c r="K71" i="9"/>
  <c r="N71" i="9" s="1"/>
  <c r="O70" i="9"/>
  <c r="M70" i="9"/>
  <c r="K70" i="9"/>
  <c r="N70" i="9" s="1"/>
  <c r="N69" i="9" s="1"/>
  <c r="O69" i="9"/>
  <c r="M69" i="9"/>
  <c r="K69" i="9"/>
  <c r="O68" i="9"/>
  <c r="M68" i="9"/>
  <c r="K68" i="9"/>
  <c r="N68" i="9" s="1"/>
  <c r="O67" i="9"/>
  <c r="M67" i="9"/>
  <c r="K67" i="9"/>
  <c r="N67" i="9" s="1"/>
  <c r="O66" i="9"/>
  <c r="M66" i="9"/>
  <c r="K66" i="9"/>
  <c r="N66" i="9" s="1"/>
  <c r="O65" i="9"/>
  <c r="M65" i="9"/>
  <c r="K65" i="9"/>
  <c r="N65" i="9" s="1"/>
  <c r="O64" i="9"/>
  <c r="M64" i="9"/>
  <c r="K64" i="9"/>
  <c r="N64" i="9" s="1"/>
  <c r="O63" i="9"/>
  <c r="M63" i="9"/>
  <c r="K63" i="9"/>
  <c r="N63" i="9" s="1"/>
  <c r="O62" i="9"/>
  <c r="M62" i="9"/>
  <c r="K62" i="9"/>
  <c r="N62" i="9" s="1"/>
  <c r="O61" i="9"/>
  <c r="M61" i="9"/>
  <c r="K61" i="9"/>
  <c r="N61" i="9" s="1"/>
  <c r="O60" i="9"/>
  <c r="M60" i="9"/>
  <c r="K60" i="9"/>
  <c r="N60" i="9" s="1"/>
  <c r="O59" i="9"/>
  <c r="M59" i="9"/>
  <c r="K59" i="9"/>
  <c r="N59" i="9" s="1"/>
  <c r="O58" i="9"/>
  <c r="M58" i="9"/>
  <c r="K58" i="9"/>
  <c r="N58" i="9" s="1"/>
  <c r="O57" i="9"/>
  <c r="M57" i="9"/>
  <c r="K57" i="9"/>
  <c r="N57" i="9" s="1"/>
  <c r="O56" i="9"/>
  <c r="M56" i="9"/>
  <c r="K56" i="9"/>
  <c r="N56" i="9" s="1"/>
  <c r="O55" i="9"/>
  <c r="M55" i="9"/>
  <c r="K55" i="9"/>
  <c r="N55" i="9" s="1"/>
  <c r="O54" i="9"/>
  <c r="M54" i="9"/>
  <c r="K54" i="9"/>
  <c r="N54" i="9" s="1"/>
  <c r="O53" i="9"/>
  <c r="M53" i="9"/>
  <c r="K53" i="9"/>
  <c r="N53" i="9" s="1"/>
  <c r="O52" i="9"/>
  <c r="M52" i="9"/>
  <c r="K52" i="9"/>
  <c r="N52" i="9" s="1"/>
  <c r="O51" i="9"/>
  <c r="M51" i="9"/>
  <c r="K51" i="9"/>
  <c r="N51" i="9" s="1"/>
  <c r="O50" i="9"/>
  <c r="M50" i="9"/>
  <c r="K50" i="9"/>
  <c r="N50" i="9" s="1"/>
  <c r="O49" i="9"/>
  <c r="M49" i="9"/>
  <c r="K49" i="9"/>
  <c r="N49" i="9" s="1"/>
  <c r="N48" i="9" s="1"/>
  <c r="O48" i="9"/>
  <c r="M48" i="9"/>
  <c r="K48" i="9"/>
  <c r="O47" i="9"/>
  <c r="M47" i="9"/>
  <c r="K47" i="9"/>
  <c r="N47" i="9" s="1"/>
  <c r="O46" i="9"/>
  <c r="M46" i="9"/>
  <c r="K46" i="9"/>
  <c r="N46" i="9" s="1"/>
  <c r="O45" i="9"/>
  <c r="M45" i="9"/>
  <c r="K45" i="9"/>
  <c r="N45" i="9" s="1"/>
  <c r="O44" i="9"/>
  <c r="M44" i="9"/>
  <c r="K44" i="9"/>
  <c r="N44" i="9" s="1"/>
  <c r="O43" i="9"/>
  <c r="M43" i="9"/>
  <c r="K43" i="9"/>
  <c r="N43" i="9" s="1"/>
  <c r="O42" i="9"/>
  <c r="M42" i="9"/>
  <c r="K42" i="9"/>
  <c r="N42" i="9" s="1"/>
  <c r="O41" i="9"/>
  <c r="M41" i="9"/>
  <c r="K41" i="9"/>
  <c r="N41" i="9" s="1"/>
  <c r="O40" i="9"/>
  <c r="M40" i="9"/>
  <c r="K40" i="9"/>
  <c r="N40" i="9" s="1"/>
  <c r="O39" i="9"/>
  <c r="M39" i="9"/>
  <c r="K39" i="9"/>
  <c r="N39" i="9" s="1"/>
  <c r="O38" i="9"/>
  <c r="M38" i="9"/>
  <c r="K38" i="9"/>
  <c r="N38" i="9" s="1"/>
  <c r="O37" i="9"/>
  <c r="M37" i="9"/>
  <c r="K37" i="9"/>
  <c r="N37" i="9" s="1"/>
  <c r="O36" i="9"/>
  <c r="M36" i="9"/>
  <c r="K36" i="9"/>
  <c r="N36" i="9" s="1"/>
  <c r="O35" i="9"/>
  <c r="M35" i="9"/>
  <c r="K35" i="9"/>
  <c r="N35" i="9" s="1"/>
  <c r="O34" i="9"/>
  <c r="M34" i="9"/>
  <c r="K34" i="9"/>
  <c r="N34" i="9" s="1"/>
  <c r="O33" i="9"/>
  <c r="M33" i="9"/>
  <c r="K33" i="9"/>
  <c r="N33" i="9" s="1"/>
  <c r="O32" i="9"/>
  <c r="M32" i="9"/>
  <c r="K32" i="9"/>
  <c r="N32" i="9" s="1"/>
  <c r="O31" i="9"/>
  <c r="M31" i="9"/>
  <c r="K31" i="9"/>
  <c r="N31" i="9" s="1"/>
  <c r="N30" i="9" s="1"/>
  <c r="O30" i="9"/>
  <c r="M30" i="9"/>
  <c r="K30" i="9"/>
  <c r="O29" i="9"/>
  <c r="M29" i="9"/>
  <c r="K29" i="9"/>
  <c r="N29" i="9" s="1"/>
  <c r="O28" i="9"/>
  <c r="M28" i="9"/>
  <c r="K28" i="9"/>
  <c r="N28" i="9" s="1"/>
  <c r="O27" i="9"/>
  <c r="M27" i="9"/>
  <c r="K27" i="9"/>
  <c r="N27" i="9" s="1"/>
  <c r="O26" i="9"/>
  <c r="M26" i="9"/>
  <c r="K26" i="9"/>
  <c r="N26" i="9" s="1"/>
  <c r="O25" i="9"/>
  <c r="M25" i="9"/>
  <c r="K25" i="9"/>
  <c r="N25" i="9" s="1"/>
  <c r="O24" i="9"/>
  <c r="M24" i="9"/>
  <c r="K24" i="9"/>
  <c r="N24" i="9" s="1"/>
  <c r="O23" i="9"/>
  <c r="M23" i="9"/>
  <c r="K23" i="9"/>
  <c r="N23" i="9" s="1"/>
  <c r="O22" i="9"/>
  <c r="M22" i="9"/>
  <c r="K22" i="9"/>
  <c r="N22" i="9" s="1"/>
  <c r="O21" i="9"/>
  <c r="M21" i="9"/>
  <c r="K21" i="9"/>
  <c r="N21" i="9" s="1"/>
  <c r="O20" i="9"/>
  <c r="M20" i="9"/>
  <c r="K20" i="9"/>
  <c r="N20" i="9" s="1"/>
  <c r="O19" i="9"/>
  <c r="M19" i="9"/>
  <c r="K19" i="9"/>
  <c r="N19" i="9" s="1"/>
  <c r="O18" i="9"/>
  <c r="M18" i="9"/>
  <c r="K18" i="9"/>
  <c r="N18" i="9" s="1"/>
  <c r="N17" i="9" s="1"/>
  <c r="O17" i="9"/>
  <c r="M17" i="9"/>
  <c r="K17" i="9"/>
  <c r="O16" i="9"/>
  <c r="M16" i="9"/>
  <c r="K16" i="9"/>
  <c r="N16" i="9" s="1"/>
  <c r="O15" i="9"/>
  <c r="M15" i="9"/>
  <c r="K15" i="9"/>
  <c r="N15" i="9" s="1"/>
  <c r="O14" i="9"/>
  <c r="M14" i="9"/>
  <c r="K14" i="9"/>
  <c r="N14" i="9" s="1"/>
  <c r="O13" i="9"/>
  <c r="M13" i="9"/>
  <c r="K13" i="9"/>
  <c r="N13" i="9" s="1"/>
  <c r="O12" i="9"/>
  <c r="M12" i="9"/>
  <c r="K12" i="9"/>
  <c r="N12" i="9" s="1"/>
  <c r="O11" i="9"/>
  <c r="M11" i="9"/>
  <c r="K11" i="9"/>
  <c r="N11" i="9" s="1"/>
  <c r="O10" i="9"/>
  <c r="M10" i="9"/>
  <c r="K10" i="9"/>
  <c r="N10" i="9" s="1"/>
  <c r="O9" i="9"/>
  <c r="M9" i="9"/>
  <c r="K9" i="9"/>
  <c r="N9" i="9" s="1"/>
  <c r="O8" i="9"/>
  <c r="M8" i="9"/>
  <c r="K8" i="9"/>
  <c r="N8" i="9" s="1"/>
  <c r="N7" i="9" s="1"/>
  <c r="N6" i="9" s="1"/>
  <c r="O7" i="9"/>
  <c r="M7" i="9"/>
  <c r="K7" i="9"/>
  <c r="O6" i="9"/>
  <c r="M6" i="9"/>
  <c r="K6" i="9"/>
  <c r="I124" i="9"/>
  <c r="I123" i="9"/>
  <c r="I122" i="9"/>
  <c r="I121" i="9"/>
  <c r="I120" i="9"/>
  <c r="I119" i="9"/>
  <c r="I118" i="9"/>
  <c r="I117" i="9"/>
  <c r="I116" i="9"/>
  <c r="I115" i="9"/>
  <c r="H115" i="9"/>
  <c r="G115" i="9"/>
  <c r="F115" i="9"/>
  <c r="E115" i="9"/>
  <c r="D115" i="9"/>
  <c r="I114" i="9"/>
  <c r="I113" i="9"/>
  <c r="I112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H84" i="9"/>
  <c r="G84" i="9"/>
  <c r="F84" i="9"/>
  <c r="E84" i="9"/>
  <c r="D84" i="9"/>
  <c r="I83" i="9"/>
  <c r="I82" i="9"/>
  <c r="I81" i="9"/>
  <c r="I80" i="9"/>
  <c r="I79" i="9"/>
  <c r="I77" i="9"/>
  <c r="I76" i="9"/>
  <c r="I74" i="9"/>
  <c r="I73" i="9"/>
  <c r="I72" i="9"/>
  <c r="I71" i="9"/>
  <c r="I70" i="9"/>
  <c r="I69" i="9"/>
  <c r="H69" i="9"/>
  <c r="G69" i="9"/>
  <c r="F69" i="9"/>
  <c r="E69" i="9"/>
  <c r="D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H48" i="9"/>
  <c r="G48" i="9"/>
  <c r="F48" i="9"/>
  <c r="E48" i="9"/>
  <c r="D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H30" i="9"/>
  <c r="G30" i="9"/>
  <c r="F30" i="9"/>
  <c r="E30" i="9"/>
  <c r="D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17" i="9"/>
  <c r="G17" i="9"/>
  <c r="F17" i="9"/>
  <c r="E17" i="9"/>
  <c r="D17" i="9"/>
  <c r="I16" i="9"/>
  <c r="I15" i="9"/>
  <c r="I14" i="9"/>
  <c r="I13" i="9"/>
  <c r="I12" i="9"/>
  <c r="I11" i="9"/>
  <c r="I10" i="9"/>
  <c r="I9" i="9"/>
  <c r="I8" i="9"/>
  <c r="I125" i="9" s="1"/>
  <c r="I7" i="9"/>
  <c r="H7" i="9"/>
  <c r="G7" i="9"/>
  <c r="F7" i="9"/>
  <c r="E7" i="9"/>
  <c r="D7" i="9"/>
  <c r="H6" i="9"/>
  <c r="G6" i="9"/>
  <c r="F6" i="9"/>
  <c r="E6" i="9"/>
  <c r="D6" i="9"/>
  <c r="A6" i="9"/>
  <c r="N48" i="10" l="1"/>
  <c r="N6" i="10" s="1"/>
  <c r="L116" i="10"/>
  <c r="L84" i="10"/>
  <c r="N69" i="10"/>
  <c r="L30" i="10"/>
  <c r="L69" i="10"/>
  <c r="L7" i="10"/>
  <c r="L48" i="10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6" i="9"/>
  <c r="L117" i="9"/>
  <c r="L118" i="9"/>
  <c r="L119" i="9"/>
  <c r="L120" i="9"/>
  <c r="L121" i="9"/>
  <c r="L122" i="9"/>
  <c r="L123" i="9"/>
  <c r="L124" i="9"/>
  <c r="H6" i="8"/>
  <c r="G6" i="8"/>
  <c r="M6" i="8"/>
  <c r="Y8" i="6"/>
  <c r="S8" i="6"/>
  <c r="M8" i="6"/>
  <c r="G8" i="6"/>
  <c r="O8" i="8"/>
  <c r="M8" i="8"/>
  <c r="K8" i="8"/>
  <c r="N8" i="8" s="1"/>
  <c r="M125" i="6"/>
  <c r="M124" i="6"/>
  <c r="M123" i="6"/>
  <c r="M122" i="6"/>
  <c r="M121" i="6"/>
  <c r="M120" i="6"/>
  <c r="M119" i="6"/>
  <c r="M118" i="6"/>
  <c r="M117" i="6"/>
  <c r="M116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G125" i="6"/>
  <c r="G124" i="6"/>
  <c r="G123" i="6"/>
  <c r="G122" i="6"/>
  <c r="G121" i="6"/>
  <c r="G120" i="6"/>
  <c r="G119" i="6"/>
  <c r="G118" i="6"/>
  <c r="G117" i="6"/>
  <c r="G116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S125" i="6"/>
  <c r="S124" i="6"/>
  <c r="S123" i="6"/>
  <c r="S122" i="6"/>
  <c r="S121" i="6"/>
  <c r="S120" i="6"/>
  <c r="S119" i="6"/>
  <c r="S118" i="6"/>
  <c r="S117" i="6"/>
  <c r="S116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Y125" i="6"/>
  <c r="Y124" i="6"/>
  <c r="Y123" i="6"/>
  <c r="Y122" i="6"/>
  <c r="Y121" i="6"/>
  <c r="Y120" i="6"/>
  <c r="Y119" i="6"/>
  <c r="Y118" i="6"/>
  <c r="Y117" i="6"/>
  <c r="Y116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AE125" i="6"/>
  <c r="AE124" i="6"/>
  <c r="AE123" i="6"/>
  <c r="AE122" i="6"/>
  <c r="AE121" i="6"/>
  <c r="AE120" i="6"/>
  <c r="AE119" i="6"/>
  <c r="AE118" i="6"/>
  <c r="AE117" i="6"/>
  <c r="AE116" i="6"/>
  <c r="AE113" i="6"/>
  <c r="AE112" i="6"/>
  <c r="AE111" i="6"/>
  <c r="AE110" i="6"/>
  <c r="AE109" i="6"/>
  <c r="AE108" i="6"/>
  <c r="AE107" i="6"/>
  <c r="AE106" i="6"/>
  <c r="AE105" i="6"/>
  <c r="AE104" i="6"/>
  <c r="AE103" i="6"/>
  <c r="AE102" i="6"/>
  <c r="AE101" i="6"/>
  <c r="AE100" i="6"/>
  <c r="AE99" i="6"/>
  <c r="AE98" i="6"/>
  <c r="AE97" i="6"/>
  <c r="AE96" i="6"/>
  <c r="AE95" i="6"/>
  <c r="AE94" i="6"/>
  <c r="AE93" i="6"/>
  <c r="AE92" i="6"/>
  <c r="AE91" i="6"/>
  <c r="AE90" i="6"/>
  <c r="AE89" i="6"/>
  <c r="AE88" i="6"/>
  <c r="AE87" i="6"/>
  <c r="AE86" i="6"/>
  <c r="AE85" i="6"/>
  <c r="AE84" i="6"/>
  <c r="AE83" i="6"/>
  <c r="AE82" i="6"/>
  <c r="AE81" i="6"/>
  <c r="AE80" i="6"/>
  <c r="AE79" i="6"/>
  <c r="AE78" i="6"/>
  <c r="AE77" i="6"/>
  <c r="AE76" i="6"/>
  <c r="AE75" i="6"/>
  <c r="AE74" i="6"/>
  <c r="AE73" i="6"/>
  <c r="AE72" i="6"/>
  <c r="AE71" i="6"/>
  <c r="AE70" i="6"/>
  <c r="AE69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54" i="6"/>
  <c r="AE53" i="6"/>
  <c r="AE52" i="6"/>
  <c r="AE51" i="6"/>
  <c r="AE50" i="6"/>
  <c r="AE49" i="6"/>
  <c r="AE47" i="6"/>
  <c r="AE46" i="6"/>
  <c r="AE45" i="6"/>
  <c r="AE44" i="6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S7" i="6"/>
  <c r="S6" i="6"/>
  <c r="G7" i="6"/>
  <c r="AD67" i="6"/>
  <c r="AC67" i="6"/>
  <c r="AB67" i="6"/>
  <c r="X67" i="6"/>
  <c r="W67" i="6"/>
  <c r="V67" i="6"/>
  <c r="R67" i="6"/>
  <c r="Q67" i="6"/>
  <c r="P67" i="6"/>
  <c r="L67" i="6"/>
  <c r="K67" i="6"/>
  <c r="J67" i="6"/>
  <c r="F67" i="6"/>
  <c r="E67" i="6"/>
  <c r="D67" i="6"/>
  <c r="O114" i="8"/>
  <c r="M114" i="8"/>
  <c r="K114" i="8"/>
  <c r="N114" i="8" s="1"/>
  <c r="N84" i="8" s="1"/>
  <c r="O115" i="8"/>
  <c r="N115" i="8"/>
  <c r="M115" i="8"/>
  <c r="L115" i="8"/>
  <c r="K115" i="8"/>
  <c r="O124" i="8"/>
  <c r="M124" i="8"/>
  <c r="K124" i="8"/>
  <c r="N124" i="8" s="1"/>
  <c r="M84" i="8"/>
  <c r="O83" i="8"/>
  <c r="M83" i="8"/>
  <c r="K83" i="8"/>
  <c r="N83" i="8" s="1"/>
  <c r="N69" i="8" s="1"/>
  <c r="O84" i="8"/>
  <c r="K84" i="8"/>
  <c r="O68" i="8"/>
  <c r="AE68" i="6" s="1"/>
  <c r="M68" i="8"/>
  <c r="S68" i="6" s="1"/>
  <c r="K68" i="8"/>
  <c r="N68" i="8" s="1"/>
  <c r="Y68" i="6" s="1"/>
  <c r="O69" i="8"/>
  <c r="M69" i="8"/>
  <c r="K69" i="8"/>
  <c r="O123" i="8"/>
  <c r="M123" i="8"/>
  <c r="K123" i="8"/>
  <c r="N123" i="8" s="1"/>
  <c r="O122" i="8"/>
  <c r="M122" i="8"/>
  <c r="K122" i="8"/>
  <c r="N122" i="8" s="1"/>
  <c r="O121" i="8"/>
  <c r="M121" i="8"/>
  <c r="K121" i="8"/>
  <c r="N121" i="8" s="1"/>
  <c r="O120" i="8"/>
  <c r="M120" i="8"/>
  <c r="K120" i="8"/>
  <c r="N120" i="8" s="1"/>
  <c r="O119" i="8"/>
  <c r="M119" i="8"/>
  <c r="K119" i="8"/>
  <c r="N119" i="8" s="1"/>
  <c r="O118" i="8"/>
  <c r="M118" i="8"/>
  <c r="K118" i="8"/>
  <c r="N118" i="8" s="1"/>
  <c r="O117" i="8"/>
  <c r="M117" i="8"/>
  <c r="K117" i="8"/>
  <c r="N117" i="8" s="1"/>
  <c r="O116" i="8"/>
  <c r="M116" i="8"/>
  <c r="K116" i="8"/>
  <c r="N116" i="8" s="1"/>
  <c r="O113" i="8"/>
  <c r="M113" i="8"/>
  <c r="K113" i="8"/>
  <c r="N113" i="8" s="1"/>
  <c r="O112" i="8"/>
  <c r="M112" i="8"/>
  <c r="K112" i="8"/>
  <c r="N112" i="8" s="1"/>
  <c r="O111" i="8"/>
  <c r="M111" i="8"/>
  <c r="K111" i="8"/>
  <c r="N111" i="8" s="1"/>
  <c r="O110" i="8"/>
  <c r="M110" i="8"/>
  <c r="K110" i="8"/>
  <c r="N110" i="8" s="1"/>
  <c r="O109" i="8"/>
  <c r="M109" i="8"/>
  <c r="K109" i="8"/>
  <c r="N109" i="8" s="1"/>
  <c r="O108" i="8"/>
  <c r="M108" i="8"/>
  <c r="K108" i="8"/>
  <c r="N108" i="8" s="1"/>
  <c r="O107" i="8"/>
  <c r="M107" i="8"/>
  <c r="K107" i="8"/>
  <c r="N107" i="8" s="1"/>
  <c r="O106" i="8"/>
  <c r="M106" i="8"/>
  <c r="K106" i="8"/>
  <c r="N106" i="8" s="1"/>
  <c r="O105" i="8"/>
  <c r="M105" i="8"/>
  <c r="K105" i="8"/>
  <c r="N105" i="8" s="1"/>
  <c r="O104" i="8"/>
  <c r="M104" i="8"/>
  <c r="K104" i="8"/>
  <c r="N104" i="8" s="1"/>
  <c r="O103" i="8"/>
  <c r="M103" i="8"/>
  <c r="K103" i="8"/>
  <c r="N103" i="8" s="1"/>
  <c r="O102" i="8"/>
  <c r="M102" i="8"/>
  <c r="K102" i="8"/>
  <c r="N102" i="8" s="1"/>
  <c r="O101" i="8"/>
  <c r="M101" i="8"/>
  <c r="K101" i="8"/>
  <c r="N101" i="8" s="1"/>
  <c r="O100" i="8"/>
  <c r="M100" i="8"/>
  <c r="K100" i="8"/>
  <c r="N100" i="8" s="1"/>
  <c r="O99" i="8"/>
  <c r="M99" i="8"/>
  <c r="K99" i="8"/>
  <c r="N99" i="8" s="1"/>
  <c r="O98" i="8"/>
  <c r="M98" i="8"/>
  <c r="K98" i="8"/>
  <c r="N98" i="8" s="1"/>
  <c r="O97" i="8"/>
  <c r="M97" i="8"/>
  <c r="K97" i="8"/>
  <c r="N97" i="8" s="1"/>
  <c r="O96" i="8"/>
  <c r="M96" i="8"/>
  <c r="K96" i="8"/>
  <c r="N96" i="8" s="1"/>
  <c r="O95" i="8"/>
  <c r="M95" i="8"/>
  <c r="K95" i="8"/>
  <c r="N95" i="8" s="1"/>
  <c r="O94" i="8"/>
  <c r="M94" i="8"/>
  <c r="K94" i="8"/>
  <c r="N94" i="8" s="1"/>
  <c r="O93" i="8"/>
  <c r="M93" i="8"/>
  <c r="K93" i="8"/>
  <c r="N93" i="8" s="1"/>
  <c r="O92" i="8"/>
  <c r="M92" i="8"/>
  <c r="K92" i="8"/>
  <c r="N92" i="8" s="1"/>
  <c r="O91" i="8"/>
  <c r="M91" i="8"/>
  <c r="K91" i="8"/>
  <c r="N91" i="8" s="1"/>
  <c r="O90" i="8"/>
  <c r="M90" i="8"/>
  <c r="K90" i="8"/>
  <c r="N90" i="8" s="1"/>
  <c r="O89" i="8"/>
  <c r="M89" i="8"/>
  <c r="K89" i="8"/>
  <c r="N89" i="8" s="1"/>
  <c r="O88" i="8"/>
  <c r="M88" i="8"/>
  <c r="K88" i="8"/>
  <c r="N88" i="8" s="1"/>
  <c r="O87" i="8"/>
  <c r="M87" i="8"/>
  <c r="K87" i="8"/>
  <c r="N87" i="8" s="1"/>
  <c r="O86" i="8"/>
  <c r="M86" i="8"/>
  <c r="K86" i="8"/>
  <c r="N86" i="8" s="1"/>
  <c r="O85" i="8"/>
  <c r="M85" i="8"/>
  <c r="K85" i="8"/>
  <c r="N85" i="8" s="1"/>
  <c r="O82" i="8"/>
  <c r="M82" i="8"/>
  <c r="K82" i="8"/>
  <c r="N82" i="8" s="1"/>
  <c r="O81" i="8"/>
  <c r="M81" i="8"/>
  <c r="K81" i="8"/>
  <c r="N81" i="8" s="1"/>
  <c r="O80" i="8"/>
  <c r="M80" i="8"/>
  <c r="K80" i="8"/>
  <c r="N80" i="8" s="1"/>
  <c r="O79" i="8"/>
  <c r="M79" i="8"/>
  <c r="K79" i="8"/>
  <c r="N79" i="8" s="1"/>
  <c r="O78" i="8"/>
  <c r="M78" i="8"/>
  <c r="K78" i="8"/>
  <c r="N78" i="8" s="1"/>
  <c r="O77" i="8"/>
  <c r="M77" i="8"/>
  <c r="K77" i="8"/>
  <c r="N77" i="8" s="1"/>
  <c r="O76" i="8"/>
  <c r="M76" i="8"/>
  <c r="K76" i="8"/>
  <c r="N76" i="8" s="1"/>
  <c r="O75" i="8"/>
  <c r="M75" i="8"/>
  <c r="K75" i="8"/>
  <c r="N75" i="8" s="1"/>
  <c r="O74" i="8"/>
  <c r="M74" i="8"/>
  <c r="K74" i="8"/>
  <c r="N74" i="8" s="1"/>
  <c r="O73" i="8"/>
  <c r="M73" i="8"/>
  <c r="K73" i="8"/>
  <c r="N73" i="8" s="1"/>
  <c r="O72" i="8"/>
  <c r="M72" i="8"/>
  <c r="K72" i="8"/>
  <c r="N72" i="8" s="1"/>
  <c r="O71" i="8"/>
  <c r="M71" i="8"/>
  <c r="K71" i="8"/>
  <c r="N71" i="8" s="1"/>
  <c r="O70" i="8"/>
  <c r="M70" i="8"/>
  <c r="K70" i="8"/>
  <c r="N70" i="8" s="1"/>
  <c r="O67" i="8"/>
  <c r="M67" i="8"/>
  <c r="K67" i="8"/>
  <c r="N67" i="8" s="1"/>
  <c r="O66" i="8"/>
  <c r="M66" i="8"/>
  <c r="K66" i="8"/>
  <c r="N66" i="8" s="1"/>
  <c r="O65" i="8"/>
  <c r="M65" i="8"/>
  <c r="K65" i="8"/>
  <c r="N65" i="8" s="1"/>
  <c r="O64" i="8"/>
  <c r="M64" i="8"/>
  <c r="K64" i="8"/>
  <c r="N64" i="8" s="1"/>
  <c r="O63" i="8"/>
  <c r="M63" i="8"/>
  <c r="K63" i="8"/>
  <c r="N63" i="8" s="1"/>
  <c r="O62" i="8"/>
  <c r="M62" i="8"/>
  <c r="K62" i="8"/>
  <c r="N62" i="8" s="1"/>
  <c r="O61" i="8"/>
  <c r="M61" i="8"/>
  <c r="K61" i="8"/>
  <c r="N61" i="8" s="1"/>
  <c r="O60" i="8"/>
  <c r="M60" i="8"/>
  <c r="K60" i="8"/>
  <c r="N60" i="8" s="1"/>
  <c r="O59" i="8"/>
  <c r="M59" i="8"/>
  <c r="K59" i="8"/>
  <c r="N59" i="8" s="1"/>
  <c r="O58" i="8"/>
  <c r="M58" i="8"/>
  <c r="K58" i="8"/>
  <c r="N58" i="8" s="1"/>
  <c r="O57" i="8"/>
  <c r="M57" i="8"/>
  <c r="K57" i="8"/>
  <c r="N57" i="8" s="1"/>
  <c r="O56" i="8"/>
  <c r="M56" i="8"/>
  <c r="K56" i="8"/>
  <c r="N56" i="8" s="1"/>
  <c r="O55" i="8"/>
  <c r="M55" i="8"/>
  <c r="K55" i="8"/>
  <c r="N55" i="8" s="1"/>
  <c r="O54" i="8"/>
  <c r="M54" i="8"/>
  <c r="K54" i="8"/>
  <c r="N54" i="8" s="1"/>
  <c r="O53" i="8"/>
  <c r="M53" i="8"/>
  <c r="K53" i="8"/>
  <c r="N53" i="8" s="1"/>
  <c r="O52" i="8"/>
  <c r="M52" i="8"/>
  <c r="K52" i="8"/>
  <c r="N52" i="8" s="1"/>
  <c r="O51" i="8"/>
  <c r="M51" i="8"/>
  <c r="K51" i="8"/>
  <c r="N51" i="8" s="1"/>
  <c r="O50" i="8"/>
  <c r="M50" i="8"/>
  <c r="K50" i="8"/>
  <c r="N50" i="8" s="1"/>
  <c r="O49" i="8"/>
  <c r="M49" i="8"/>
  <c r="K49" i="8"/>
  <c r="N49" i="8" s="1"/>
  <c r="N48" i="8" s="1"/>
  <c r="O47" i="8"/>
  <c r="M47" i="8"/>
  <c r="K47" i="8"/>
  <c r="N47" i="8" s="1"/>
  <c r="O46" i="8"/>
  <c r="M46" i="8"/>
  <c r="K46" i="8"/>
  <c r="N46" i="8" s="1"/>
  <c r="O45" i="8"/>
  <c r="M45" i="8"/>
  <c r="K45" i="8"/>
  <c r="N45" i="8" s="1"/>
  <c r="O44" i="8"/>
  <c r="M44" i="8"/>
  <c r="K44" i="8"/>
  <c r="N44" i="8" s="1"/>
  <c r="O43" i="8"/>
  <c r="M43" i="8"/>
  <c r="K43" i="8"/>
  <c r="N43" i="8" s="1"/>
  <c r="O42" i="8"/>
  <c r="M42" i="8"/>
  <c r="K42" i="8"/>
  <c r="N42" i="8" s="1"/>
  <c r="O41" i="8"/>
  <c r="M41" i="8"/>
  <c r="K41" i="8"/>
  <c r="N41" i="8" s="1"/>
  <c r="O40" i="8"/>
  <c r="M40" i="8"/>
  <c r="K40" i="8"/>
  <c r="N40" i="8" s="1"/>
  <c r="O39" i="8"/>
  <c r="M39" i="8"/>
  <c r="K39" i="8"/>
  <c r="N39" i="8" s="1"/>
  <c r="O38" i="8"/>
  <c r="M38" i="8"/>
  <c r="K38" i="8"/>
  <c r="N38" i="8" s="1"/>
  <c r="O37" i="8"/>
  <c r="M37" i="8"/>
  <c r="K37" i="8"/>
  <c r="N37" i="8" s="1"/>
  <c r="O36" i="8"/>
  <c r="M36" i="8"/>
  <c r="K36" i="8"/>
  <c r="N36" i="8" s="1"/>
  <c r="O35" i="8"/>
  <c r="M35" i="8"/>
  <c r="K35" i="8"/>
  <c r="N35" i="8" s="1"/>
  <c r="O34" i="8"/>
  <c r="M34" i="8"/>
  <c r="K34" i="8"/>
  <c r="N34" i="8" s="1"/>
  <c r="O33" i="8"/>
  <c r="M33" i="8"/>
  <c r="K33" i="8"/>
  <c r="N33" i="8" s="1"/>
  <c r="O32" i="8"/>
  <c r="M32" i="8"/>
  <c r="K32" i="8"/>
  <c r="N32" i="8" s="1"/>
  <c r="O31" i="8"/>
  <c r="M31" i="8"/>
  <c r="K31" i="8"/>
  <c r="N31" i="8" s="1"/>
  <c r="N30" i="8" s="1"/>
  <c r="O30" i="8"/>
  <c r="M30" i="8"/>
  <c r="K30" i="8"/>
  <c r="O29" i="8"/>
  <c r="M29" i="8"/>
  <c r="K29" i="8"/>
  <c r="N29" i="8" s="1"/>
  <c r="O28" i="8"/>
  <c r="M28" i="8"/>
  <c r="K28" i="8"/>
  <c r="N28" i="8" s="1"/>
  <c r="O27" i="8"/>
  <c r="M27" i="8"/>
  <c r="K27" i="8"/>
  <c r="N27" i="8" s="1"/>
  <c r="O26" i="8"/>
  <c r="M26" i="8"/>
  <c r="K26" i="8"/>
  <c r="N26" i="8" s="1"/>
  <c r="O25" i="8"/>
  <c r="M25" i="8"/>
  <c r="K25" i="8"/>
  <c r="N25" i="8" s="1"/>
  <c r="O24" i="8"/>
  <c r="M24" i="8"/>
  <c r="K24" i="8"/>
  <c r="N24" i="8" s="1"/>
  <c r="O23" i="8"/>
  <c r="M23" i="8"/>
  <c r="K23" i="8"/>
  <c r="N23" i="8" s="1"/>
  <c r="O22" i="8"/>
  <c r="M22" i="8"/>
  <c r="K22" i="8"/>
  <c r="N22" i="8" s="1"/>
  <c r="O21" i="8"/>
  <c r="M21" i="8"/>
  <c r="K21" i="8"/>
  <c r="N21" i="8" s="1"/>
  <c r="O20" i="8"/>
  <c r="M20" i="8"/>
  <c r="K20" i="8"/>
  <c r="N20" i="8" s="1"/>
  <c r="O19" i="8"/>
  <c r="M19" i="8"/>
  <c r="K19" i="8"/>
  <c r="N19" i="8" s="1"/>
  <c r="O18" i="8"/>
  <c r="M18" i="8"/>
  <c r="K18" i="8"/>
  <c r="N18" i="8" s="1"/>
  <c r="N17" i="8" s="1"/>
  <c r="O17" i="8"/>
  <c r="M17" i="8"/>
  <c r="K17" i="8"/>
  <c r="O16" i="8"/>
  <c r="M16" i="8"/>
  <c r="K16" i="8"/>
  <c r="N16" i="8" s="1"/>
  <c r="O15" i="8"/>
  <c r="M15" i="8"/>
  <c r="K15" i="8"/>
  <c r="N15" i="8" s="1"/>
  <c r="O14" i="8"/>
  <c r="M14" i="8"/>
  <c r="K14" i="8"/>
  <c r="N14" i="8" s="1"/>
  <c r="O13" i="8"/>
  <c r="M13" i="8"/>
  <c r="K13" i="8"/>
  <c r="N13" i="8" s="1"/>
  <c r="O12" i="8"/>
  <c r="M12" i="8"/>
  <c r="K12" i="8"/>
  <c r="N12" i="8" s="1"/>
  <c r="O11" i="8"/>
  <c r="M11" i="8"/>
  <c r="K11" i="8"/>
  <c r="N11" i="8" s="1"/>
  <c r="O10" i="8"/>
  <c r="M10" i="8"/>
  <c r="K10" i="8"/>
  <c r="N10" i="8" s="1"/>
  <c r="O9" i="8"/>
  <c r="M9" i="8"/>
  <c r="K9" i="8"/>
  <c r="N9" i="8" s="1"/>
  <c r="O7" i="8"/>
  <c r="M7" i="8"/>
  <c r="K7" i="8"/>
  <c r="O6" i="8"/>
  <c r="I124" i="8"/>
  <c r="I123" i="8"/>
  <c r="I122" i="8"/>
  <c r="I121" i="8"/>
  <c r="I120" i="8"/>
  <c r="I119" i="8"/>
  <c r="I118" i="8"/>
  <c r="I117" i="8"/>
  <c r="I116" i="8"/>
  <c r="I115" i="8"/>
  <c r="H115" i="8"/>
  <c r="G115" i="8"/>
  <c r="F115" i="8"/>
  <c r="E115" i="8"/>
  <c r="D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H84" i="8"/>
  <c r="G84" i="8"/>
  <c r="F84" i="8"/>
  <c r="E84" i="8"/>
  <c r="D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H69" i="8"/>
  <c r="G69" i="8"/>
  <c r="F69" i="8"/>
  <c r="E69" i="8"/>
  <c r="D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H48" i="8"/>
  <c r="G48" i="8"/>
  <c r="M48" i="8" s="1"/>
  <c r="S48" i="6" s="1"/>
  <c r="F48" i="8"/>
  <c r="E48" i="8"/>
  <c r="O48" i="8" s="1"/>
  <c r="AE48" i="6" s="1"/>
  <c r="D48" i="8"/>
  <c r="K48" i="8" s="1"/>
  <c r="G48" i="6" s="1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H30" i="8"/>
  <c r="G30" i="8"/>
  <c r="F30" i="8"/>
  <c r="E30" i="8"/>
  <c r="D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H17" i="8"/>
  <c r="G17" i="8"/>
  <c r="F17" i="8"/>
  <c r="E17" i="8"/>
  <c r="D17" i="8"/>
  <c r="I16" i="8"/>
  <c r="I15" i="8"/>
  <c r="I14" i="8"/>
  <c r="I13" i="8"/>
  <c r="I12" i="8"/>
  <c r="I11" i="8"/>
  <c r="I10" i="8"/>
  <c r="I9" i="8"/>
  <c r="I8" i="8"/>
  <c r="I125" i="8" s="1"/>
  <c r="I7" i="8"/>
  <c r="H7" i="8"/>
  <c r="G7" i="8"/>
  <c r="F7" i="8"/>
  <c r="E7" i="8"/>
  <c r="D7" i="8"/>
  <c r="D6" i="8"/>
  <c r="K6" i="8" s="1"/>
  <c r="G6" i="6" s="1"/>
  <c r="A6" i="8"/>
  <c r="L6" i="10" l="1"/>
  <c r="L115" i="9"/>
  <c r="L84" i="9"/>
  <c r="L69" i="9"/>
  <c r="L48" i="9"/>
  <c r="L30" i="9"/>
  <c r="L17" i="9"/>
  <c r="L7" i="9"/>
  <c r="L6" i="9" s="1"/>
  <c r="L68" i="8"/>
  <c r="L48" i="8" s="1"/>
  <c r="M48" i="6" s="1"/>
  <c r="N7" i="8"/>
  <c r="Y7" i="6" s="1"/>
  <c r="L8" i="8"/>
  <c r="G68" i="6"/>
  <c r="L114" i="8"/>
  <c r="L124" i="8"/>
  <c r="L83" i="8"/>
  <c r="N6" i="8"/>
  <c r="Y6" i="6" s="1"/>
  <c r="M68" i="6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25" i="8"/>
  <c r="L26" i="8"/>
  <c r="L27" i="8"/>
  <c r="L28" i="8"/>
  <c r="L29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6" i="8"/>
  <c r="L117" i="8"/>
  <c r="L118" i="8"/>
  <c r="L119" i="8"/>
  <c r="L120" i="8"/>
  <c r="L121" i="8"/>
  <c r="L122" i="8"/>
  <c r="L123" i="8"/>
  <c r="H48" i="7"/>
  <c r="G48" i="7"/>
  <c r="F48" i="7"/>
  <c r="E48" i="7"/>
  <c r="H68" i="7"/>
  <c r="G68" i="7"/>
  <c r="F68" i="7"/>
  <c r="E68" i="7"/>
  <c r="H6" i="2"/>
  <c r="G6" i="2"/>
  <c r="F6" i="2"/>
  <c r="E6" i="2"/>
  <c r="H49" i="2"/>
  <c r="G49" i="2"/>
  <c r="F49" i="2"/>
  <c r="E49" i="2"/>
  <c r="H69" i="2"/>
  <c r="G69" i="2"/>
  <c r="F69" i="2"/>
  <c r="E69" i="2"/>
  <c r="E116" i="2"/>
  <c r="L84" i="8" l="1"/>
  <c r="L69" i="8"/>
  <c r="L30" i="8"/>
  <c r="L17" i="8"/>
  <c r="L7" i="8"/>
  <c r="L15" i="6"/>
  <c r="F123" i="6"/>
  <c r="F121" i="6"/>
  <c r="F119" i="6"/>
  <c r="F117" i="6"/>
  <c r="F113" i="6"/>
  <c r="F111" i="6"/>
  <c r="F109" i="6"/>
  <c r="F107" i="6"/>
  <c r="F105" i="6"/>
  <c r="F103" i="6"/>
  <c r="F101" i="6"/>
  <c r="F99" i="6"/>
  <c r="F97" i="6"/>
  <c r="F95" i="6"/>
  <c r="F93" i="6"/>
  <c r="F91" i="6"/>
  <c r="F89" i="6"/>
  <c r="F87" i="6"/>
  <c r="F85" i="6"/>
  <c r="F83" i="6"/>
  <c r="F81" i="6"/>
  <c r="F79" i="6"/>
  <c r="F77" i="6"/>
  <c r="F75" i="6"/>
  <c r="F73" i="6"/>
  <c r="F71" i="6"/>
  <c r="F66" i="6"/>
  <c r="F64" i="6"/>
  <c r="F62" i="6"/>
  <c r="F60" i="6"/>
  <c r="F58" i="6"/>
  <c r="F56" i="6"/>
  <c r="F54" i="6"/>
  <c r="F52" i="6"/>
  <c r="F50" i="6"/>
  <c r="F46" i="6"/>
  <c r="F44" i="6"/>
  <c r="F42" i="6"/>
  <c r="F40" i="6"/>
  <c r="F38" i="6"/>
  <c r="F36" i="6"/>
  <c r="F34" i="6"/>
  <c r="F32" i="6"/>
  <c r="F28" i="6"/>
  <c r="F26" i="6"/>
  <c r="F24" i="6"/>
  <c r="F22" i="6"/>
  <c r="F20" i="6"/>
  <c r="F18" i="6"/>
  <c r="F9" i="6"/>
  <c r="F11" i="6"/>
  <c r="F13" i="6"/>
  <c r="F15" i="6"/>
  <c r="N11" i="7"/>
  <c r="X11" i="6" s="1"/>
  <c r="N15" i="7"/>
  <c r="X15" i="6" s="1"/>
  <c r="N18" i="7"/>
  <c r="N20" i="7"/>
  <c r="X20" i="6" s="1"/>
  <c r="N22" i="7"/>
  <c r="X22" i="6" s="1"/>
  <c r="N24" i="7"/>
  <c r="X24" i="6" s="1"/>
  <c r="N26" i="7"/>
  <c r="X26" i="6" s="1"/>
  <c r="N28" i="7"/>
  <c r="X28" i="6" s="1"/>
  <c r="N52" i="7"/>
  <c r="X52" i="6" s="1"/>
  <c r="N54" i="7"/>
  <c r="X54" i="6" s="1"/>
  <c r="N56" i="7"/>
  <c r="X56" i="6" s="1"/>
  <c r="N58" i="7"/>
  <c r="X58" i="6" s="1"/>
  <c r="N60" i="7"/>
  <c r="X60" i="6" s="1"/>
  <c r="N62" i="7"/>
  <c r="X62" i="6" s="1"/>
  <c r="N66" i="7"/>
  <c r="X66" i="6" s="1"/>
  <c r="N84" i="7"/>
  <c r="N86" i="7"/>
  <c r="X87" i="6" s="1"/>
  <c r="N88" i="7"/>
  <c r="X89" i="6" s="1"/>
  <c r="N90" i="7"/>
  <c r="X91" i="6" s="1"/>
  <c r="N92" i="7"/>
  <c r="X93" i="6" s="1"/>
  <c r="N94" i="7"/>
  <c r="X95" i="6" s="1"/>
  <c r="N96" i="7"/>
  <c r="X97" i="6" s="1"/>
  <c r="N98" i="7"/>
  <c r="X99" i="6" s="1"/>
  <c r="N100" i="7"/>
  <c r="X101" i="6" s="1"/>
  <c r="N102" i="7"/>
  <c r="X103" i="6" s="1"/>
  <c r="N104" i="7"/>
  <c r="X105" i="6" s="1"/>
  <c r="N106" i="7"/>
  <c r="X107" i="6" s="1"/>
  <c r="N108" i="7"/>
  <c r="X109" i="6" s="1"/>
  <c r="N110" i="7"/>
  <c r="X111" i="6" s="1"/>
  <c r="N112" i="7"/>
  <c r="X113" i="6" s="1"/>
  <c r="N115" i="7"/>
  <c r="X117" i="6" s="1"/>
  <c r="N117" i="7"/>
  <c r="X119" i="6" s="1"/>
  <c r="N119" i="7"/>
  <c r="X121" i="6" s="1"/>
  <c r="N121" i="7"/>
  <c r="X123" i="6" s="1"/>
  <c r="L21" i="7"/>
  <c r="L21" i="6" s="1"/>
  <c r="L25" i="7"/>
  <c r="L25" i="6" s="1"/>
  <c r="L29" i="7"/>
  <c r="L29" i="6" s="1"/>
  <c r="L51" i="7"/>
  <c r="L51" i="6" s="1"/>
  <c r="L55" i="7"/>
  <c r="L55" i="6" s="1"/>
  <c r="L59" i="7"/>
  <c r="L59" i="6" s="1"/>
  <c r="L63" i="7"/>
  <c r="L63" i="6" s="1"/>
  <c r="L67" i="7"/>
  <c r="L123" i="7"/>
  <c r="L125" i="6" s="1"/>
  <c r="O9" i="7"/>
  <c r="O10" i="7"/>
  <c r="O11" i="7"/>
  <c r="O12" i="7"/>
  <c r="O13" i="7"/>
  <c r="O14" i="7"/>
  <c r="AD14" i="6" s="1"/>
  <c r="O15" i="7"/>
  <c r="AD15" i="6" s="1"/>
  <c r="O16" i="7"/>
  <c r="AD16" i="6" s="1"/>
  <c r="O18" i="7"/>
  <c r="AD18" i="6" s="1"/>
  <c r="O19" i="7"/>
  <c r="AD19" i="6" s="1"/>
  <c r="O20" i="7"/>
  <c r="AD20" i="6" s="1"/>
  <c r="O21" i="7"/>
  <c r="AD21" i="6" s="1"/>
  <c r="O22" i="7"/>
  <c r="AD22" i="6" s="1"/>
  <c r="O23" i="7"/>
  <c r="AD23" i="6" s="1"/>
  <c r="O24" i="7"/>
  <c r="AD24" i="6" s="1"/>
  <c r="O25" i="7"/>
  <c r="AD25" i="6" s="1"/>
  <c r="O26" i="7"/>
  <c r="AD26" i="6" s="1"/>
  <c r="O27" i="7"/>
  <c r="AD27" i="6" s="1"/>
  <c r="O28" i="7"/>
  <c r="AD28" i="6" s="1"/>
  <c r="O29" i="7"/>
  <c r="AD29" i="6" s="1"/>
  <c r="O30" i="7"/>
  <c r="AD30" i="6" s="1"/>
  <c r="O31" i="7"/>
  <c r="AD31" i="6" s="1"/>
  <c r="O32" i="7"/>
  <c r="AD32" i="6" s="1"/>
  <c r="O33" i="7"/>
  <c r="AD33" i="6" s="1"/>
  <c r="O34" i="7"/>
  <c r="AD34" i="6" s="1"/>
  <c r="O35" i="7"/>
  <c r="AD35" i="6" s="1"/>
  <c r="O36" i="7"/>
  <c r="AD36" i="6" s="1"/>
  <c r="O37" i="7"/>
  <c r="AD37" i="6" s="1"/>
  <c r="O38" i="7"/>
  <c r="AD38" i="6" s="1"/>
  <c r="O39" i="7"/>
  <c r="AD39" i="6" s="1"/>
  <c r="O40" i="7"/>
  <c r="AD40" i="6" s="1"/>
  <c r="O41" i="7"/>
  <c r="AD41" i="6" s="1"/>
  <c r="O42" i="7"/>
  <c r="AD42" i="6" s="1"/>
  <c r="O43" i="7"/>
  <c r="AD43" i="6" s="1"/>
  <c r="O44" i="7"/>
  <c r="AD44" i="6" s="1"/>
  <c r="O45" i="7"/>
  <c r="AD45" i="6" s="1"/>
  <c r="O46" i="7"/>
  <c r="AD46" i="6" s="1"/>
  <c r="O47" i="7"/>
  <c r="AD47" i="6" s="1"/>
  <c r="O48" i="7"/>
  <c r="AD48" i="6" s="1"/>
  <c r="O49" i="7"/>
  <c r="AD49" i="6" s="1"/>
  <c r="O50" i="7"/>
  <c r="AD50" i="6" s="1"/>
  <c r="O51" i="7"/>
  <c r="AD51" i="6" s="1"/>
  <c r="O52" i="7"/>
  <c r="AD52" i="6" s="1"/>
  <c r="O53" i="7"/>
  <c r="AD53" i="6" s="1"/>
  <c r="O54" i="7"/>
  <c r="AD54" i="6" s="1"/>
  <c r="O55" i="7"/>
  <c r="AD55" i="6" s="1"/>
  <c r="O56" i="7"/>
  <c r="AD56" i="6" s="1"/>
  <c r="O57" i="7"/>
  <c r="AD57" i="6" s="1"/>
  <c r="O58" i="7"/>
  <c r="AD58" i="6" s="1"/>
  <c r="O59" i="7"/>
  <c r="AD59" i="6" s="1"/>
  <c r="O60" i="7"/>
  <c r="AD60" i="6" s="1"/>
  <c r="O61" i="7"/>
  <c r="AD61" i="6" s="1"/>
  <c r="O62" i="7"/>
  <c r="AD62" i="6" s="1"/>
  <c r="O63" i="7"/>
  <c r="AD63" i="6" s="1"/>
  <c r="O64" i="7"/>
  <c r="AD64" i="6" s="1"/>
  <c r="O65" i="7"/>
  <c r="AD65" i="6" s="1"/>
  <c r="O66" i="7"/>
  <c r="AD66" i="6" s="1"/>
  <c r="O67" i="7"/>
  <c r="O68" i="7"/>
  <c r="AD69" i="6" s="1"/>
  <c r="O69" i="7"/>
  <c r="AD70" i="6" s="1"/>
  <c r="O70" i="7"/>
  <c r="AD71" i="6" s="1"/>
  <c r="O71" i="7"/>
  <c r="AD72" i="6" s="1"/>
  <c r="O72" i="7"/>
  <c r="AD73" i="6" s="1"/>
  <c r="O73" i="7"/>
  <c r="AD74" i="6" s="1"/>
  <c r="O74" i="7"/>
  <c r="AD75" i="6" s="1"/>
  <c r="O75" i="7"/>
  <c r="AD76" i="6" s="1"/>
  <c r="O76" i="7"/>
  <c r="AD77" i="6" s="1"/>
  <c r="O77" i="7"/>
  <c r="AD78" i="6" s="1"/>
  <c r="O78" i="7"/>
  <c r="AD79" i="6" s="1"/>
  <c r="O79" i="7"/>
  <c r="AD80" i="6" s="1"/>
  <c r="O80" i="7"/>
  <c r="AD81" i="6" s="1"/>
  <c r="O81" i="7"/>
  <c r="AD82" i="6" s="1"/>
  <c r="O82" i="7"/>
  <c r="AD83" i="6" s="1"/>
  <c r="O84" i="7"/>
  <c r="AD85" i="6" s="1"/>
  <c r="O85" i="7"/>
  <c r="AD86" i="6" s="1"/>
  <c r="O86" i="7"/>
  <c r="AD87" i="6" s="1"/>
  <c r="O87" i="7"/>
  <c r="AD88" i="6" s="1"/>
  <c r="O88" i="7"/>
  <c r="AD89" i="6" s="1"/>
  <c r="O89" i="7"/>
  <c r="AD90" i="6" s="1"/>
  <c r="O90" i="7"/>
  <c r="AD91" i="6" s="1"/>
  <c r="O91" i="7"/>
  <c r="AD92" i="6" s="1"/>
  <c r="O92" i="7"/>
  <c r="AD93" i="6" s="1"/>
  <c r="O93" i="7"/>
  <c r="AD94" i="6" s="1"/>
  <c r="O94" i="7"/>
  <c r="AD95" i="6" s="1"/>
  <c r="O95" i="7"/>
  <c r="AD96" i="6" s="1"/>
  <c r="O96" i="7"/>
  <c r="AD97" i="6" s="1"/>
  <c r="O97" i="7"/>
  <c r="AD98" i="6" s="1"/>
  <c r="O98" i="7"/>
  <c r="AD99" i="6" s="1"/>
  <c r="O99" i="7"/>
  <c r="AD100" i="6" s="1"/>
  <c r="O100" i="7"/>
  <c r="AD101" i="6" s="1"/>
  <c r="O101" i="7"/>
  <c r="AD102" i="6" s="1"/>
  <c r="O102" i="7"/>
  <c r="AD103" i="6" s="1"/>
  <c r="O103" i="7"/>
  <c r="AD104" i="6" s="1"/>
  <c r="O104" i="7"/>
  <c r="AD105" i="6" s="1"/>
  <c r="O105" i="7"/>
  <c r="AD106" i="6" s="1"/>
  <c r="O106" i="7"/>
  <c r="AD107" i="6" s="1"/>
  <c r="O107" i="7"/>
  <c r="AD108" i="6" s="1"/>
  <c r="O108" i="7"/>
  <c r="AD109" i="6" s="1"/>
  <c r="O109" i="7"/>
  <c r="AD110" i="6" s="1"/>
  <c r="O110" i="7"/>
  <c r="AD111" i="6" s="1"/>
  <c r="O111" i="7"/>
  <c r="AD112" i="6" s="1"/>
  <c r="O112" i="7"/>
  <c r="AD113" i="6" s="1"/>
  <c r="O113" i="7"/>
  <c r="O115" i="7"/>
  <c r="AD117" i="6" s="1"/>
  <c r="O116" i="7"/>
  <c r="AD118" i="6" s="1"/>
  <c r="O117" i="7"/>
  <c r="AD119" i="6" s="1"/>
  <c r="O118" i="7"/>
  <c r="AD120" i="6" s="1"/>
  <c r="O119" i="7"/>
  <c r="AD121" i="6" s="1"/>
  <c r="O120" i="7"/>
  <c r="AD122" i="6" s="1"/>
  <c r="O121" i="7"/>
  <c r="AD123" i="6" s="1"/>
  <c r="O122" i="7"/>
  <c r="AD124" i="6" s="1"/>
  <c r="O123" i="7"/>
  <c r="AD125" i="6" s="1"/>
  <c r="O6" i="7"/>
  <c r="M18" i="7"/>
  <c r="R18" i="6" s="1"/>
  <c r="M19" i="7"/>
  <c r="R19" i="6" s="1"/>
  <c r="M20" i="7"/>
  <c r="R20" i="6" s="1"/>
  <c r="M21" i="7"/>
  <c r="R21" i="6" s="1"/>
  <c r="M22" i="7"/>
  <c r="R22" i="6" s="1"/>
  <c r="M23" i="7"/>
  <c r="R23" i="6" s="1"/>
  <c r="M24" i="7"/>
  <c r="R24" i="6" s="1"/>
  <c r="M25" i="7"/>
  <c r="R25" i="6" s="1"/>
  <c r="M26" i="7"/>
  <c r="R26" i="6" s="1"/>
  <c r="M27" i="7"/>
  <c r="R27" i="6" s="1"/>
  <c r="M28" i="7"/>
  <c r="R28" i="6" s="1"/>
  <c r="M29" i="7"/>
  <c r="R29" i="6" s="1"/>
  <c r="M30" i="7"/>
  <c r="R30" i="6" s="1"/>
  <c r="M31" i="7"/>
  <c r="R31" i="6" s="1"/>
  <c r="M32" i="7"/>
  <c r="R32" i="6" s="1"/>
  <c r="M33" i="7"/>
  <c r="R33" i="6" s="1"/>
  <c r="M34" i="7"/>
  <c r="R34" i="6" s="1"/>
  <c r="M35" i="7"/>
  <c r="R35" i="6" s="1"/>
  <c r="M36" i="7"/>
  <c r="R36" i="6" s="1"/>
  <c r="M37" i="7"/>
  <c r="R37" i="6" s="1"/>
  <c r="M38" i="7"/>
  <c r="R38" i="6" s="1"/>
  <c r="M39" i="7"/>
  <c r="R39" i="6" s="1"/>
  <c r="M40" i="7"/>
  <c r="R40" i="6" s="1"/>
  <c r="M41" i="7"/>
  <c r="R41" i="6" s="1"/>
  <c r="M42" i="7"/>
  <c r="R42" i="6" s="1"/>
  <c r="M43" i="7"/>
  <c r="R43" i="6" s="1"/>
  <c r="M44" i="7"/>
  <c r="R44" i="6" s="1"/>
  <c r="M45" i="7"/>
  <c r="R45" i="6" s="1"/>
  <c r="M46" i="7"/>
  <c r="R46" i="6" s="1"/>
  <c r="M47" i="7"/>
  <c r="R47" i="6" s="1"/>
  <c r="M48" i="7"/>
  <c r="R48" i="6" s="1"/>
  <c r="M49" i="7"/>
  <c r="R49" i="6" s="1"/>
  <c r="M50" i="7"/>
  <c r="R50" i="6" s="1"/>
  <c r="M51" i="7"/>
  <c r="R51" i="6" s="1"/>
  <c r="M52" i="7"/>
  <c r="R52" i="6" s="1"/>
  <c r="M53" i="7"/>
  <c r="R53" i="6" s="1"/>
  <c r="M54" i="7"/>
  <c r="R54" i="6" s="1"/>
  <c r="M55" i="7"/>
  <c r="R55" i="6" s="1"/>
  <c r="M56" i="7"/>
  <c r="R56" i="6" s="1"/>
  <c r="M57" i="7"/>
  <c r="R57" i="6" s="1"/>
  <c r="M58" i="7"/>
  <c r="R58" i="6" s="1"/>
  <c r="M59" i="7"/>
  <c r="R59" i="6" s="1"/>
  <c r="M60" i="7"/>
  <c r="R60" i="6" s="1"/>
  <c r="M61" i="7"/>
  <c r="R61" i="6" s="1"/>
  <c r="M62" i="7"/>
  <c r="R62" i="6" s="1"/>
  <c r="M63" i="7"/>
  <c r="R63" i="6" s="1"/>
  <c r="M64" i="7"/>
  <c r="R64" i="6" s="1"/>
  <c r="M65" i="7"/>
  <c r="R65" i="6" s="1"/>
  <c r="M66" i="7"/>
  <c r="R66" i="6" s="1"/>
  <c r="M67" i="7"/>
  <c r="M68" i="7"/>
  <c r="R69" i="6" s="1"/>
  <c r="M69" i="7"/>
  <c r="R70" i="6" s="1"/>
  <c r="M70" i="7"/>
  <c r="R71" i="6" s="1"/>
  <c r="M71" i="7"/>
  <c r="R72" i="6" s="1"/>
  <c r="M72" i="7"/>
  <c r="R73" i="6" s="1"/>
  <c r="M73" i="7"/>
  <c r="R74" i="6" s="1"/>
  <c r="M74" i="7"/>
  <c r="R75" i="6" s="1"/>
  <c r="M75" i="7"/>
  <c r="R76" i="6" s="1"/>
  <c r="M76" i="7"/>
  <c r="R77" i="6" s="1"/>
  <c r="M77" i="7"/>
  <c r="R78" i="6" s="1"/>
  <c r="M78" i="7"/>
  <c r="R79" i="6" s="1"/>
  <c r="M79" i="7"/>
  <c r="R80" i="6" s="1"/>
  <c r="M80" i="7"/>
  <c r="R81" i="6" s="1"/>
  <c r="M81" i="7"/>
  <c r="R82" i="6" s="1"/>
  <c r="M82" i="7"/>
  <c r="R83" i="6" s="1"/>
  <c r="M84" i="7"/>
  <c r="R85" i="6" s="1"/>
  <c r="M85" i="7"/>
  <c r="R86" i="6" s="1"/>
  <c r="M86" i="7"/>
  <c r="R87" i="6" s="1"/>
  <c r="M87" i="7"/>
  <c r="R88" i="6" s="1"/>
  <c r="M88" i="7"/>
  <c r="R89" i="6" s="1"/>
  <c r="M89" i="7"/>
  <c r="R90" i="6" s="1"/>
  <c r="M90" i="7"/>
  <c r="R91" i="6" s="1"/>
  <c r="M91" i="7"/>
  <c r="R92" i="6" s="1"/>
  <c r="M92" i="7"/>
  <c r="R93" i="6" s="1"/>
  <c r="M93" i="7"/>
  <c r="R94" i="6" s="1"/>
  <c r="M94" i="7"/>
  <c r="R95" i="6" s="1"/>
  <c r="M95" i="7"/>
  <c r="R96" i="6" s="1"/>
  <c r="M96" i="7"/>
  <c r="R97" i="6" s="1"/>
  <c r="M97" i="7"/>
  <c r="R98" i="6" s="1"/>
  <c r="M98" i="7"/>
  <c r="R99" i="6" s="1"/>
  <c r="M99" i="7"/>
  <c r="R100" i="6" s="1"/>
  <c r="M100" i="7"/>
  <c r="R101" i="6" s="1"/>
  <c r="M101" i="7"/>
  <c r="R102" i="6" s="1"/>
  <c r="M102" i="7"/>
  <c r="R103" i="6" s="1"/>
  <c r="M103" i="7"/>
  <c r="R104" i="6" s="1"/>
  <c r="M104" i="7"/>
  <c r="R105" i="6" s="1"/>
  <c r="M105" i="7"/>
  <c r="R106" i="6" s="1"/>
  <c r="M106" i="7"/>
  <c r="R107" i="6" s="1"/>
  <c r="M107" i="7"/>
  <c r="R108" i="6" s="1"/>
  <c r="M108" i="7"/>
  <c r="R109" i="6" s="1"/>
  <c r="M109" i="7"/>
  <c r="R110" i="6" s="1"/>
  <c r="M110" i="7"/>
  <c r="R111" i="6" s="1"/>
  <c r="M111" i="7"/>
  <c r="R112" i="6" s="1"/>
  <c r="M112" i="7"/>
  <c r="R113" i="6" s="1"/>
  <c r="M113" i="7"/>
  <c r="M115" i="7"/>
  <c r="R117" i="6" s="1"/>
  <c r="M116" i="7"/>
  <c r="R118" i="6" s="1"/>
  <c r="M117" i="7"/>
  <c r="R119" i="6" s="1"/>
  <c r="M118" i="7"/>
  <c r="R120" i="6" s="1"/>
  <c r="M119" i="7"/>
  <c r="R121" i="6" s="1"/>
  <c r="M120" i="7"/>
  <c r="R122" i="6" s="1"/>
  <c r="M121" i="7"/>
  <c r="R123" i="6" s="1"/>
  <c r="M122" i="7"/>
  <c r="R124" i="6" s="1"/>
  <c r="M123" i="7"/>
  <c r="R125" i="6" s="1"/>
  <c r="M6" i="7"/>
  <c r="R6" i="6" s="1"/>
  <c r="M9" i="7"/>
  <c r="R9" i="6" s="1"/>
  <c r="M10" i="7"/>
  <c r="R10" i="6" s="1"/>
  <c r="M11" i="7"/>
  <c r="R11" i="6" s="1"/>
  <c r="M12" i="7"/>
  <c r="R12" i="6" s="1"/>
  <c r="M13" i="7"/>
  <c r="R13" i="6" s="1"/>
  <c r="M14" i="7"/>
  <c r="R14" i="6" s="1"/>
  <c r="M15" i="7"/>
  <c r="R15" i="6" s="1"/>
  <c r="M16" i="7"/>
  <c r="R16" i="6" s="1"/>
  <c r="K18" i="7"/>
  <c r="L18" i="7" s="1"/>
  <c r="K19" i="7"/>
  <c r="K20" i="7"/>
  <c r="L20" i="7" s="1"/>
  <c r="L20" i="6" s="1"/>
  <c r="K21" i="7"/>
  <c r="K22" i="7"/>
  <c r="L22" i="7" s="1"/>
  <c r="L22" i="6" s="1"/>
  <c r="K23" i="7"/>
  <c r="K24" i="7"/>
  <c r="L24" i="7" s="1"/>
  <c r="L24" i="6" s="1"/>
  <c r="K25" i="7"/>
  <c r="K26" i="7"/>
  <c r="L26" i="7" s="1"/>
  <c r="L26" i="6" s="1"/>
  <c r="K27" i="7"/>
  <c r="K28" i="7"/>
  <c r="L28" i="7" s="1"/>
  <c r="L28" i="6" s="1"/>
  <c r="K29" i="7"/>
  <c r="K31" i="7"/>
  <c r="K32" i="7"/>
  <c r="N32" i="7" s="1"/>
  <c r="X32" i="6" s="1"/>
  <c r="K33" i="7"/>
  <c r="K34" i="7"/>
  <c r="N34" i="7" s="1"/>
  <c r="X34" i="6" s="1"/>
  <c r="K35" i="7"/>
  <c r="K36" i="7"/>
  <c r="N36" i="7" s="1"/>
  <c r="X36" i="6" s="1"/>
  <c r="K37" i="7"/>
  <c r="K38" i="7"/>
  <c r="N38" i="7" s="1"/>
  <c r="X38" i="6" s="1"/>
  <c r="K39" i="7"/>
  <c r="K40" i="7"/>
  <c r="N40" i="7" s="1"/>
  <c r="X40" i="6" s="1"/>
  <c r="K41" i="7"/>
  <c r="K42" i="7"/>
  <c r="N42" i="7" s="1"/>
  <c r="X42" i="6" s="1"/>
  <c r="K43" i="7"/>
  <c r="K44" i="7"/>
  <c r="N44" i="7" s="1"/>
  <c r="X44" i="6" s="1"/>
  <c r="K45" i="7"/>
  <c r="K46" i="7"/>
  <c r="N46" i="7" s="1"/>
  <c r="X46" i="6" s="1"/>
  <c r="K47" i="7"/>
  <c r="K49" i="7"/>
  <c r="K50" i="7"/>
  <c r="L50" i="7" s="1"/>
  <c r="L50" i="6" s="1"/>
  <c r="K51" i="7"/>
  <c r="K52" i="7"/>
  <c r="L52" i="7" s="1"/>
  <c r="L52" i="6" s="1"/>
  <c r="K53" i="7"/>
  <c r="K54" i="7"/>
  <c r="L54" i="7" s="1"/>
  <c r="L54" i="6" s="1"/>
  <c r="K55" i="7"/>
  <c r="K56" i="7"/>
  <c r="L56" i="7" s="1"/>
  <c r="L56" i="6" s="1"/>
  <c r="K57" i="7"/>
  <c r="K58" i="7"/>
  <c r="L58" i="7" s="1"/>
  <c r="L58" i="6" s="1"/>
  <c r="K59" i="7"/>
  <c r="K60" i="7"/>
  <c r="L60" i="7" s="1"/>
  <c r="L60" i="6" s="1"/>
  <c r="K61" i="7"/>
  <c r="K62" i="7"/>
  <c r="L62" i="7" s="1"/>
  <c r="L62" i="6" s="1"/>
  <c r="K63" i="7"/>
  <c r="K64" i="7"/>
  <c r="L64" i="7" s="1"/>
  <c r="L64" i="6" s="1"/>
  <c r="K65" i="7"/>
  <c r="K66" i="7"/>
  <c r="L66" i="7" s="1"/>
  <c r="L66" i="6" s="1"/>
  <c r="K67" i="7"/>
  <c r="K69" i="7"/>
  <c r="K70" i="7"/>
  <c r="N70" i="7" s="1"/>
  <c r="X71" i="6" s="1"/>
  <c r="K71" i="7"/>
  <c r="K72" i="7"/>
  <c r="N72" i="7" s="1"/>
  <c r="X73" i="6" s="1"/>
  <c r="K73" i="7"/>
  <c r="K74" i="7"/>
  <c r="N74" i="7" s="1"/>
  <c r="X75" i="6" s="1"/>
  <c r="K75" i="7"/>
  <c r="K76" i="7"/>
  <c r="N76" i="7" s="1"/>
  <c r="X77" i="6" s="1"/>
  <c r="K77" i="7"/>
  <c r="K78" i="7"/>
  <c r="N78" i="7" s="1"/>
  <c r="X79" i="6" s="1"/>
  <c r="K79" i="7"/>
  <c r="K80" i="7"/>
  <c r="N80" i="7" s="1"/>
  <c r="X81" i="6" s="1"/>
  <c r="K81" i="7"/>
  <c r="K82" i="7"/>
  <c r="N82" i="7" s="1"/>
  <c r="X83" i="6" s="1"/>
  <c r="K84" i="7"/>
  <c r="L84" i="7" s="1"/>
  <c r="K85" i="7"/>
  <c r="K86" i="7"/>
  <c r="L86" i="7" s="1"/>
  <c r="L87" i="6" s="1"/>
  <c r="K87" i="7"/>
  <c r="K88" i="7"/>
  <c r="L88" i="7" s="1"/>
  <c r="L89" i="6" s="1"/>
  <c r="K89" i="7"/>
  <c r="K90" i="7"/>
  <c r="L90" i="7" s="1"/>
  <c r="L91" i="6" s="1"/>
  <c r="K91" i="7"/>
  <c r="K92" i="7"/>
  <c r="L92" i="7" s="1"/>
  <c r="L93" i="6" s="1"/>
  <c r="K93" i="7"/>
  <c r="K94" i="7"/>
  <c r="L94" i="7" s="1"/>
  <c r="L95" i="6" s="1"/>
  <c r="K95" i="7"/>
  <c r="K96" i="7"/>
  <c r="L96" i="7" s="1"/>
  <c r="L97" i="6" s="1"/>
  <c r="K97" i="7"/>
  <c r="K98" i="7"/>
  <c r="L98" i="7" s="1"/>
  <c r="L99" i="6" s="1"/>
  <c r="K99" i="7"/>
  <c r="K100" i="7"/>
  <c r="L100" i="7" s="1"/>
  <c r="L101" i="6" s="1"/>
  <c r="K101" i="7"/>
  <c r="K102" i="7"/>
  <c r="L102" i="7" s="1"/>
  <c r="L103" i="6" s="1"/>
  <c r="K103" i="7"/>
  <c r="K104" i="7"/>
  <c r="L104" i="7" s="1"/>
  <c r="L105" i="6" s="1"/>
  <c r="K105" i="7"/>
  <c r="K106" i="7"/>
  <c r="L106" i="7" s="1"/>
  <c r="L107" i="6" s="1"/>
  <c r="K107" i="7"/>
  <c r="K108" i="7"/>
  <c r="L108" i="7" s="1"/>
  <c r="L109" i="6" s="1"/>
  <c r="K109" i="7"/>
  <c r="K110" i="7"/>
  <c r="L110" i="7" s="1"/>
  <c r="L111" i="6" s="1"/>
  <c r="K111" i="7"/>
  <c r="K112" i="7"/>
  <c r="L112" i="7" s="1"/>
  <c r="L113" i="6" s="1"/>
  <c r="K113" i="7"/>
  <c r="K115" i="7"/>
  <c r="L115" i="7" s="1"/>
  <c r="L117" i="6" s="1"/>
  <c r="K116" i="7"/>
  <c r="K117" i="7"/>
  <c r="L117" i="7" s="1"/>
  <c r="L119" i="6" s="1"/>
  <c r="K118" i="7"/>
  <c r="K119" i="7"/>
  <c r="L119" i="7" s="1"/>
  <c r="L121" i="6" s="1"/>
  <c r="K120" i="7"/>
  <c r="K121" i="7"/>
  <c r="L121" i="7" s="1"/>
  <c r="L123" i="6" s="1"/>
  <c r="K122" i="7"/>
  <c r="F124" i="6" s="1"/>
  <c r="K123" i="7"/>
  <c r="F125" i="6" s="1"/>
  <c r="K9" i="7"/>
  <c r="L9" i="7" s="1"/>
  <c r="L9" i="6" s="1"/>
  <c r="K10" i="7"/>
  <c r="K11" i="7"/>
  <c r="L11" i="7" s="1"/>
  <c r="L11" i="6" s="1"/>
  <c r="K12" i="7"/>
  <c r="K13" i="7"/>
  <c r="L13" i="7" s="1"/>
  <c r="L13" i="6" s="1"/>
  <c r="K14" i="7"/>
  <c r="K15" i="7"/>
  <c r="L15" i="7" s="1"/>
  <c r="K16" i="7"/>
  <c r="M7" i="6" l="1"/>
  <c r="L6" i="8"/>
  <c r="M6" i="6" s="1"/>
  <c r="N64" i="7"/>
  <c r="X64" i="6" s="1"/>
  <c r="N50" i="7"/>
  <c r="X50" i="6" s="1"/>
  <c r="F16" i="6"/>
  <c r="N16" i="7"/>
  <c r="X16" i="6" s="1"/>
  <c r="F14" i="6"/>
  <c r="N14" i="7"/>
  <c r="X14" i="6" s="1"/>
  <c r="F12" i="6"/>
  <c r="N12" i="7"/>
  <c r="X12" i="6" s="1"/>
  <c r="F10" i="6"/>
  <c r="N10" i="7"/>
  <c r="X10" i="6" s="1"/>
  <c r="F122" i="6"/>
  <c r="N120" i="7"/>
  <c r="X122" i="6" s="1"/>
  <c r="F120" i="6"/>
  <c r="N118" i="7"/>
  <c r="X120" i="6" s="1"/>
  <c r="F118" i="6"/>
  <c r="N116" i="7"/>
  <c r="X118" i="6" s="1"/>
  <c r="N113" i="7"/>
  <c r="F112" i="6"/>
  <c r="N111" i="7"/>
  <c r="X112" i="6" s="1"/>
  <c r="F110" i="6"/>
  <c r="N109" i="7"/>
  <c r="X110" i="6" s="1"/>
  <c r="F108" i="6"/>
  <c r="N107" i="7"/>
  <c r="X108" i="6" s="1"/>
  <c r="F106" i="6"/>
  <c r="N105" i="7"/>
  <c r="X106" i="6" s="1"/>
  <c r="F104" i="6"/>
  <c r="N103" i="7"/>
  <c r="X104" i="6" s="1"/>
  <c r="F102" i="6"/>
  <c r="N101" i="7"/>
  <c r="X102" i="6" s="1"/>
  <c r="F100" i="6"/>
  <c r="N99" i="7"/>
  <c r="X100" i="6" s="1"/>
  <c r="F98" i="6"/>
  <c r="N97" i="7"/>
  <c r="X98" i="6" s="1"/>
  <c r="F96" i="6"/>
  <c r="N95" i="7"/>
  <c r="X96" i="6" s="1"/>
  <c r="F94" i="6"/>
  <c r="N93" i="7"/>
  <c r="X94" i="6" s="1"/>
  <c r="F92" i="6"/>
  <c r="N91" i="7"/>
  <c r="X92" i="6" s="1"/>
  <c r="F90" i="6"/>
  <c r="N89" i="7"/>
  <c r="X90" i="6" s="1"/>
  <c r="F88" i="6"/>
  <c r="N87" i="7"/>
  <c r="X88" i="6" s="1"/>
  <c r="F86" i="6"/>
  <c r="N85" i="7"/>
  <c r="X86" i="6" s="1"/>
  <c r="F82" i="6"/>
  <c r="L81" i="7"/>
  <c r="L82" i="6" s="1"/>
  <c r="F80" i="6"/>
  <c r="L79" i="7"/>
  <c r="L80" i="6" s="1"/>
  <c r="F78" i="6"/>
  <c r="L77" i="7"/>
  <c r="L78" i="6" s="1"/>
  <c r="F76" i="6"/>
  <c r="L75" i="7"/>
  <c r="L76" i="6" s="1"/>
  <c r="F74" i="6"/>
  <c r="L73" i="7"/>
  <c r="L74" i="6" s="1"/>
  <c r="F72" i="6"/>
  <c r="L71" i="7"/>
  <c r="L72" i="6" s="1"/>
  <c r="F70" i="6"/>
  <c r="L69" i="7"/>
  <c r="F47" i="6"/>
  <c r="L47" i="7"/>
  <c r="L47" i="6" s="1"/>
  <c r="F45" i="6"/>
  <c r="L45" i="7"/>
  <c r="L45" i="6" s="1"/>
  <c r="F43" i="6"/>
  <c r="L43" i="7"/>
  <c r="L43" i="6" s="1"/>
  <c r="F41" i="6"/>
  <c r="L41" i="7"/>
  <c r="L41" i="6" s="1"/>
  <c r="F39" i="6"/>
  <c r="L39" i="7"/>
  <c r="L39" i="6" s="1"/>
  <c r="F37" i="6"/>
  <c r="L37" i="7"/>
  <c r="L37" i="6" s="1"/>
  <c r="F35" i="6"/>
  <c r="L35" i="7"/>
  <c r="L35" i="6" s="1"/>
  <c r="F33" i="6"/>
  <c r="L33" i="7"/>
  <c r="L33" i="6" s="1"/>
  <c r="F31" i="6"/>
  <c r="L31" i="7"/>
  <c r="L18" i="6"/>
  <c r="L118" i="7"/>
  <c r="L120" i="6" s="1"/>
  <c r="L113" i="7"/>
  <c r="L109" i="7"/>
  <c r="L110" i="6" s="1"/>
  <c r="L105" i="7"/>
  <c r="L106" i="6" s="1"/>
  <c r="L101" i="7"/>
  <c r="L102" i="6" s="1"/>
  <c r="L97" i="7"/>
  <c r="L98" i="6" s="1"/>
  <c r="L93" i="7"/>
  <c r="L94" i="6" s="1"/>
  <c r="L89" i="7"/>
  <c r="L90" i="6" s="1"/>
  <c r="L85" i="7"/>
  <c r="L86" i="6" s="1"/>
  <c r="L80" i="7"/>
  <c r="L81" i="6" s="1"/>
  <c r="L76" i="7"/>
  <c r="L77" i="6" s="1"/>
  <c r="L72" i="7"/>
  <c r="L73" i="6" s="1"/>
  <c r="L46" i="7"/>
  <c r="L46" i="6" s="1"/>
  <c r="L42" i="7"/>
  <c r="L42" i="6" s="1"/>
  <c r="L38" i="7"/>
  <c r="L38" i="6" s="1"/>
  <c r="L34" i="7"/>
  <c r="L34" i="6" s="1"/>
  <c r="L16" i="7"/>
  <c r="L16" i="6" s="1"/>
  <c r="L12" i="7"/>
  <c r="L12" i="6" s="1"/>
  <c r="X85" i="6"/>
  <c r="N83" i="7"/>
  <c r="X84" i="6" s="1"/>
  <c r="N79" i="7"/>
  <c r="X80" i="6" s="1"/>
  <c r="N75" i="7"/>
  <c r="X76" i="6" s="1"/>
  <c r="N71" i="7"/>
  <c r="X72" i="6" s="1"/>
  <c r="N45" i="7"/>
  <c r="X45" i="6" s="1"/>
  <c r="N41" i="7"/>
  <c r="X41" i="6" s="1"/>
  <c r="N37" i="7"/>
  <c r="X37" i="6" s="1"/>
  <c r="N33" i="7"/>
  <c r="X33" i="6" s="1"/>
  <c r="L85" i="6"/>
  <c r="N67" i="7"/>
  <c r="F65" i="6"/>
  <c r="N65" i="7"/>
  <c r="X65" i="6" s="1"/>
  <c r="F63" i="6"/>
  <c r="N63" i="7"/>
  <c r="X63" i="6" s="1"/>
  <c r="F61" i="6"/>
  <c r="N61" i="7"/>
  <c r="X61" i="6" s="1"/>
  <c r="F59" i="6"/>
  <c r="N59" i="7"/>
  <c r="X59" i="6" s="1"/>
  <c r="F57" i="6"/>
  <c r="N57" i="7"/>
  <c r="X57" i="6" s="1"/>
  <c r="F55" i="6"/>
  <c r="N55" i="7"/>
  <c r="X55" i="6" s="1"/>
  <c r="F53" i="6"/>
  <c r="N53" i="7"/>
  <c r="X53" i="6" s="1"/>
  <c r="F51" i="6"/>
  <c r="N51" i="7"/>
  <c r="X51" i="6" s="1"/>
  <c r="F49" i="6"/>
  <c r="N49" i="7"/>
  <c r="F29" i="6"/>
  <c r="N29" i="7"/>
  <c r="X29" i="6" s="1"/>
  <c r="F27" i="6"/>
  <c r="N27" i="7"/>
  <c r="X27" i="6" s="1"/>
  <c r="F25" i="6"/>
  <c r="N25" i="7"/>
  <c r="X25" i="6" s="1"/>
  <c r="F23" i="6"/>
  <c r="N23" i="7"/>
  <c r="X23" i="6" s="1"/>
  <c r="F21" i="6"/>
  <c r="N21" i="7"/>
  <c r="X21" i="6" s="1"/>
  <c r="F19" i="6"/>
  <c r="N19" i="7"/>
  <c r="X19" i="6" s="1"/>
  <c r="L120" i="7"/>
  <c r="L122" i="6" s="1"/>
  <c r="L116" i="7"/>
  <c r="L118" i="6" s="1"/>
  <c r="L111" i="7"/>
  <c r="L112" i="6" s="1"/>
  <c r="L107" i="7"/>
  <c r="L108" i="6" s="1"/>
  <c r="L103" i="7"/>
  <c r="L104" i="6" s="1"/>
  <c r="L99" i="7"/>
  <c r="L100" i="6" s="1"/>
  <c r="L95" i="7"/>
  <c r="L96" i="6" s="1"/>
  <c r="L91" i="7"/>
  <c r="L92" i="6" s="1"/>
  <c r="L87" i="7"/>
  <c r="L88" i="6" s="1"/>
  <c r="L82" i="7"/>
  <c r="L83" i="6" s="1"/>
  <c r="L78" i="7"/>
  <c r="L79" i="6" s="1"/>
  <c r="L74" i="7"/>
  <c r="L75" i="6" s="1"/>
  <c r="L70" i="7"/>
  <c r="L71" i="6" s="1"/>
  <c r="L65" i="7"/>
  <c r="L65" i="6" s="1"/>
  <c r="L61" i="7"/>
  <c r="L61" i="6" s="1"/>
  <c r="L57" i="7"/>
  <c r="L57" i="6" s="1"/>
  <c r="L53" i="7"/>
  <c r="L53" i="6" s="1"/>
  <c r="L49" i="7"/>
  <c r="L44" i="7"/>
  <c r="L44" i="6" s="1"/>
  <c r="L40" i="7"/>
  <c r="L40" i="6" s="1"/>
  <c r="L36" i="7"/>
  <c r="L36" i="6" s="1"/>
  <c r="L32" i="7"/>
  <c r="L32" i="6" s="1"/>
  <c r="L27" i="7"/>
  <c r="L27" i="6" s="1"/>
  <c r="L23" i="7"/>
  <c r="L23" i="6" s="1"/>
  <c r="L19" i="7"/>
  <c r="L19" i="6" s="1"/>
  <c r="L14" i="7"/>
  <c r="L14" i="6" s="1"/>
  <c r="L10" i="7"/>
  <c r="N81" i="7"/>
  <c r="X82" i="6" s="1"/>
  <c r="N77" i="7"/>
  <c r="X78" i="6" s="1"/>
  <c r="N73" i="7"/>
  <c r="X74" i="6" s="1"/>
  <c r="N69" i="7"/>
  <c r="N47" i="7"/>
  <c r="X47" i="6" s="1"/>
  <c r="N43" i="7"/>
  <c r="X43" i="6" s="1"/>
  <c r="N39" i="7"/>
  <c r="X39" i="6" s="1"/>
  <c r="N35" i="7"/>
  <c r="X35" i="6" s="1"/>
  <c r="N31" i="7"/>
  <c r="X18" i="6"/>
  <c r="N17" i="7"/>
  <c r="X17" i="6" s="1"/>
  <c r="N13" i="7"/>
  <c r="X13" i="6" s="1"/>
  <c r="N9" i="7"/>
  <c r="N123" i="7"/>
  <c r="X125" i="6" s="1"/>
  <c r="N122" i="7"/>
  <c r="O124" i="7"/>
  <c r="L122" i="7"/>
  <c r="M124" i="7"/>
  <c r="X9" i="6" l="1"/>
  <c r="N7" i="7"/>
  <c r="X7" i="6" s="1"/>
  <c r="X31" i="6"/>
  <c r="N30" i="7"/>
  <c r="X30" i="6" s="1"/>
  <c r="L49" i="6"/>
  <c r="L48" i="7"/>
  <c r="L48" i="6" s="1"/>
  <c r="N48" i="7"/>
  <c r="X48" i="6" s="1"/>
  <c r="X49" i="6"/>
  <c r="L83" i="7"/>
  <c r="L84" i="6" s="1"/>
  <c r="X70" i="6"/>
  <c r="N68" i="7"/>
  <c r="X69" i="6" s="1"/>
  <c r="L10" i="6"/>
  <c r="L7" i="7"/>
  <c r="L7" i="6" s="1"/>
  <c r="L17" i="7"/>
  <c r="L17" i="6" s="1"/>
  <c r="L30" i="7"/>
  <c r="L30" i="6" s="1"/>
  <c r="L31" i="6"/>
  <c r="L70" i="6"/>
  <c r="L68" i="7"/>
  <c r="L69" i="6" s="1"/>
  <c r="L124" i="6"/>
  <c r="L114" i="7"/>
  <c r="X124" i="6"/>
  <c r="N114" i="7"/>
  <c r="A6" i="3"/>
  <c r="I123" i="7"/>
  <c r="I122" i="7"/>
  <c r="I121" i="7"/>
  <c r="I120" i="7"/>
  <c r="I119" i="7"/>
  <c r="I118" i="7"/>
  <c r="I117" i="7"/>
  <c r="I116" i="7"/>
  <c r="I115" i="7"/>
  <c r="I114" i="7"/>
  <c r="H114" i="7"/>
  <c r="G114" i="7"/>
  <c r="M114" i="7" s="1"/>
  <c r="R116" i="6" s="1"/>
  <c r="F114" i="7"/>
  <c r="E114" i="7"/>
  <c r="O114" i="7" s="1"/>
  <c r="AD116" i="6" s="1"/>
  <c r="D114" i="7"/>
  <c r="K114" i="7" s="1"/>
  <c r="F116" i="6" s="1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H83" i="7"/>
  <c r="G83" i="7"/>
  <c r="M83" i="7" s="1"/>
  <c r="R84" i="6" s="1"/>
  <c r="F83" i="7"/>
  <c r="E83" i="7"/>
  <c r="D83" i="7"/>
  <c r="K83" i="7" s="1"/>
  <c r="F84" i="6" s="1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D68" i="7"/>
  <c r="K68" i="7" s="1"/>
  <c r="F69" i="6" s="1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 s="1"/>
  <c r="D48" i="7"/>
  <c r="K48" i="7" s="1"/>
  <c r="F48" i="6" s="1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D30" i="7"/>
  <c r="K30" i="7" s="1"/>
  <c r="F30" i="6" s="1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G17" i="7"/>
  <c r="M17" i="7" s="1"/>
  <c r="R17" i="6" s="1"/>
  <c r="F17" i="7"/>
  <c r="E17" i="7"/>
  <c r="O17" i="7" s="1"/>
  <c r="AD17" i="6" s="1"/>
  <c r="D17" i="7"/>
  <c r="K17" i="7" s="1"/>
  <c r="F17" i="6" s="1"/>
  <c r="I16" i="7"/>
  <c r="I15" i="7"/>
  <c r="I14" i="7"/>
  <c r="I13" i="7"/>
  <c r="I12" i="7"/>
  <c r="I11" i="7"/>
  <c r="I10" i="7"/>
  <c r="I9" i="7"/>
  <c r="I7" i="7"/>
  <c r="H7" i="7"/>
  <c r="G7" i="7"/>
  <c r="M7" i="7" s="1"/>
  <c r="R7" i="6" s="1"/>
  <c r="F7" i="7"/>
  <c r="E7" i="7"/>
  <c r="O7" i="7" s="1"/>
  <c r="D7" i="7"/>
  <c r="K7" i="7" s="1"/>
  <c r="F7" i="6" s="1"/>
  <c r="D6" i="7"/>
  <c r="K6" i="7" s="1"/>
  <c r="F6" i="6" s="1"/>
  <c r="A6" i="7"/>
  <c r="A6" i="6"/>
  <c r="O83" i="7" l="1"/>
  <c r="AD84" i="6" s="1"/>
  <c r="I124" i="7"/>
  <c r="X116" i="6"/>
  <c r="N6" i="7"/>
  <c r="X6" i="6" s="1"/>
  <c r="L116" i="6"/>
  <c r="L6" i="7"/>
  <c r="L6" i="6" s="1"/>
  <c r="A6" i="2"/>
  <c r="I7" i="3" l="1"/>
  <c r="D8" i="3"/>
  <c r="O8" i="3"/>
  <c r="M8" i="3"/>
  <c r="P7" i="6" s="1"/>
  <c r="I9" i="3"/>
  <c r="I10" i="3"/>
  <c r="I12" i="3"/>
  <c r="I13" i="3"/>
  <c r="I14" i="3"/>
  <c r="I15" i="3"/>
  <c r="I16" i="3"/>
  <c r="I17" i="3"/>
  <c r="D18" i="3"/>
  <c r="M18" i="3"/>
  <c r="P17" i="6" s="1"/>
  <c r="I19" i="3"/>
  <c r="I20" i="3"/>
  <c r="I21" i="3"/>
  <c r="I22" i="3"/>
  <c r="I23" i="3"/>
  <c r="I24" i="3"/>
  <c r="I25" i="3"/>
  <c r="I26" i="3"/>
  <c r="I27" i="3"/>
  <c r="I28" i="3"/>
  <c r="I29" i="3"/>
  <c r="I30" i="3"/>
  <c r="D31" i="3"/>
  <c r="K31" i="3" s="1"/>
  <c r="D30" i="6" s="1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D49" i="3"/>
  <c r="K49" i="3" s="1"/>
  <c r="D48" i="6" s="1"/>
  <c r="M49" i="3"/>
  <c r="P48" i="6" s="1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D69" i="3"/>
  <c r="K69" i="3" s="1"/>
  <c r="D69" i="6" s="1"/>
  <c r="O69" i="3"/>
  <c r="AB69" i="6" s="1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D84" i="3"/>
  <c r="K84" i="3" s="1"/>
  <c r="D84" i="6" s="1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2" i="3"/>
  <c r="I113" i="3"/>
  <c r="I114" i="3"/>
  <c r="I115" i="3"/>
  <c r="D116" i="3"/>
  <c r="I117" i="3"/>
  <c r="I118" i="3"/>
  <c r="I119" i="3"/>
  <c r="I120" i="3"/>
  <c r="I121" i="3"/>
  <c r="I122" i="3"/>
  <c r="I123" i="3"/>
  <c r="I124" i="3"/>
  <c r="I125" i="3"/>
  <c r="O125" i="3"/>
  <c r="AB125" i="6" s="1"/>
  <c r="M125" i="3"/>
  <c r="P125" i="6" s="1"/>
  <c r="K125" i="3"/>
  <c r="D125" i="6" s="1"/>
  <c r="O124" i="3"/>
  <c r="AB124" i="6" s="1"/>
  <c r="M124" i="3"/>
  <c r="P124" i="6" s="1"/>
  <c r="K124" i="3"/>
  <c r="D124" i="6" s="1"/>
  <c r="O123" i="3"/>
  <c r="AB123" i="6" s="1"/>
  <c r="M123" i="3"/>
  <c r="P123" i="6" s="1"/>
  <c r="K123" i="3"/>
  <c r="D123" i="6" s="1"/>
  <c r="O122" i="3"/>
  <c r="AB122" i="6" s="1"/>
  <c r="M122" i="3"/>
  <c r="P122" i="6" s="1"/>
  <c r="K122" i="3"/>
  <c r="D122" i="6" s="1"/>
  <c r="O121" i="3"/>
  <c r="AB121" i="6" s="1"/>
  <c r="M121" i="3"/>
  <c r="P121" i="6" s="1"/>
  <c r="K121" i="3"/>
  <c r="D121" i="6" s="1"/>
  <c r="O120" i="3"/>
  <c r="AB120" i="6" s="1"/>
  <c r="M120" i="3"/>
  <c r="P120" i="6" s="1"/>
  <c r="K120" i="3"/>
  <c r="D120" i="6" s="1"/>
  <c r="O119" i="3"/>
  <c r="AB119" i="6" s="1"/>
  <c r="M119" i="3"/>
  <c r="P119" i="6" s="1"/>
  <c r="K119" i="3"/>
  <c r="D119" i="6" s="1"/>
  <c r="O118" i="3"/>
  <c r="AB118" i="6" s="1"/>
  <c r="M118" i="3"/>
  <c r="P118" i="6" s="1"/>
  <c r="K118" i="3"/>
  <c r="D118" i="6" s="1"/>
  <c r="O117" i="3"/>
  <c r="AB117" i="6" s="1"/>
  <c r="M117" i="3"/>
  <c r="P117" i="6" s="1"/>
  <c r="K117" i="3"/>
  <c r="D117" i="6" s="1"/>
  <c r="O116" i="3"/>
  <c r="AB116" i="6" s="1"/>
  <c r="K116" i="3"/>
  <c r="D116" i="6" s="1"/>
  <c r="O115" i="3"/>
  <c r="M115" i="3"/>
  <c r="K115" i="3"/>
  <c r="O114" i="3"/>
  <c r="AB113" i="6" s="1"/>
  <c r="M114" i="3"/>
  <c r="P113" i="6" s="1"/>
  <c r="K114" i="3"/>
  <c r="D113" i="6" s="1"/>
  <c r="O113" i="3"/>
  <c r="AB112" i="6" s="1"/>
  <c r="M113" i="3"/>
  <c r="P112" i="6" s="1"/>
  <c r="K113" i="3"/>
  <c r="D112" i="6" s="1"/>
  <c r="O112" i="3"/>
  <c r="AB111" i="6" s="1"/>
  <c r="M112" i="3"/>
  <c r="P111" i="6" s="1"/>
  <c r="K112" i="3"/>
  <c r="D111" i="6" s="1"/>
  <c r="O110" i="3"/>
  <c r="AB109" i="6" s="1"/>
  <c r="M110" i="3"/>
  <c r="P109" i="6" s="1"/>
  <c r="K110" i="3"/>
  <c r="D109" i="6" s="1"/>
  <c r="O109" i="3"/>
  <c r="AB108" i="6" s="1"/>
  <c r="M109" i="3"/>
  <c r="P108" i="6" s="1"/>
  <c r="K109" i="3"/>
  <c r="D108" i="6" s="1"/>
  <c r="O108" i="3"/>
  <c r="AB107" i="6" s="1"/>
  <c r="M108" i="3"/>
  <c r="P107" i="6" s="1"/>
  <c r="K108" i="3"/>
  <c r="D107" i="6" s="1"/>
  <c r="O107" i="3"/>
  <c r="AB106" i="6" s="1"/>
  <c r="M107" i="3"/>
  <c r="P106" i="6" s="1"/>
  <c r="K107" i="3"/>
  <c r="D106" i="6" s="1"/>
  <c r="O106" i="3"/>
  <c r="AB105" i="6" s="1"/>
  <c r="M106" i="3"/>
  <c r="P105" i="6" s="1"/>
  <c r="K106" i="3"/>
  <c r="D105" i="6" s="1"/>
  <c r="O105" i="3"/>
  <c r="AB104" i="6" s="1"/>
  <c r="M105" i="3"/>
  <c r="P104" i="6" s="1"/>
  <c r="K105" i="3"/>
  <c r="D104" i="6" s="1"/>
  <c r="O104" i="3"/>
  <c r="AB103" i="6" s="1"/>
  <c r="M104" i="3"/>
  <c r="P103" i="6" s="1"/>
  <c r="K104" i="3"/>
  <c r="D103" i="6" s="1"/>
  <c r="O103" i="3"/>
  <c r="AB102" i="6" s="1"/>
  <c r="M103" i="3"/>
  <c r="P102" i="6" s="1"/>
  <c r="K103" i="3"/>
  <c r="D102" i="6" s="1"/>
  <c r="O102" i="3"/>
  <c r="AB101" i="6" s="1"/>
  <c r="M102" i="3"/>
  <c r="P101" i="6" s="1"/>
  <c r="K102" i="3"/>
  <c r="D101" i="6" s="1"/>
  <c r="O101" i="3"/>
  <c r="AB100" i="6" s="1"/>
  <c r="M101" i="3"/>
  <c r="K101" i="3"/>
  <c r="D100" i="6" s="1"/>
  <c r="O100" i="3"/>
  <c r="AB99" i="6" s="1"/>
  <c r="M100" i="3"/>
  <c r="P99" i="6" s="1"/>
  <c r="K100" i="3"/>
  <c r="D99" i="6" s="1"/>
  <c r="O99" i="3"/>
  <c r="AB98" i="6" s="1"/>
  <c r="M99" i="3"/>
  <c r="K99" i="3"/>
  <c r="D98" i="6" s="1"/>
  <c r="O98" i="3"/>
  <c r="AB97" i="6" s="1"/>
  <c r="M98" i="3"/>
  <c r="P97" i="6" s="1"/>
  <c r="K98" i="3"/>
  <c r="D97" i="6" s="1"/>
  <c r="O97" i="3"/>
  <c r="AB96" i="6" s="1"/>
  <c r="M97" i="3"/>
  <c r="P96" i="6" s="1"/>
  <c r="K97" i="3"/>
  <c r="D96" i="6" s="1"/>
  <c r="O96" i="3"/>
  <c r="AB95" i="6" s="1"/>
  <c r="M96" i="3"/>
  <c r="P95" i="6" s="1"/>
  <c r="K96" i="3"/>
  <c r="D95" i="6" s="1"/>
  <c r="O95" i="3"/>
  <c r="AB94" i="6" s="1"/>
  <c r="M95" i="3"/>
  <c r="P94" i="6" s="1"/>
  <c r="K95" i="3"/>
  <c r="D94" i="6" s="1"/>
  <c r="O94" i="3"/>
  <c r="M94" i="3"/>
  <c r="K94" i="3"/>
  <c r="O93" i="3"/>
  <c r="AB93" i="6" s="1"/>
  <c r="M93" i="3"/>
  <c r="P93" i="6" s="1"/>
  <c r="K93" i="3"/>
  <c r="D93" i="6" s="1"/>
  <c r="O92" i="3"/>
  <c r="M92" i="3"/>
  <c r="P92" i="6" s="1"/>
  <c r="L92" i="3"/>
  <c r="J92" i="6" s="1"/>
  <c r="K92" i="3"/>
  <c r="D92" i="6" s="1"/>
  <c r="O91" i="3"/>
  <c r="AB91" i="6" s="1"/>
  <c r="M91" i="3"/>
  <c r="P91" i="6" s="1"/>
  <c r="K91" i="3"/>
  <c r="D91" i="6" s="1"/>
  <c r="O90" i="3"/>
  <c r="AB90" i="6" s="1"/>
  <c r="M90" i="3"/>
  <c r="K90" i="3"/>
  <c r="D90" i="6" s="1"/>
  <c r="O89" i="3"/>
  <c r="AB89" i="6" s="1"/>
  <c r="M89" i="3"/>
  <c r="P89" i="6" s="1"/>
  <c r="K89" i="3"/>
  <c r="D89" i="6" s="1"/>
  <c r="O88" i="3"/>
  <c r="AB88" i="6" s="1"/>
  <c r="M88" i="3"/>
  <c r="P88" i="6" s="1"/>
  <c r="K88" i="3"/>
  <c r="D88" i="6" s="1"/>
  <c r="O87" i="3"/>
  <c r="AB87" i="6" s="1"/>
  <c r="M87" i="3"/>
  <c r="P87" i="6" s="1"/>
  <c r="K87" i="3"/>
  <c r="D87" i="6" s="1"/>
  <c r="O86" i="3"/>
  <c r="AB86" i="6" s="1"/>
  <c r="M86" i="3"/>
  <c r="P86" i="6" s="1"/>
  <c r="K86" i="3"/>
  <c r="D86" i="6" s="1"/>
  <c r="O85" i="3"/>
  <c r="AB85" i="6" s="1"/>
  <c r="M85" i="3"/>
  <c r="P85" i="6" s="1"/>
  <c r="K85" i="3"/>
  <c r="D85" i="6" s="1"/>
  <c r="O84" i="3"/>
  <c r="AB84" i="6" s="1"/>
  <c r="M84" i="3"/>
  <c r="P84" i="6" s="1"/>
  <c r="O82" i="3"/>
  <c r="AB82" i="6" s="1"/>
  <c r="M82" i="3"/>
  <c r="P82" i="6" s="1"/>
  <c r="K82" i="3"/>
  <c r="D82" i="6" s="1"/>
  <c r="O81" i="3"/>
  <c r="AB81" i="6" s="1"/>
  <c r="M81" i="3"/>
  <c r="P81" i="6" s="1"/>
  <c r="K81" i="3"/>
  <c r="D81" i="6" s="1"/>
  <c r="O80" i="3"/>
  <c r="AB80" i="6" s="1"/>
  <c r="M80" i="3"/>
  <c r="K80" i="3"/>
  <c r="D80" i="6" s="1"/>
  <c r="O79" i="3"/>
  <c r="AB79" i="6" s="1"/>
  <c r="M79" i="3"/>
  <c r="P79" i="6" s="1"/>
  <c r="K79" i="3"/>
  <c r="D79" i="6" s="1"/>
  <c r="O78" i="3"/>
  <c r="AB78" i="6" s="1"/>
  <c r="M78" i="3"/>
  <c r="K78" i="3"/>
  <c r="D78" i="6" s="1"/>
  <c r="O77" i="3"/>
  <c r="AB77" i="6" s="1"/>
  <c r="M77" i="3"/>
  <c r="P77" i="6" s="1"/>
  <c r="K77" i="3"/>
  <c r="D77" i="6" s="1"/>
  <c r="O76" i="3"/>
  <c r="AB76" i="6" s="1"/>
  <c r="M76" i="3"/>
  <c r="P76" i="6" s="1"/>
  <c r="K76" i="3"/>
  <c r="D76" i="6" s="1"/>
  <c r="O75" i="3"/>
  <c r="AB75" i="6" s="1"/>
  <c r="M75" i="3"/>
  <c r="P75" i="6" s="1"/>
  <c r="K75" i="3"/>
  <c r="D75" i="6" s="1"/>
  <c r="O74" i="3"/>
  <c r="AB74" i="6" s="1"/>
  <c r="M74" i="3"/>
  <c r="K74" i="3"/>
  <c r="D74" i="6" s="1"/>
  <c r="O73" i="3"/>
  <c r="AB73" i="6" s="1"/>
  <c r="M73" i="3"/>
  <c r="P73" i="6" s="1"/>
  <c r="K73" i="3"/>
  <c r="D73" i="6" s="1"/>
  <c r="O72" i="3"/>
  <c r="AB72" i="6" s="1"/>
  <c r="M72" i="3"/>
  <c r="P72" i="6" s="1"/>
  <c r="K72" i="3"/>
  <c r="D72" i="6" s="1"/>
  <c r="O71" i="3"/>
  <c r="AB71" i="6" s="1"/>
  <c r="M71" i="3"/>
  <c r="P71" i="6" s="1"/>
  <c r="K71" i="3"/>
  <c r="D71" i="6" s="1"/>
  <c r="O70" i="3"/>
  <c r="AB70" i="6" s="1"/>
  <c r="M70" i="3"/>
  <c r="P70" i="6" s="1"/>
  <c r="K70" i="3"/>
  <c r="D70" i="6" s="1"/>
  <c r="O68" i="3"/>
  <c r="M68" i="3"/>
  <c r="L68" i="3"/>
  <c r="K68" i="3"/>
  <c r="O67" i="3"/>
  <c r="AB66" i="6" s="1"/>
  <c r="M67" i="3"/>
  <c r="P66" i="6" s="1"/>
  <c r="K67" i="3"/>
  <c r="D66" i="6" s="1"/>
  <c r="O66" i="3"/>
  <c r="AB65" i="6" s="1"/>
  <c r="M66" i="3"/>
  <c r="K66" i="3"/>
  <c r="D65" i="6" s="1"/>
  <c r="O65" i="3"/>
  <c r="AB64" i="6" s="1"/>
  <c r="M65" i="3"/>
  <c r="P64" i="6" s="1"/>
  <c r="K65" i="3"/>
  <c r="D64" i="6" s="1"/>
  <c r="O64" i="3"/>
  <c r="AB63" i="6" s="1"/>
  <c r="M64" i="3"/>
  <c r="K64" i="3"/>
  <c r="D63" i="6" s="1"/>
  <c r="O63" i="3"/>
  <c r="AB62" i="6" s="1"/>
  <c r="M63" i="3"/>
  <c r="P62" i="6" s="1"/>
  <c r="K63" i="3"/>
  <c r="D62" i="6" s="1"/>
  <c r="O62" i="3"/>
  <c r="AB61" i="6" s="1"/>
  <c r="M62" i="3"/>
  <c r="P61" i="6" s="1"/>
  <c r="K62" i="3"/>
  <c r="D61" i="6" s="1"/>
  <c r="O61" i="3"/>
  <c r="AB60" i="6" s="1"/>
  <c r="M61" i="3"/>
  <c r="P60" i="6" s="1"/>
  <c r="K61" i="3"/>
  <c r="D60" i="6" s="1"/>
  <c r="O60" i="3"/>
  <c r="AB59" i="6" s="1"/>
  <c r="M60" i="3"/>
  <c r="K60" i="3"/>
  <c r="D59" i="6" s="1"/>
  <c r="O59" i="3"/>
  <c r="AB58" i="6" s="1"/>
  <c r="M59" i="3"/>
  <c r="P58" i="6" s="1"/>
  <c r="K59" i="3"/>
  <c r="D58" i="6" s="1"/>
  <c r="O58" i="3"/>
  <c r="AB57" i="6" s="1"/>
  <c r="M58" i="3"/>
  <c r="P57" i="6" s="1"/>
  <c r="K58" i="3"/>
  <c r="D57" i="6" s="1"/>
  <c r="O57" i="3"/>
  <c r="AB56" i="6" s="1"/>
  <c r="M57" i="3"/>
  <c r="P56" i="6" s="1"/>
  <c r="K57" i="3"/>
  <c r="D56" i="6" s="1"/>
  <c r="O56" i="3"/>
  <c r="AB55" i="6" s="1"/>
  <c r="M56" i="3"/>
  <c r="P55" i="6" s="1"/>
  <c r="K56" i="3"/>
  <c r="D55" i="6" s="1"/>
  <c r="O55" i="3"/>
  <c r="AB54" i="6" s="1"/>
  <c r="M55" i="3"/>
  <c r="P54" i="6" s="1"/>
  <c r="K55" i="3"/>
  <c r="D54" i="6" s="1"/>
  <c r="O54" i="3"/>
  <c r="AB53" i="6" s="1"/>
  <c r="M54" i="3"/>
  <c r="P53" i="6" s="1"/>
  <c r="K54" i="3"/>
  <c r="D53" i="6" s="1"/>
  <c r="O53" i="3"/>
  <c r="AB52" i="6" s="1"/>
  <c r="M53" i="3"/>
  <c r="P52" i="6" s="1"/>
  <c r="K53" i="3"/>
  <c r="D52" i="6" s="1"/>
  <c r="O52" i="3"/>
  <c r="AB51" i="6" s="1"/>
  <c r="M52" i="3"/>
  <c r="P51" i="6" s="1"/>
  <c r="K52" i="3"/>
  <c r="D51" i="6" s="1"/>
  <c r="O51" i="3"/>
  <c r="AB50" i="6" s="1"/>
  <c r="M51" i="3"/>
  <c r="P50" i="6" s="1"/>
  <c r="K51" i="3"/>
  <c r="D50" i="6" s="1"/>
  <c r="O50" i="3"/>
  <c r="AB49" i="6" s="1"/>
  <c r="M50" i="3"/>
  <c r="P49" i="6" s="1"/>
  <c r="K50" i="3"/>
  <c r="D49" i="6" s="1"/>
  <c r="O49" i="3"/>
  <c r="AB48" i="6" s="1"/>
  <c r="O48" i="3"/>
  <c r="AB47" i="6" s="1"/>
  <c r="M48" i="3"/>
  <c r="P47" i="6" s="1"/>
  <c r="K48" i="3"/>
  <c r="D47" i="6" s="1"/>
  <c r="O47" i="3"/>
  <c r="AB46" i="6" s="1"/>
  <c r="M47" i="3"/>
  <c r="P46" i="6" s="1"/>
  <c r="K47" i="3"/>
  <c r="D46" i="6" s="1"/>
  <c r="O46" i="3"/>
  <c r="AB45" i="6" s="1"/>
  <c r="M46" i="3"/>
  <c r="P45" i="6" s="1"/>
  <c r="K46" i="3"/>
  <c r="D45" i="6" s="1"/>
  <c r="O45" i="3"/>
  <c r="AB44" i="6" s="1"/>
  <c r="M45" i="3"/>
  <c r="P44" i="6" s="1"/>
  <c r="K45" i="3"/>
  <c r="D44" i="6" s="1"/>
  <c r="O44" i="3"/>
  <c r="AB43" i="6" s="1"/>
  <c r="M44" i="3"/>
  <c r="P43" i="6" s="1"/>
  <c r="K44" i="3"/>
  <c r="D43" i="6" s="1"/>
  <c r="O43" i="3"/>
  <c r="AB42" i="6" s="1"/>
  <c r="M43" i="3"/>
  <c r="P42" i="6" s="1"/>
  <c r="K43" i="3"/>
  <c r="D42" i="6" s="1"/>
  <c r="O42" i="3"/>
  <c r="M42" i="3"/>
  <c r="P41" i="6" s="1"/>
  <c r="K42" i="3"/>
  <c r="D41" i="6" s="1"/>
  <c r="O41" i="3"/>
  <c r="AB40" i="6" s="1"/>
  <c r="M41" i="3"/>
  <c r="P40" i="6" s="1"/>
  <c r="K41" i="3"/>
  <c r="D40" i="6" s="1"/>
  <c r="O40" i="3"/>
  <c r="AB39" i="6" s="1"/>
  <c r="M40" i="3"/>
  <c r="K40" i="3"/>
  <c r="D39" i="6" s="1"/>
  <c r="O39" i="3"/>
  <c r="AB38" i="6" s="1"/>
  <c r="M39" i="3"/>
  <c r="P38" i="6" s="1"/>
  <c r="K39" i="3"/>
  <c r="D38" i="6" s="1"/>
  <c r="O38" i="3"/>
  <c r="AB37" i="6" s="1"/>
  <c r="M38" i="3"/>
  <c r="K38" i="3"/>
  <c r="D37" i="6" s="1"/>
  <c r="O37" i="3"/>
  <c r="AB36" i="6" s="1"/>
  <c r="M37" i="3"/>
  <c r="P36" i="6" s="1"/>
  <c r="K37" i="3"/>
  <c r="D36" i="6" s="1"/>
  <c r="O36" i="3"/>
  <c r="AB35" i="6" s="1"/>
  <c r="M36" i="3"/>
  <c r="K36" i="3"/>
  <c r="D35" i="6" s="1"/>
  <c r="O35" i="3"/>
  <c r="AB34" i="6" s="1"/>
  <c r="M35" i="3"/>
  <c r="P34" i="6" s="1"/>
  <c r="K35" i="3"/>
  <c r="D34" i="6" s="1"/>
  <c r="O34" i="3"/>
  <c r="AB33" i="6" s="1"/>
  <c r="M34" i="3"/>
  <c r="K34" i="3"/>
  <c r="D33" i="6" s="1"/>
  <c r="O33" i="3"/>
  <c r="AB32" i="6" s="1"/>
  <c r="M33" i="3"/>
  <c r="P32" i="6" s="1"/>
  <c r="K33" i="3"/>
  <c r="D32" i="6" s="1"/>
  <c r="O32" i="3"/>
  <c r="AB31" i="6" s="1"/>
  <c r="M32" i="3"/>
  <c r="P31" i="6" s="1"/>
  <c r="K32" i="3"/>
  <c r="D31" i="6" s="1"/>
  <c r="O31" i="3"/>
  <c r="AB30" i="6" s="1"/>
  <c r="M31" i="3"/>
  <c r="P30" i="6" s="1"/>
  <c r="O30" i="3"/>
  <c r="AB29" i="6" s="1"/>
  <c r="M30" i="3"/>
  <c r="P29" i="6" s="1"/>
  <c r="K30" i="3"/>
  <c r="D29" i="6" s="1"/>
  <c r="O29" i="3"/>
  <c r="AB28" i="6" s="1"/>
  <c r="M29" i="3"/>
  <c r="P28" i="6" s="1"/>
  <c r="K29" i="3"/>
  <c r="D28" i="6" s="1"/>
  <c r="O28" i="3"/>
  <c r="AB27" i="6" s="1"/>
  <c r="M28" i="3"/>
  <c r="P27" i="6" s="1"/>
  <c r="K28" i="3"/>
  <c r="D27" i="6" s="1"/>
  <c r="O27" i="3"/>
  <c r="AB26" i="6" s="1"/>
  <c r="M27" i="3"/>
  <c r="P26" i="6" s="1"/>
  <c r="K27" i="3"/>
  <c r="D26" i="6" s="1"/>
  <c r="O26" i="3"/>
  <c r="AB25" i="6" s="1"/>
  <c r="M26" i="3"/>
  <c r="P25" i="6" s="1"/>
  <c r="K26" i="3"/>
  <c r="D25" i="6" s="1"/>
  <c r="O25" i="3"/>
  <c r="AB24" i="6" s="1"/>
  <c r="M25" i="3"/>
  <c r="K25" i="3"/>
  <c r="D24" i="6" s="1"/>
  <c r="O24" i="3"/>
  <c r="AB23" i="6" s="1"/>
  <c r="M24" i="3"/>
  <c r="P23" i="6" s="1"/>
  <c r="K24" i="3"/>
  <c r="D23" i="6" s="1"/>
  <c r="O23" i="3"/>
  <c r="AB22" i="6" s="1"/>
  <c r="M23" i="3"/>
  <c r="P22" i="6" s="1"/>
  <c r="K23" i="3"/>
  <c r="D22" i="6" s="1"/>
  <c r="O22" i="3"/>
  <c r="AB21" i="6" s="1"/>
  <c r="M22" i="3"/>
  <c r="P21" i="6" s="1"/>
  <c r="K22" i="3"/>
  <c r="D21" i="6" s="1"/>
  <c r="O21" i="3"/>
  <c r="AB20" i="6" s="1"/>
  <c r="M21" i="3"/>
  <c r="P20" i="6" s="1"/>
  <c r="K21" i="3"/>
  <c r="D20" i="6" s="1"/>
  <c r="O20" i="3"/>
  <c r="AB19" i="6" s="1"/>
  <c r="M20" i="3"/>
  <c r="P19" i="6" s="1"/>
  <c r="K20" i="3"/>
  <c r="D19" i="6" s="1"/>
  <c r="O19" i="3"/>
  <c r="AB18" i="6" s="1"/>
  <c r="M19" i="3"/>
  <c r="P18" i="6" s="1"/>
  <c r="K19" i="3"/>
  <c r="D18" i="6" s="1"/>
  <c r="O18" i="3"/>
  <c r="AB17" i="6" s="1"/>
  <c r="K18" i="3"/>
  <c r="D17" i="6" s="1"/>
  <c r="O17" i="3"/>
  <c r="AB16" i="6" s="1"/>
  <c r="M17" i="3"/>
  <c r="P16" i="6" s="1"/>
  <c r="K17" i="3"/>
  <c r="D16" i="6" s="1"/>
  <c r="O16" i="3"/>
  <c r="AB15" i="6" s="1"/>
  <c r="M16" i="3"/>
  <c r="P15" i="6" s="1"/>
  <c r="K16" i="3"/>
  <c r="D15" i="6" s="1"/>
  <c r="O15" i="3"/>
  <c r="AB14" i="6" s="1"/>
  <c r="M15" i="3"/>
  <c r="P14" i="6" s="1"/>
  <c r="K15" i="3"/>
  <c r="D14" i="6" s="1"/>
  <c r="O14" i="3"/>
  <c r="M14" i="3"/>
  <c r="P13" i="6" s="1"/>
  <c r="K14" i="3"/>
  <c r="D13" i="6" s="1"/>
  <c r="O13" i="3"/>
  <c r="M13" i="3"/>
  <c r="P12" i="6" s="1"/>
  <c r="K13" i="3"/>
  <c r="D12" i="6" s="1"/>
  <c r="O12" i="3"/>
  <c r="M12" i="3"/>
  <c r="P11" i="6" s="1"/>
  <c r="K12" i="3"/>
  <c r="D11" i="6" s="1"/>
  <c r="K11" i="3"/>
  <c r="D10" i="6" s="1"/>
  <c r="O10" i="3"/>
  <c r="M10" i="3"/>
  <c r="P9" i="6" s="1"/>
  <c r="K10" i="3"/>
  <c r="D9" i="6" s="1"/>
  <c r="K8" i="3"/>
  <c r="D7" i="6" s="1"/>
  <c r="O7" i="3"/>
  <c r="O126" i="3" s="1"/>
  <c r="M7" i="3"/>
  <c r="K7" i="3"/>
  <c r="O6" i="3"/>
  <c r="M6" i="3"/>
  <c r="P6" i="6" s="1"/>
  <c r="L34" i="3" l="1"/>
  <c r="J33" i="6" s="1"/>
  <c r="P33" i="6"/>
  <c r="L36" i="3"/>
  <c r="J35" i="6" s="1"/>
  <c r="P35" i="6"/>
  <c r="L38" i="3"/>
  <c r="J37" i="6" s="1"/>
  <c r="P37" i="6"/>
  <c r="L40" i="3"/>
  <c r="J39" i="6" s="1"/>
  <c r="P39" i="6"/>
  <c r="L42" i="3"/>
  <c r="J41" i="6" s="1"/>
  <c r="N42" i="3"/>
  <c r="V41" i="6" s="1"/>
  <c r="AB41" i="6"/>
  <c r="L60" i="3"/>
  <c r="J59" i="6" s="1"/>
  <c r="P59" i="6"/>
  <c r="L64" i="3"/>
  <c r="J63" i="6" s="1"/>
  <c r="P63" i="6"/>
  <c r="L66" i="3"/>
  <c r="J65" i="6" s="1"/>
  <c r="P65" i="6"/>
  <c r="N68" i="3"/>
  <c r="L74" i="3"/>
  <c r="J74" i="6" s="1"/>
  <c r="P74" i="6"/>
  <c r="L78" i="3"/>
  <c r="J78" i="6" s="1"/>
  <c r="P78" i="6"/>
  <c r="L80" i="3"/>
  <c r="J80" i="6" s="1"/>
  <c r="P80" i="6"/>
  <c r="L90" i="3"/>
  <c r="J90" i="6" s="1"/>
  <c r="P90" i="6"/>
  <c r="N92" i="3"/>
  <c r="V92" i="6" s="1"/>
  <c r="AB92" i="6"/>
  <c r="L99" i="3"/>
  <c r="J98" i="6" s="1"/>
  <c r="P98" i="6"/>
  <c r="L101" i="3"/>
  <c r="J100" i="6" s="1"/>
  <c r="P100" i="6"/>
  <c r="M126" i="3"/>
  <c r="L28" i="3"/>
  <c r="J27" i="6" s="1"/>
  <c r="L56" i="3"/>
  <c r="J55" i="6" s="1"/>
  <c r="L58" i="3"/>
  <c r="J57" i="6" s="1"/>
  <c r="N60" i="3"/>
  <c r="V59" i="6" s="1"/>
  <c r="L70" i="3"/>
  <c r="J70" i="6" s="1"/>
  <c r="L72" i="3"/>
  <c r="J72" i="6" s="1"/>
  <c r="N74" i="3"/>
  <c r="V74" i="6" s="1"/>
  <c r="L96" i="3"/>
  <c r="J95" i="6" s="1"/>
  <c r="N13" i="3"/>
  <c r="V12" i="6" s="1"/>
  <c r="N15" i="3"/>
  <c r="V14" i="6" s="1"/>
  <c r="N17" i="3"/>
  <c r="V16" i="6" s="1"/>
  <c r="N59" i="3"/>
  <c r="V58" i="6" s="1"/>
  <c r="I126" i="3"/>
  <c r="L25" i="3"/>
  <c r="J24" i="6" s="1"/>
  <c r="P24" i="6"/>
  <c r="L54" i="3"/>
  <c r="J53" i="6" s="1"/>
  <c r="N55" i="3"/>
  <c r="V54" i="6" s="1"/>
  <c r="N56" i="3"/>
  <c r="V55" i="6" s="1"/>
  <c r="L62" i="3"/>
  <c r="J61" i="6" s="1"/>
  <c r="N63" i="3"/>
  <c r="V62" i="6" s="1"/>
  <c r="N64" i="3"/>
  <c r="V63" i="6" s="1"/>
  <c r="L76" i="3"/>
  <c r="J76" i="6" s="1"/>
  <c r="N78" i="3"/>
  <c r="V78" i="6" s="1"/>
  <c r="L94" i="3"/>
  <c r="N96" i="3"/>
  <c r="V95" i="6" s="1"/>
  <c r="L97" i="3"/>
  <c r="J96" i="6" s="1"/>
  <c r="N99" i="3"/>
  <c r="V98" i="6" s="1"/>
  <c r="L108" i="3"/>
  <c r="J107" i="6" s="1"/>
  <c r="M116" i="3"/>
  <c r="P116" i="6" s="1"/>
  <c r="N19" i="3"/>
  <c r="V18" i="6" s="1"/>
  <c r="N23" i="3"/>
  <c r="V22" i="6" s="1"/>
  <c r="N35" i="3"/>
  <c r="V34" i="6" s="1"/>
  <c r="N46" i="3"/>
  <c r="V45" i="6" s="1"/>
  <c r="N48" i="3"/>
  <c r="V47" i="6" s="1"/>
  <c r="N52" i="3"/>
  <c r="V51" i="6" s="1"/>
  <c r="N71" i="3"/>
  <c r="V71" i="6" s="1"/>
  <c r="N73" i="3"/>
  <c r="V73" i="6" s="1"/>
  <c r="N77" i="3"/>
  <c r="V77" i="6" s="1"/>
  <c r="N82" i="3"/>
  <c r="V82" i="6" s="1"/>
  <c r="N86" i="3"/>
  <c r="V86" i="6" s="1"/>
  <c r="N88" i="3"/>
  <c r="V88" i="6" s="1"/>
  <c r="N91" i="3"/>
  <c r="V91" i="6" s="1"/>
  <c r="N95" i="3"/>
  <c r="V94" i="6" s="1"/>
  <c r="N98" i="3"/>
  <c r="V97" i="6" s="1"/>
  <c r="N102" i="3"/>
  <c r="V101" i="6" s="1"/>
  <c r="N104" i="3"/>
  <c r="V103" i="6" s="1"/>
  <c r="N106" i="3"/>
  <c r="V105" i="6" s="1"/>
  <c r="N109" i="3"/>
  <c r="V108" i="6" s="1"/>
  <c r="N113" i="3"/>
  <c r="V112" i="6" s="1"/>
  <c r="N115" i="3"/>
  <c r="N117" i="3"/>
  <c r="V117" i="6" s="1"/>
  <c r="N119" i="3"/>
  <c r="V119" i="6" s="1"/>
  <c r="N121" i="3"/>
  <c r="V121" i="6" s="1"/>
  <c r="N123" i="3"/>
  <c r="V123" i="6" s="1"/>
  <c r="N125" i="3"/>
  <c r="V125" i="6" s="1"/>
  <c r="N21" i="3"/>
  <c r="V20" i="6" s="1"/>
  <c r="N26" i="3"/>
  <c r="V25" i="6" s="1"/>
  <c r="N29" i="3"/>
  <c r="V28" i="6" s="1"/>
  <c r="N33" i="3"/>
  <c r="V32" i="6" s="1"/>
  <c r="N37" i="3"/>
  <c r="V36" i="6" s="1"/>
  <c r="N39" i="3"/>
  <c r="V38" i="6" s="1"/>
  <c r="N41" i="3"/>
  <c r="V40" i="6" s="1"/>
  <c r="N44" i="3"/>
  <c r="V43" i="6" s="1"/>
  <c r="N50" i="3"/>
  <c r="V49" i="6" s="1"/>
  <c r="N67" i="3"/>
  <c r="V66" i="6" s="1"/>
  <c r="N10" i="3"/>
  <c r="V9" i="6" s="1"/>
  <c r="L13" i="3"/>
  <c r="J12" i="6" s="1"/>
  <c r="N14" i="3"/>
  <c r="V13" i="6" s="1"/>
  <c r="N16" i="3"/>
  <c r="V15" i="6" s="1"/>
  <c r="L19" i="3"/>
  <c r="J18" i="6" s="1"/>
  <c r="N20" i="3"/>
  <c r="V19" i="6" s="1"/>
  <c r="L21" i="3"/>
  <c r="J20" i="6" s="1"/>
  <c r="N22" i="3"/>
  <c r="V21" i="6" s="1"/>
  <c r="N24" i="3"/>
  <c r="V23" i="6" s="1"/>
  <c r="N25" i="3"/>
  <c r="V24" i="6" s="1"/>
  <c r="L26" i="3"/>
  <c r="J25" i="6" s="1"/>
  <c r="N27" i="3"/>
  <c r="V26" i="6" s="1"/>
  <c r="N28" i="3"/>
  <c r="V27" i="6" s="1"/>
  <c r="N30" i="3"/>
  <c r="V29" i="6" s="1"/>
  <c r="N32" i="3"/>
  <c r="V31" i="6" s="1"/>
  <c r="N34" i="3"/>
  <c r="V33" i="6" s="1"/>
  <c r="N36" i="3"/>
  <c r="V35" i="6" s="1"/>
  <c r="N38" i="3"/>
  <c r="V37" i="6" s="1"/>
  <c r="N40" i="3"/>
  <c r="V39" i="6" s="1"/>
  <c r="N43" i="3"/>
  <c r="V42" i="6" s="1"/>
  <c r="N45" i="3"/>
  <c r="V44" i="6" s="1"/>
  <c r="N47" i="3"/>
  <c r="V46" i="6" s="1"/>
  <c r="L50" i="3"/>
  <c r="J49" i="6" s="1"/>
  <c r="N51" i="3"/>
  <c r="V50" i="6" s="1"/>
  <c r="L52" i="3"/>
  <c r="J51" i="6" s="1"/>
  <c r="N53" i="3"/>
  <c r="V52" i="6" s="1"/>
  <c r="N54" i="3"/>
  <c r="V53" i="6" s="1"/>
  <c r="N57" i="3"/>
  <c r="V56" i="6" s="1"/>
  <c r="N58" i="3"/>
  <c r="V57" i="6" s="1"/>
  <c r="N61" i="3"/>
  <c r="V60" i="6" s="1"/>
  <c r="N62" i="3"/>
  <c r="V61" i="6" s="1"/>
  <c r="N65" i="3"/>
  <c r="V64" i="6" s="1"/>
  <c r="N66" i="3"/>
  <c r="V65" i="6" s="1"/>
  <c r="N70" i="3"/>
  <c r="V70" i="6" s="1"/>
  <c r="N72" i="3"/>
  <c r="V72" i="6" s="1"/>
  <c r="N75" i="3"/>
  <c r="V75" i="6" s="1"/>
  <c r="N76" i="3"/>
  <c r="V76" i="6" s="1"/>
  <c r="N79" i="3"/>
  <c r="V79" i="6" s="1"/>
  <c r="N80" i="3"/>
  <c r="V80" i="6" s="1"/>
  <c r="N81" i="3"/>
  <c r="V81" i="6" s="1"/>
  <c r="N85" i="3"/>
  <c r="V85" i="6" s="1"/>
  <c r="L86" i="3"/>
  <c r="J86" i="6" s="1"/>
  <c r="N87" i="3"/>
  <c r="V87" i="6" s="1"/>
  <c r="L88" i="3"/>
  <c r="J88" i="6" s="1"/>
  <c r="N89" i="3"/>
  <c r="V89" i="6" s="1"/>
  <c r="N90" i="3"/>
  <c r="V90" i="6" s="1"/>
  <c r="N93" i="3"/>
  <c r="V93" i="6" s="1"/>
  <c r="N94" i="3"/>
  <c r="N97" i="3"/>
  <c r="V96" i="6" s="1"/>
  <c r="N100" i="3"/>
  <c r="V99" i="6" s="1"/>
  <c r="N101" i="3"/>
  <c r="V100" i="6" s="1"/>
  <c r="L102" i="3"/>
  <c r="J101" i="6" s="1"/>
  <c r="N103" i="3"/>
  <c r="V102" i="6" s="1"/>
  <c r="L104" i="3"/>
  <c r="J103" i="6" s="1"/>
  <c r="N105" i="3"/>
  <c r="V104" i="6" s="1"/>
  <c r="L106" i="3"/>
  <c r="J105" i="6" s="1"/>
  <c r="N107" i="3"/>
  <c r="V106" i="6" s="1"/>
  <c r="N108" i="3"/>
  <c r="V107" i="6" s="1"/>
  <c r="L109" i="3"/>
  <c r="J108" i="6" s="1"/>
  <c r="N110" i="3"/>
  <c r="V109" i="6" s="1"/>
  <c r="N112" i="3"/>
  <c r="V111" i="6" s="1"/>
  <c r="N114" i="3"/>
  <c r="V113" i="6" s="1"/>
  <c r="L115" i="3"/>
  <c r="N118" i="3"/>
  <c r="V118" i="6" s="1"/>
  <c r="N120" i="3"/>
  <c r="V120" i="6" s="1"/>
  <c r="L121" i="3"/>
  <c r="J121" i="6" s="1"/>
  <c r="N122" i="3"/>
  <c r="V122" i="6" s="1"/>
  <c r="L123" i="3"/>
  <c r="J123" i="6" s="1"/>
  <c r="N124" i="3"/>
  <c r="V124" i="6" s="1"/>
  <c r="L125" i="3"/>
  <c r="J125" i="6" s="1"/>
  <c r="M69" i="3"/>
  <c r="P69" i="6" s="1"/>
  <c r="L122" i="3"/>
  <c r="J122" i="6" s="1"/>
  <c r="L124" i="3"/>
  <c r="J124" i="6" s="1"/>
  <c r="I116" i="3"/>
  <c r="D6" i="3"/>
  <c r="K6" i="3" s="1"/>
  <c r="D6" i="6" s="1"/>
  <c r="L114" i="3"/>
  <c r="J113" i="6" s="1"/>
  <c r="I84" i="3"/>
  <c r="I69" i="3"/>
  <c r="I49" i="3"/>
  <c r="I31" i="3"/>
  <c r="I18" i="3"/>
  <c r="N12" i="3"/>
  <c r="V11" i="6" s="1"/>
  <c r="L12" i="3"/>
  <c r="J11" i="6" s="1"/>
  <c r="L14" i="3"/>
  <c r="J13" i="6" s="1"/>
  <c r="I8" i="3"/>
  <c r="L7" i="3"/>
  <c r="L10" i="3"/>
  <c r="J9" i="6" s="1"/>
  <c r="L15" i="3"/>
  <c r="J14" i="6" s="1"/>
  <c r="L20" i="3"/>
  <c r="J19" i="6" s="1"/>
  <c r="L41" i="3"/>
  <c r="J40" i="6" s="1"/>
  <c r="L43" i="3"/>
  <c r="J42" i="6" s="1"/>
  <c r="L45" i="3"/>
  <c r="J44" i="6" s="1"/>
  <c r="L47" i="3"/>
  <c r="J46" i="6" s="1"/>
  <c r="L53" i="3"/>
  <c r="J52" i="6" s="1"/>
  <c r="L55" i="3"/>
  <c r="J54" i="6" s="1"/>
  <c r="L57" i="3"/>
  <c r="J56" i="6" s="1"/>
  <c r="L59" i="3"/>
  <c r="J58" i="6" s="1"/>
  <c r="L61" i="3"/>
  <c r="J60" i="6" s="1"/>
  <c r="L63" i="3"/>
  <c r="J62" i="6" s="1"/>
  <c r="L65" i="3"/>
  <c r="J64" i="6" s="1"/>
  <c r="L67" i="3"/>
  <c r="J66" i="6" s="1"/>
  <c r="L75" i="3"/>
  <c r="J75" i="6" s="1"/>
  <c r="L77" i="3"/>
  <c r="J77" i="6" s="1"/>
  <c r="L79" i="3"/>
  <c r="J79" i="6" s="1"/>
  <c r="L82" i="3"/>
  <c r="J82" i="6" s="1"/>
  <c r="L85" i="3"/>
  <c r="J85" i="6" s="1"/>
  <c r="L89" i="3"/>
  <c r="J89" i="6" s="1"/>
  <c r="L91" i="3"/>
  <c r="J91" i="6" s="1"/>
  <c r="L93" i="3"/>
  <c r="J93" i="6" s="1"/>
  <c r="L95" i="3"/>
  <c r="J94" i="6" s="1"/>
  <c r="L100" i="3"/>
  <c r="J99" i="6" s="1"/>
  <c r="L107" i="3"/>
  <c r="J106" i="6" s="1"/>
  <c r="L110" i="3"/>
  <c r="J109" i="6" s="1"/>
  <c r="L112" i="3"/>
  <c r="J111" i="6" s="1"/>
  <c r="L118" i="3"/>
  <c r="J118" i="6" s="1"/>
  <c r="L120" i="3"/>
  <c r="J120" i="6" s="1"/>
  <c r="N7" i="3"/>
  <c r="L16" i="3"/>
  <c r="J15" i="6" s="1"/>
  <c r="L17" i="3"/>
  <c r="J16" i="6" s="1"/>
  <c r="L27" i="3"/>
  <c r="J26" i="6" s="1"/>
  <c r="L29" i="3"/>
  <c r="J28" i="6" s="1"/>
  <c r="L35" i="3"/>
  <c r="J34" i="6" s="1"/>
  <c r="L37" i="3"/>
  <c r="J36" i="6" s="1"/>
  <c r="L39" i="3"/>
  <c r="J38" i="6" s="1"/>
  <c r="L44" i="3"/>
  <c r="J43" i="6" s="1"/>
  <c r="L46" i="3"/>
  <c r="J45" i="6" s="1"/>
  <c r="L48" i="3"/>
  <c r="J47" i="6" s="1"/>
  <c r="L51" i="3"/>
  <c r="J50" i="6" s="1"/>
  <c r="L71" i="3"/>
  <c r="J71" i="6" s="1"/>
  <c r="L73" i="3"/>
  <c r="J73" i="6" s="1"/>
  <c r="L81" i="3"/>
  <c r="J81" i="6" s="1"/>
  <c r="L87" i="3"/>
  <c r="J87" i="6" s="1"/>
  <c r="L98" i="3"/>
  <c r="J97" i="6" s="1"/>
  <c r="L103" i="3"/>
  <c r="J102" i="6" s="1"/>
  <c r="L105" i="3"/>
  <c r="J104" i="6" s="1"/>
  <c r="L113" i="3"/>
  <c r="J112" i="6" s="1"/>
  <c r="L117" i="3"/>
  <c r="J117" i="6" s="1"/>
  <c r="L119" i="3"/>
  <c r="J119" i="6" s="1"/>
  <c r="L22" i="3"/>
  <c r="J21" i="6" s="1"/>
  <c r="L23" i="3"/>
  <c r="J22" i="6" s="1"/>
  <c r="L24" i="3"/>
  <c r="J23" i="6" s="1"/>
  <c r="L30" i="3"/>
  <c r="J29" i="6" s="1"/>
  <c r="L32" i="3"/>
  <c r="J31" i="6" s="1"/>
  <c r="L33" i="3"/>
  <c r="J32" i="6" s="1"/>
  <c r="O125" i="2"/>
  <c r="AC125" i="6" s="1"/>
  <c r="M125" i="2"/>
  <c r="K125" i="2"/>
  <c r="E125" i="6" s="1"/>
  <c r="O124" i="2"/>
  <c r="AC124" i="6" s="1"/>
  <c r="M124" i="2"/>
  <c r="Q124" i="6" s="1"/>
  <c r="K124" i="2"/>
  <c r="E124" i="6" s="1"/>
  <c r="O123" i="2"/>
  <c r="AC123" i="6" s="1"/>
  <c r="M123" i="2"/>
  <c r="K123" i="2"/>
  <c r="E123" i="6" s="1"/>
  <c r="O122" i="2"/>
  <c r="AC122" i="6" s="1"/>
  <c r="M122" i="2"/>
  <c r="K122" i="2"/>
  <c r="E122" i="6" s="1"/>
  <c r="O121" i="2"/>
  <c r="M121" i="2"/>
  <c r="Q121" i="6" s="1"/>
  <c r="L121" i="2"/>
  <c r="K121" i="6" s="1"/>
  <c r="K121" i="2"/>
  <c r="E121" i="6" s="1"/>
  <c r="O120" i="2"/>
  <c r="M120" i="2"/>
  <c r="Q120" i="6" s="1"/>
  <c r="L120" i="2"/>
  <c r="K120" i="6" s="1"/>
  <c r="K120" i="2"/>
  <c r="E120" i="6" s="1"/>
  <c r="O119" i="2"/>
  <c r="AC119" i="6" s="1"/>
  <c r="M119" i="2"/>
  <c r="Q119" i="6" s="1"/>
  <c r="K119" i="2"/>
  <c r="E119" i="6" s="1"/>
  <c r="O118" i="2"/>
  <c r="AC118" i="6" s="1"/>
  <c r="M118" i="2"/>
  <c r="K118" i="2"/>
  <c r="E118" i="6" s="1"/>
  <c r="O117" i="2"/>
  <c r="AC117" i="6" s="1"/>
  <c r="M117" i="2"/>
  <c r="K117" i="2"/>
  <c r="E117" i="6" s="1"/>
  <c r="O115" i="2"/>
  <c r="M115" i="2"/>
  <c r="K115" i="2"/>
  <c r="O114" i="2"/>
  <c r="M114" i="2"/>
  <c r="Q113" i="6" s="1"/>
  <c r="L114" i="2"/>
  <c r="K113" i="6" s="1"/>
  <c r="K114" i="2"/>
  <c r="E113" i="6" s="1"/>
  <c r="O113" i="2"/>
  <c r="M113" i="2"/>
  <c r="Q112" i="6" s="1"/>
  <c r="L113" i="2"/>
  <c r="K112" i="6" s="1"/>
  <c r="K113" i="2"/>
  <c r="E112" i="6" s="1"/>
  <c r="O112" i="2"/>
  <c r="M112" i="2"/>
  <c r="Q111" i="6" s="1"/>
  <c r="L112" i="2"/>
  <c r="K111" i="6" s="1"/>
  <c r="K112" i="2"/>
  <c r="E111" i="6" s="1"/>
  <c r="O111" i="2"/>
  <c r="AC110" i="6" s="1"/>
  <c r="M111" i="2"/>
  <c r="Q110" i="6" s="1"/>
  <c r="K111" i="2"/>
  <c r="E110" i="6" s="1"/>
  <c r="O110" i="2"/>
  <c r="AC109" i="6" s="1"/>
  <c r="M110" i="2"/>
  <c r="K110" i="2"/>
  <c r="E109" i="6" s="1"/>
  <c r="O109" i="2"/>
  <c r="AC108" i="6" s="1"/>
  <c r="M109" i="2"/>
  <c r="K109" i="2"/>
  <c r="E108" i="6" s="1"/>
  <c r="O108" i="2"/>
  <c r="AC107" i="6" s="1"/>
  <c r="M108" i="2"/>
  <c r="K108" i="2"/>
  <c r="E107" i="6" s="1"/>
  <c r="O107" i="2"/>
  <c r="AC106" i="6" s="1"/>
  <c r="M107" i="2"/>
  <c r="K107" i="2"/>
  <c r="E106" i="6" s="1"/>
  <c r="O106" i="2"/>
  <c r="AC105" i="6" s="1"/>
  <c r="M106" i="2"/>
  <c r="Q105" i="6" s="1"/>
  <c r="K106" i="2"/>
  <c r="E105" i="6" s="1"/>
  <c r="O105" i="2"/>
  <c r="AC104" i="6" s="1"/>
  <c r="M105" i="2"/>
  <c r="K105" i="2"/>
  <c r="E104" i="6" s="1"/>
  <c r="O104" i="2"/>
  <c r="AC103" i="6" s="1"/>
  <c r="M104" i="2"/>
  <c r="K104" i="2"/>
  <c r="E103" i="6" s="1"/>
  <c r="O103" i="2"/>
  <c r="M103" i="2"/>
  <c r="Q102" i="6" s="1"/>
  <c r="L103" i="2"/>
  <c r="K102" i="6" s="1"/>
  <c r="K103" i="2"/>
  <c r="E102" i="6" s="1"/>
  <c r="O102" i="2"/>
  <c r="AC101" i="6" s="1"/>
  <c r="M102" i="2"/>
  <c r="Q101" i="6" s="1"/>
  <c r="K102" i="2"/>
  <c r="E101" i="6" s="1"/>
  <c r="O101" i="2"/>
  <c r="AC100" i="6" s="1"/>
  <c r="M101" i="2"/>
  <c r="K101" i="2"/>
  <c r="E100" i="6" s="1"/>
  <c r="O100" i="2"/>
  <c r="M100" i="2"/>
  <c r="Q99" i="6" s="1"/>
  <c r="L100" i="2"/>
  <c r="K99" i="6" s="1"/>
  <c r="K100" i="2"/>
  <c r="E99" i="6" s="1"/>
  <c r="O99" i="2"/>
  <c r="AC98" i="6" s="1"/>
  <c r="M99" i="2"/>
  <c r="Q98" i="6" s="1"/>
  <c r="K99" i="2"/>
  <c r="E98" i="6" s="1"/>
  <c r="O98" i="2"/>
  <c r="AC97" i="6" s="1"/>
  <c r="M98" i="2"/>
  <c r="K98" i="2"/>
  <c r="E97" i="6" s="1"/>
  <c r="O97" i="2"/>
  <c r="M97" i="2"/>
  <c r="Q96" i="6" s="1"/>
  <c r="L97" i="2"/>
  <c r="K96" i="6" s="1"/>
  <c r="K97" i="2"/>
  <c r="E96" i="6" s="1"/>
  <c r="O96" i="2"/>
  <c r="M96" i="2"/>
  <c r="Q95" i="6" s="1"/>
  <c r="L96" i="2"/>
  <c r="K95" i="6" s="1"/>
  <c r="K96" i="2"/>
  <c r="E95" i="6" s="1"/>
  <c r="O95" i="2"/>
  <c r="AC94" i="6" s="1"/>
  <c r="M95" i="2"/>
  <c r="Q94" i="6" s="1"/>
  <c r="K95" i="2"/>
  <c r="E94" i="6" s="1"/>
  <c r="O94" i="2"/>
  <c r="M94" i="2"/>
  <c r="L94" i="2" s="1"/>
  <c r="K94" i="2"/>
  <c r="O93" i="2"/>
  <c r="AC93" i="6" s="1"/>
  <c r="M93" i="2"/>
  <c r="K93" i="2"/>
  <c r="E93" i="6" s="1"/>
  <c r="O92" i="2"/>
  <c r="M92" i="2"/>
  <c r="Q92" i="6" s="1"/>
  <c r="K92" i="2"/>
  <c r="E92" i="6" s="1"/>
  <c r="O91" i="2"/>
  <c r="AC91" i="6" s="1"/>
  <c r="M91" i="2"/>
  <c r="Q91" i="6" s="1"/>
  <c r="K91" i="2"/>
  <c r="E91" i="6" s="1"/>
  <c r="O90" i="2"/>
  <c r="AC90" i="6" s="1"/>
  <c r="M90" i="2"/>
  <c r="K90" i="2"/>
  <c r="E90" i="6" s="1"/>
  <c r="O89" i="2"/>
  <c r="AC89" i="6" s="1"/>
  <c r="M89" i="2"/>
  <c r="K89" i="2"/>
  <c r="E89" i="6" s="1"/>
  <c r="O88" i="2"/>
  <c r="AC88" i="6" s="1"/>
  <c r="M88" i="2"/>
  <c r="Q88" i="6" s="1"/>
  <c r="K88" i="2"/>
  <c r="E88" i="6" s="1"/>
  <c r="O87" i="2"/>
  <c r="AC87" i="6" s="1"/>
  <c r="M87" i="2"/>
  <c r="K87" i="2"/>
  <c r="E87" i="6" s="1"/>
  <c r="O86" i="2"/>
  <c r="AC86" i="6" s="1"/>
  <c r="M86" i="2"/>
  <c r="K86" i="2"/>
  <c r="E86" i="6" s="1"/>
  <c r="O85" i="2"/>
  <c r="AC85" i="6" s="1"/>
  <c r="M85" i="2"/>
  <c r="K85" i="2"/>
  <c r="E85" i="6" s="1"/>
  <c r="O83" i="2"/>
  <c r="AC83" i="6" s="1"/>
  <c r="M83" i="2"/>
  <c r="Q83" i="6" s="1"/>
  <c r="K83" i="2"/>
  <c r="E83" i="6" s="1"/>
  <c r="O82" i="2"/>
  <c r="AC82" i="6" s="1"/>
  <c r="M82" i="2"/>
  <c r="K82" i="2"/>
  <c r="E82" i="6" s="1"/>
  <c r="O81" i="2"/>
  <c r="AC81" i="6" s="1"/>
  <c r="M81" i="2"/>
  <c r="K81" i="2"/>
  <c r="E81" i="6" s="1"/>
  <c r="O80" i="2"/>
  <c r="AC80" i="6" s="1"/>
  <c r="M80" i="2"/>
  <c r="K80" i="2"/>
  <c r="E80" i="6" s="1"/>
  <c r="O79" i="2"/>
  <c r="M79" i="2"/>
  <c r="Q79" i="6" s="1"/>
  <c r="L79" i="2"/>
  <c r="K79" i="6" s="1"/>
  <c r="K79" i="2"/>
  <c r="E79" i="6" s="1"/>
  <c r="O78" i="2"/>
  <c r="AC78" i="6" s="1"/>
  <c r="M78" i="2"/>
  <c r="Q78" i="6" s="1"/>
  <c r="K78" i="2"/>
  <c r="E78" i="6" s="1"/>
  <c r="O77" i="2"/>
  <c r="AC77" i="6" s="1"/>
  <c r="M77" i="2"/>
  <c r="K77" i="2"/>
  <c r="E77" i="6" s="1"/>
  <c r="O76" i="2"/>
  <c r="AC76" i="6" s="1"/>
  <c r="M76" i="2"/>
  <c r="K76" i="2"/>
  <c r="E76" i="6" s="1"/>
  <c r="O75" i="2"/>
  <c r="M75" i="2"/>
  <c r="Q75" i="6" s="1"/>
  <c r="K75" i="2"/>
  <c r="E75" i="6" s="1"/>
  <c r="O74" i="2"/>
  <c r="AC74" i="6" s="1"/>
  <c r="M74" i="2"/>
  <c r="Q74" i="6" s="1"/>
  <c r="K74" i="2"/>
  <c r="E74" i="6" s="1"/>
  <c r="O73" i="2"/>
  <c r="AC73" i="6" s="1"/>
  <c r="M73" i="2"/>
  <c r="K73" i="2"/>
  <c r="E73" i="6" s="1"/>
  <c r="O72" i="2"/>
  <c r="M72" i="2"/>
  <c r="Q72" i="6" s="1"/>
  <c r="K72" i="2"/>
  <c r="E72" i="6" s="1"/>
  <c r="O71" i="2"/>
  <c r="AC71" i="6" s="1"/>
  <c r="M71" i="2"/>
  <c r="Q71" i="6" s="1"/>
  <c r="K71" i="2"/>
  <c r="E71" i="6" s="1"/>
  <c r="O70" i="2"/>
  <c r="AC70" i="6" s="1"/>
  <c r="M70" i="2"/>
  <c r="K70" i="2"/>
  <c r="E70" i="6" s="1"/>
  <c r="O68" i="2"/>
  <c r="M68" i="2"/>
  <c r="K68" i="2"/>
  <c r="O67" i="2"/>
  <c r="AC66" i="6" s="1"/>
  <c r="M67" i="2"/>
  <c r="Q66" i="6" s="1"/>
  <c r="K67" i="2"/>
  <c r="E66" i="6" s="1"/>
  <c r="O66" i="2"/>
  <c r="AC65" i="6" s="1"/>
  <c r="M66" i="2"/>
  <c r="K66" i="2"/>
  <c r="E65" i="6" s="1"/>
  <c r="O65" i="2"/>
  <c r="AC64" i="6" s="1"/>
  <c r="M65" i="2"/>
  <c r="K65" i="2"/>
  <c r="E64" i="6" s="1"/>
  <c r="O64" i="2"/>
  <c r="M64" i="2"/>
  <c r="Q63" i="6" s="1"/>
  <c r="L64" i="2"/>
  <c r="K63" i="6" s="1"/>
  <c r="K64" i="2"/>
  <c r="E63" i="6" s="1"/>
  <c r="O63" i="2"/>
  <c r="AC62" i="6" s="1"/>
  <c r="M63" i="2"/>
  <c r="Q62" i="6" s="1"/>
  <c r="K63" i="2"/>
  <c r="E62" i="6" s="1"/>
  <c r="O62" i="2"/>
  <c r="AC61" i="6" s="1"/>
  <c r="M62" i="2"/>
  <c r="K62" i="2"/>
  <c r="E61" i="6" s="1"/>
  <c r="O61" i="2"/>
  <c r="AC60" i="6" s="1"/>
  <c r="M61" i="2"/>
  <c r="K61" i="2"/>
  <c r="E60" i="6" s="1"/>
  <c r="O60" i="2"/>
  <c r="M60" i="2"/>
  <c r="Q59" i="6" s="1"/>
  <c r="K60" i="2"/>
  <c r="E59" i="6" s="1"/>
  <c r="O59" i="2"/>
  <c r="AC58" i="6" s="1"/>
  <c r="M59" i="2"/>
  <c r="Q58" i="6" s="1"/>
  <c r="K59" i="2"/>
  <c r="E58" i="6" s="1"/>
  <c r="O58" i="2"/>
  <c r="AC57" i="6" s="1"/>
  <c r="M58" i="2"/>
  <c r="K58" i="2"/>
  <c r="E57" i="6" s="1"/>
  <c r="O57" i="2"/>
  <c r="AC56" i="6" s="1"/>
  <c r="M57" i="2"/>
  <c r="K57" i="2"/>
  <c r="E56" i="6" s="1"/>
  <c r="O56" i="2"/>
  <c r="M56" i="2"/>
  <c r="Q55" i="6" s="1"/>
  <c r="L56" i="2"/>
  <c r="K55" i="6" s="1"/>
  <c r="K56" i="2"/>
  <c r="E55" i="6" s="1"/>
  <c r="O55" i="2"/>
  <c r="AC54" i="6" s="1"/>
  <c r="M55" i="2"/>
  <c r="Q54" i="6" s="1"/>
  <c r="K55" i="2"/>
  <c r="E54" i="6" s="1"/>
  <c r="O54" i="2"/>
  <c r="AC53" i="6" s="1"/>
  <c r="M54" i="2"/>
  <c r="K54" i="2"/>
  <c r="E53" i="6" s="1"/>
  <c r="O53" i="2"/>
  <c r="AC52" i="6" s="1"/>
  <c r="M53" i="2"/>
  <c r="K53" i="2"/>
  <c r="E52" i="6" s="1"/>
  <c r="O52" i="2"/>
  <c r="AC51" i="6" s="1"/>
  <c r="M52" i="2"/>
  <c r="Q51" i="6" s="1"/>
  <c r="K52" i="2"/>
  <c r="E51" i="6" s="1"/>
  <c r="O51" i="2"/>
  <c r="AC50" i="6" s="1"/>
  <c r="M51" i="2"/>
  <c r="K51" i="2"/>
  <c r="E50" i="6" s="1"/>
  <c r="O50" i="2"/>
  <c r="AC49" i="6" s="1"/>
  <c r="M50" i="2"/>
  <c r="K50" i="2"/>
  <c r="E49" i="6" s="1"/>
  <c r="O48" i="2"/>
  <c r="M48" i="2"/>
  <c r="Q47" i="6" s="1"/>
  <c r="L48" i="2"/>
  <c r="K47" i="6" s="1"/>
  <c r="K48" i="2"/>
  <c r="E47" i="6" s="1"/>
  <c r="O47" i="2"/>
  <c r="AC46" i="6" s="1"/>
  <c r="M47" i="2"/>
  <c r="Q46" i="6" s="1"/>
  <c r="K47" i="2"/>
  <c r="E46" i="6" s="1"/>
  <c r="O46" i="2"/>
  <c r="AC45" i="6" s="1"/>
  <c r="M46" i="2"/>
  <c r="K46" i="2"/>
  <c r="E45" i="6" s="1"/>
  <c r="O45" i="2"/>
  <c r="AC44" i="6" s="1"/>
  <c r="M45" i="2"/>
  <c r="K45" i="2"/>
  <c r="E44" i="6" s="1"/>
  <c r="O44" i="2"/>
  <c r="M44" i="2"/>
  <c r="Q43" i="6" s="1"/>
  <c r="K44" i="2"/>
  <c r="E43" i="6" s="1"/>
  <c r="O43" i="2"/>
  <c r="M43" i="2"/>
  <c r="Q42" i="6" s="1"/>
  <c r="K43" i="2"/>
  <c r="E42" i="6" s="1"/>
  <c r="O42" i="2"/>
  <c r="AC41" i="6" s="1"/>
  <c r="M42" i="2"/>
  <c r="Q41" i="6" s="1"/>
  <c r="K42" i="2"/>
  <c r="E41" i="6" s="1"/>
  <c r="O41" i="2"/>
  <c r="AC40" i="6" s="1"/>
  <c r="M41" i="2"/>
  <c r="K41" i="2"/>
  <c r="E40" i="6" s="1"/>
  <c r="O40" i="2"/>
  <c r="AC39" i="6" s="1"/>
  <c r="M40" i="2"/>
  <c r="K40" i="2"/>
  <c r="E39" i="6" s="1"/>
  <c r="O39" i="2"/>
  <c r="AC38" i="6" s="1"/>
  <c r="M39" i="2"/>
  <c r="K39" i="2"/>
  <c r="E38" i="6" s="1"/>
  <c r="O38" i="2"/>
  <c r="M38" i="2"/>
  <c r="Q37" i="6" s="1"/>
  <c r="K38" i="2"/>
  <c r="E37" i="6" s="1"/>
  <c r="O37" i="2"/>
  <c r="AC36" i="6" s="1"/>
  <c r="M37" i="2"/>
  <c r="Q36" i="6" s="1"/>
  <c r="K37" i="2"/>
  <c r="E36" i="6" s="1"/>
  <c r="O36" i="2"/>
  <c r="AC35" i="6" s="1"/>
  <c r="M36" i="2"/>
  <c r="K36" i="2"/>
  <c r="E35" i="6" s="1"/>
  <c r="O35" i="2"/>
  <c r="AC34" i="6" s="1"/>
  <c r="M35" i="2"/>
  <c r="K35" i="2"/>
  <c r="E34" i="6" s="1"/>
  <c r="O34" i="2"/>
  <c r="AC33" i="6" s="1"/>
  <c r="M34" i="2"/>
  <c r="Q33" i="6" s="1"/>
  <c r="K34" i="2"/>
  <c r="E33" i="6" s="1"/>
  <c r="O33" i="2"/>
  <c r="AC32" i="6" s="1"/>
  <c r="M33" i="2"/>
  <c r="K33" i="2"/>
  <c r="E32" i="6" s="1"/>
  <c r="O32" i="2"/>
  <c r="M32" i="2"/>
  <c r="Q31" i="6" s="1"/>
  <c r="L32" i="2"/>
  <c r="K31" i="6" s="1"/>
  <c r="K32" i="2"/>
  <c r="E31" i="6" s="1"/>
  <c r="O30" i="2"/>
  <c r="AC29" i="6" s="1"/>
  <c r="M30" i="2"/>
  <c r="K30" i="2"/>
  <c r="E29" i="6" s="1"/>
  <c r="O29" i="2"/>
  <c r="AC28" i="6" s="1"/>
  <c r="M29" i="2"/>
  <c r="Q28" i="6" s="1"/>
  <c r="K29" i="2"/>
  <c r="E28" i="6" s="1"/>
  <c r="O28" i="2"/>
  <c r="AC27" i="6" s="1"/>
  <c r="M28" i="2"/>
  <c r="K28" i="2"/>
  <c r="E27" i="6" s="1"/>
  <c r="O27" i="2"/>
  <c r="AC26" i="6" s="1"/>
  <c r="M27" i="2"/>
  <c r="K27" i="2"/>
  <c r="E26" i="6" s="1"/>
  <c r="O26" i="2"/>
  <c r="AC25" i="6" s="1"/>
  <c r="M26" i="2"/>
  <c r="Q25" i="6" s="1"/>
  <c r="K26" i="2"/>
  <c r="E25" i="6" s="1"/>
  <c r="O25" i="2"/>
  <c r="AC24" i="6" s="1"/>
  <c r="M25" i="2"/>
  <c r="K25" i="2"/>
  <c r="E24" i="6" s="1"/>
  <c r="O24" i="2"/>
  <c r="AC23" i="6" s="1"/>
  <c r="M24" i="2"/>
  <c r="Q23" i="6" s="1"/>
  <c r="K24" i="2"/>
  <c r="E23" i="6" s="1"/>
  <c r="O23" i="2"/>
  <c r="AC22" i="6" s="1"/>
  <c r="M23" i="2"/>
  <c r="K23" i="2"/>
  <c r="E22" i="6" s="1"/>
  <c r="O22" i="2"/>
  <c r="AC21" i="6" s="1"/>
  <c r="M22" i="2"/>
  <c r="K22" i="2"/>
  <c r="E21" i="6" s="1"/>
  <c r="O21" i="2"/>
  <c r="AC20" i="6" s="1"/>
  <c r="M21" i="2"/>
  <c r="Q20" i="6" s="1"/>
  <c r="K21" i="2"/>
  <c r="E20" i="6" s="1"/>
  <c r="O20" i="2"/>
  <c r="M20" i="2"/>
  <c r="Q19" i="6" s="1"/>
  <c r="K20" i="2"/>
  <c r="E19" i="6" s="1"/>
  <c r="O19" i="2"/>
  <c r="M19" i="2"/>
  <c r="Q18" i="6" s="1"/>
  <c r="K19" i="2"/>
  <c r="E18" i="6" s="1"/>
  <c r="O17" i="2"/>
  <c r="AC16" i="6" s="1"/>
  <c r="M17" i="2"/>
  <c r="K17" i="2"/>
  <c r="E16" i="6" s="1"/>
  <c r="O16" i="2"/>
  <c r="AC15" i="6" s="1"/>
  <c r="M16" i="2"/>
  <c r="K16" i="2"/>
  <c r="E15" i="6" s="1"/>
  <c r="O15" i="2"/>
  <c r="AC14" i="6" s="1"/>
  <c r="M15" i="2"/>
  <c r="Q14" i="6" s="1"/>
  <c r="K15" i="2"/>
  <c r="E14" i="6" s="1"/>
  <c r="O14" i="2"/>
  <c r="M14" i="2"/>
  <c r="K14" i="2"/>
  <c r="E13" i="6" s="1"/>
  <c r="O13" i="2"/>
  <c r="M13" i="2"/>
  <c r="K13" i="2"/>
  <c r="E12" i="6" s="1"/>
  <c r="O12" i="2"/>
  <c r="M12" i="2"/>
  <c r="Q11" i="6" s="1"/>
  <c r="L12" i="2"/>
  <c r="K11" i="6" s="1"/>
  <c r="K12" i="2"/>
  <c r="E11" i="6" s="1"/>
  <c r="O11" i="2"/>
  <c r="M11" i="2"/>
  <c r="Q10" i="6" s="1"/>
  <c r="L11" i="2"/>
  <c r="K10" i="6" s="1"/>
  <c r="K11" i="2"/>
  <c r="E10" i="6" s="1"/>
  <c r="O10" i="2"/>
  <c r="M10" i="2"/>
  <c r="Q9" i="6" s="1"/>
  <c r="L10" i="2"/>
  <c r="K9" i="6" s="1"/>
  <c r="K10" i="2"/>
  <c r="E9" i="6" s="1"/>
  <c r="O9" i="2"/>
  <c r="M9" i="2"/>
  <c r="Q8" i="6" s="1"/>
  <c r="K9" i="2"/>
  <c r="E8" i="6" s="1"/>
  <c r="O7" i="2"/>
  <c r="M7" i="2"/>
  <c r="M126" i="2" s="1"/>
  <c r="K7" i="2"/>
  <c r="O6" i="2"/>
  <c r="M6" i="2"/>
  <c r="Q6" i="6" s="1"/>
  <c r="N10" i="2" l="1"/>
  <c r="W9" i="6" s="1"/>
  <c r="L13" i="2"/>
  <c r="K12" i="6" s="1"/>
  <c r="Q12" i="6"/>
  <c r="L17" i="2"/>
  <c r="K16" i="6" s="1"/>
  <c r="Q16" i="6"/>
  <c r="L23" i="2"/>
  <c r="K22" i="6" s="1"/>
  <c r="Q22" i="6"/>
  <c r="L25" i="2"/>
  <c r="K24" i="6" s="1"/>
  <c r="Q24" i="6"/>
  <c r="L27" i="2"/>
  <c r="K26" i="6" s="1"/>
  <c r="Q26" i="6"/>
  <c r="N32" i="2"/>
  <c r="W31" i="6" s="1"/>
  <c r="AC31" i="6"/>
  <c r="L33" i="2"/>
  <c r="K32" i="6" s="1"/>
  <c r="Q32" i="6"/>
  <c r="L35" i="2"/>
  <c r="K34" i="6" s="1"/>
  <c r="Q34" i="6"/>
  <c r="L40" i="2"/>
  <c r="K39" i="6" s="1"/>
  <c r="Q39" i="6"/>
  <c r="L46" i="2"/>
  <c r="K45" i="6" s="1"/>
  <c r="Q45" i="6"/>
  <c r="N48" i="2"/>
  <c r="W47" i="6" s="1"/>
  <c r="AC47" i="6"/>
  <c r="L50" i="2"/>
  <c r="K49" i="6" s="1"/>
  <c r="Q49" i="6"/>
  <c r="L54" i="2"/>
  <c r="K53" i="6" s="1"/>
  <c r="Q53" i="6"/>
  <c r="N56" i="2"/>
  <c r="W55" i="6" s="1"/>
  <c r="AC55" i="6"/>
  <c r="L57" i="2"/>
  <c r="K56" i="6" s="1"/>
  <c r="Q56" i="6"/>
  <c r="L62" i="2"/>
  <c r="K61" i="6" s="1"/>
  <c r="Q61" i="6"/>
  <c r="N64" i="2"/>
  <c r="W63" i="6" s="1"/>
  <c r="AC63" i="6"/>
  <c r="L65" i="2"/>
  <c r="K64" i="6" s="1"/>
  <c r="Q64" i="6"/>
  <c r="L77" i="2"/>
  <c r="K77" i="6" s="1"/>
  <c r="Q77" i="6"/>
  <c r="L80" i="2"/>
  <c r="K80" i="6" s="1"/>
  <c r="Q80" i="6"/>
  <c r="L82" i="2"/>
  <c r="K82" i="6" s="1"/>
  <c r="Q82" i="6"/>
  <c r="L85" i="2"/>
  <c r="K85" i="6" s="1"/>
  <c r="Q85" i="6"/>
  <c r="L87" i="2"/>
  <c r="K87" i="6" s="1"/>
  <c r="Q87" i="6"/>
  <c r="L89" i="2"/>
  <c r="K89" i="6" s="1"/>
  <c r="Q89" i="6"/>
  <c r="N96" i="2"/>
  <c r="W95" i="6" s="1"/>
  <c r="AC95" i="6"/>
  <c r="N97" i="2"/>
  <c r="W96" i="6" s="1"/>
  <c r="AC96" i="6"/>
  <c r="L98" i="2"/>
  <c r="K97" i="6" s="1"/>
  <c r="Q97" i="6"/>
  <c r="N100" i="2"/>
  <c r="W99" i="6" s="1"/>
  <c r="AC99" i="6"/>
  <c r="L101" i="2"/>
  <c r="K100" i="6" s="1"/>
  <c r="Q100" i="6"/>
  <c r="N103" i="2"/>
  <c r="W102" i="6" s="1"/>
  <c r="AC102" i="6"/>
  <c r="L104" i="2"/>
  <c r="K103" i="6" s="1"/>
  <c r="Q103" i="6"/>
  <c r="L108" i="2"/>
  <c r="K107" i="6" s="1"/>
  <c r="Q107" i="6"/>
  <c r="L110" i="2"/>
  <c r="K109" i="6" s="1"/>
  <c r="Q109" i="6"/>
  <c r="N112" i="2"/>
  <c r="W111" i="6" s="1"/>
  <c r="AC111" i="6"/>
  <c r="N113" i="2"/>
  <c r="W112" i="6" s="1"/>
  <c r="AC112" i="6"/>
  <c r="N114" i="2"/>
  <c r="W113" i="6" s="1"/>
  <c r="AC113" i="6"/>
  <c r="L115" i="2"/>
  <c r="L118" i="2"/>
  <c r="K118" i="6" s="1"/>
  <c r="Q118" i="6"/>
  <c r="N120" i="2"/>
  <c r="W120" i="6" s="1"/>
  <c r="AC120" i="6"/>
  <c r="L122" i="2"/>
  <c r="K122" i="6" s="1"/>
  <c r="Q122" i="6"/>
  <c r="N11" i="2"/>
  <c r="W10" i="6" s="1"/>
  <c r="L14" i="2"/>
  <c r="K13" i="6" s="1"/>
  <c r="Q13" i="6"/>
  <c r="L16" i="2"/>
  <c r="K15" i="6" s="1"/>
  <c r="Q15" i="6"/>
  <c r="L19" i="2"/>
  <c r="K18" i="6" s="1"/>
  <c r="N19" i="2"/>
  <c r="W18" i="6" s="1"/>
  <c r="AC18" i="6"/>
  <c r="L20" i="2"/>
  <c r="K19" i="6" s="1"/>
  <c r="N20" i="2"/>
  <c r="W19" i="6" s="1"/>
  <c r="AC19" i="6"/>
  <c r="L21" i="2"/>
  <c r="K20" i="6" s="1"/>
  <c r="L22" i="2"/>
  <c r="K21" i="6" s="1"/>
  <c r="Q21" i="6"/>
  <c r="L28" i="2"/>
  <c r="K27" i="6" s="1"/>
  <c r="Q27" i="6"/>
  <c r="L30" i="2"/>
  <c r="K29" i="6" s="1"/>
  <c r="Q29" i="6"/>
  <c r="L36" i="2"/>
  <c r="K35" i="6" s="1"/>
  <c r="Q35" i="6"/>
  <c r="L38" i="2"/>
  <c r="K37" i="6" s="1"/>
  <c r="N38" i="2"/>
  <c r="W37" i="6" s="1"/>
  <c r="AC37" i="6"/>
  <c r="L39" i="2"/>
  <c r="K38" i="6" s="1"/>
  <c r="Q38" i="6"/>
  <c r="L41" i="2"/>
  <c r="K40" i="6" s="1"/>
  <c r="Q40" i="6"/>
  <c r="L43" i="2"/>
  <c r="K42" i="6" s="1"/>
  <c r="N43" i="2"/>
  <c r="W42" i="6" s="1"/>
  <c r="AC42" i="6"/>
  <c r="L44" i="2"/>
  <c r="K43" i="6" s="1"/>
  <c r="N44" i="2"/>
  <c r="W43" i="6" s="1"/>
  <c r="AC43" i="6"/>
  <c r="L45" i="2"/>
  <c r="K44" i="6" s="1"/>
  <c r="Q44" i="6"/>
  <c r="L51" i="2"/>
  <c r="K50" i="6" s="1"/>
  <c r="Q50" i="6"/>
  <c r="L53" i="2"/>
  <c r="K52" i="6" s="1"/>
  <c r="Q52" i="6"/>
  <c r="L58" i="2"/>
  <c r="K57" i="6" s="1"/>
  <c r="Q57" i="6"/>
  <c r="L60" i="2"/>
  <c r="K59" i="6" s="1"/>
  <c r="N60" i="2"/>
  <c r="W59" i="6" s="1"/>
  <c r="AC59" i="6"/>
  <c r="L61" i="2"/>
  <c r="K60" i="6" s="1"/>
  <c r="Q60" i="6"/>
  <c r="L66" i="2"/>
  <c r="K65" i="6" s="1"/>
  <c r="Q65" i="6"/>
  <c r="L68" i="2"/>
  <c r="N68" i="2"/>
  <c r="L70" i="2"/>
  <c r="K70" i="6" s="1"/>
  <c r="Q70" i="6"/>
  <c r="L72" i="2"/>
  <c r="K72" i="6" s="1"/>
  <c r="L73" i="2"/>
  <c r="K73" i="6" s="1"/>
  <c r="Q73" i="6"/>
  <c r="L75" i="2"/>
  <c r="K75" i="6" s="1"/>
  <c r="L76" i="2"/>
  <c r="K76" i="6" s="1"/>
  <c r="Q76" i="6"/>
  <c r="L81" i="2"/>
  <c r="K81" i="6" s="1"/>
  <c r="Q81" i="6"/>
  <c r="L86" i="2"/>
  <c r="K86" i="6" s="1"/>
  <c r="Q86" i="6"/>
  <c r="L90" i="2"/>
  <c r="K90" i="6" s="1"/>
  <c r="Q90" i="6"/>
  <c r="L92" i="2"/>
  <c r="K92" i="6" s="1"/>
  <c r="N92" i="2"/>
  <c r="W92" i="6" s="1"/>
  <c r="AC92" i="6"/>
  <c r="L93" i="2"/>
  <c r="K93" i="6" s="1"/>
  <c r="Q93" i="6"/>
  <c r="L105" i="2"/>
  <c r="K104" i="6" s="1"/>
  <c r="Q104" i="6"/>
  <c r="L107" i="2"/>
  <c r="K106" i="6" s="1"/>
  <c r="Q106" i="6"/>
  <c r="L109" i="2"/>
  <c r="K108" i="6" s="1"/>
  <c r="Q108" i="6"/>
  <c r="L117" i="2"/>
  <c r="K117" i="6" s="1"/>
  <c r="Q117" i="6"/>
  <c r="L123" i="2"/>
  <c r="K123" i="6" s="1"/>
  <c r="Q123" i="6"/>
  <c r="L125" i="2"/>
  <c r="K125" i="6" s="1"/>
  <c r="Q125" i="6"/>
  <c r="N121" i="2"/>
  <c r="W121" i="6" s="1"/>
  <c r="AC121" i="6"/>
  <c r="N79" i="2"/>
  <c r="W79" i="6" s="1"/>
  <c r="AC79" i="6"/>
  <c r="N75" i="2"/>
  <c r="W75" i="6" s="1"/>
  <c r="AC75" i="6"/>
  <c r="N72" i="2"/>
  <c r="W72" i="6" s="1"/>
  <c r="AC72" i="6"/>
  <c r="N12" i="2"/>
  <c r="W11" i="6" s="1"/>
  <c r="N9" i="2"/>
  <c r="W8" i="6" s="1"/>
  <c r="O126" i="2"/>
  <c r="L69" i="3"/>
  <c r="J69" i="6" s="1"/>
  <c r="N7" i="2"/>
  <c r="L7" i="2"/>
  <c r="L9" i="2"/>
  <c r="K8" i="6" s="1"/>
  <c r="N13" i="2"/>
  <c r="W12" i="6" s="1"/>
  <c r="N14" i="2"/>
  <c r="W13" i="6" s="1"/>
  <c r="L15" i="2"/>
  <c r="K14" i="6" s="1"/>
  <c r="N16" i="2"/>
  <c r="W15" i="6" s="1"/>
  <c r="N17" i="2"/>
  <c r="W16" i="6" s="1"/>
  <c r="N22" i="2"/>
  <c r="W21" i="6" s="1"/>
  <c r="N23" i="2"/>
  <c r="W22" i="6" s="1"/>
  <c r="L24" i="2"/>
  <c r="K23" i="6" s="1"/>
  <c r="N25" i="2"/>
  <c r="W24" i="6" s="1"/>
  <c r="L26" i="2"/>
  <c r="K25" i="6" s="1"/>
  <c r="N27" i="2"/>
  <c r="W26" i="6" s="1"/>
  <c r="N28" i="2"/>
  <c r="W27" i="6" s="1"/>
  <c r="L29" i="2"/>
  <c r="K28" i="6" s="1"/>
  <c r="N30" i="2"/>
  <c r="W29" i="6" s="1"/>
  <c r="N33" i="2"/>
  <c r="W32" i="6" s="1"/>
  <c r="L34" i="2"/>
  <c r="K33" i="6" s="1"/>
  <c r="N35" i="2"/>
  <c r="W34" i="6" s="1"/>
  <c r="N36" i="2"/>
  <c r="W35" i="6" s="1"/>
  <c r="L37" i="2"/>
  <c r="K36" i="6" s="1"/>
  <c r="N39" i="2"/>
  <c r="W38" i="6" s="1"/>
  <c r="N40" i="2"/>
  <c r="W39" i="6" s="1"/>
  <c r="N41" i="2"/>
  <c r="W40" i="6" s="1"/>
  <c r="L42" i="2"/>
  <c r="K41" i="6" s="1"/>
  <c r="N45" i="2"/>
  <c r="W44" i="6" s="1"/>
  <c r="N46" i="2"/>
  <c r="W45" i="6" s="1"/>
  <c r="L47" i="2"/>
  <c r="K46" i="6" s="1"/>
  <c r="N50" i="2"/>
  <c r="W49" i="6" s="1"/>
  <c r="N51" i="2"/>
  <c r="W50" i="6" s="1"/>
  <c r="N15" i="2"/>
  <c r="N21" i="2"/>
  <c r="W20" i="6" s="1"/>
  <c r="N24" i="2"/>
  <c r="W23" i="6" s="1"/>
  <c r="N26" i="2"/>
  <c r="W25" i="6" s="1"/>
  <c r="N29" i="2"/>
  <c r="W28" i="6" s="1"/>
  <c r="L31" i="2"/>
  <c r="K30" i="6" s="1"/>
  <c r="N34" i="2"/>
  <c r="W33" i="6" s="1"/>
  <c r="N37" i="2"/>
  <c r="N42" i="2"/>
  <c r="W41" i="6" s="1"/>
  <c r="N47" i="2"/>
  <c r="W46" i="6" s="1"/>
  <c r="N52" i="2"/>
  <c r="W51" i="6" s="1"/>
  <c r="L52" i="2"/>
  <c r="N53" i="2"/>
  <c r="W52" i="6" s="1"/>
  <c r="N54" i="2"/>
  <c r="W53" i="6" s="1"/>
  <c r="L55" i="2"/>
  <c r="K54" i="6" s="1"/>
  <c r="N57" i="2"/>
  <c r="W56" i="6" s="1"/>
  <c r="N58" i="2"/>
  <c r="W57" i="6" s="1"/>
  <c r="L59" i="2"/>
  <c r="K58" i="6" s="1"/>
  <c r="N61" i="2"/>
  <c r="W60" i="6" s="1"/>
  <c r="N62" i="2"/>
  <c r="W61" i="6" s="1"/>
  <c r="L63" i="2"/>
  <c r="K62" i="6" s="1"/>
  <c r="N65" i="2"/>
  <c r="W64" i="6" s="1"/>
  <c r="N66" i="2"/>
  <c r="W65" i="6" s="1"/>
  <c r="L67" i="2"/>
  <c r="K66" i="6" s="1"/>
  <c r="N70" i="2"/>
  <c r="W70" i="6" s="1"/>
  <c r="L71" i="2"/>
  <c r="N73" i="2"/>
  <c r="W73" i="6" s="1"/>
  <c r="L74" i="2"/>
  <c r="K74" i="6" s="1"/>
  <c r="N76" i="2"/>
  <c r="W76" i="6" s="1"/>
  <c r="N77" i="2"/>
  <c r="W77" i="6" s="1"/>
  <c r="L78" i="2"/>
  <c r="K78" i="6" s="1"/>
  <c r="N80" i="2"/>
  <c r="W80" i="6" s="1"/>
  <c r="N81" i="2"/>
  <c r="W81" i="6" s="1"/>
  <c r="N82" i="2"/>
  <c r="W82" i="6" s="1"/>
  <c r="L83" i="2"/>
  <c r="K83" i="6" s="1"/>
  <c r="N85" i="2"/>
  <c r="W85" i="6" s="1"/>
  <c r="N86" i="2"/>
  <c r="W86" i="6" s="1"/>
  <c r="N87" i="2"/>
  <c r="W87" i="6" s="1"/>
  <c r="L88" i="2"/>
  <c r="N89" i="2"/>
  <c r="W89" i="6" s="1"/>
  <c r="N90" i="2"/>
  <c r="W90" i="6" s="1"/>
  <c r="L91" i="2"/>
  <c r="K91" i="6" s="1"/>
  <c r="N93" i="2"/>
  <c r="W93" i="6" s="1"/>
  <c r="N94" i="2"/>
  <c r="L95" i="2"/>
  <c r="K94" i="6" s="1"/>
  <c r="N98" i="2"/>
  <c r="W97" i="6" s="1"/>
  <c r="L99" i="2"/>
  <c r="K98" i="6" s="1"/>
  <c r="N101" i="2"/>
  <c r="W100" i="6" s="1"/>
  <c r="L102" i="2"/>
  <c r="K101" i="6" s="1"/>
  <c r="N104" i="2"/>
  <c r="W103" i="6" s="1"/>
  <c r="N105" i="2"/>
  <c r="W104" i="6" s="1"/>
  <c r="L106" i="2"/>
  <c r="K105" i="6" s="1"/>
  <c r="N107" i="2"/>
  <c r="W106" i="6" s="1"/>
  <c r="N108" i="2"/>
  <c r="W107" i="6" s="1"/>
  <c r="N109" i="2"/>
  <c r="W108" i="6" s="1"/>
  <c r="N110" i="2"/>
  <c r="W109" i="6" s="1"/>
  <c r="L111" i="2"/>
  <c r="K110" i="6" s="1"/>
  <c r="N115" i="2"/>
  <c r="N117" i="2"/>
  <c r="W117" i="6" s="1"/>
  <c r="N118" i="2"/>
  <c r="W118" i="6" s="1"/>
  <c r="L119" i="2"/>
  <c r="K119" i="6" s="1"/>
  <c r="N122" i="2"/>
  <c r="W122" i="6" s="1"/>
  <c r="N123" i="2"/>
  <c r="W123" i="6" s="1"/>
  <c r="L124" i="2"/>
  <c r="K124" i="6" s="1"/>
  <c r="N125" i="2"/>
  <c r="W125" i="6" s="1"/>
  <c r="L31" i="3"/>
  <c r="J30" i="6" s="1"/>
  <c r="L116" i="3"/>
  <c r="J116" i="6" s="1"/>
  <c r="N69" i="3"/>
  <c r="V69" i="6" s="1"/>
  <c r="N49" i="3"/>
  <c r="V48" i="6" s="1"/>
  <c r="N116" i="3"/>
  <c r="V116" i="6" s="1"/>
  <c r="N55" i="2"/>
  <c r="W54" i="6" s="1"/>
  <c r="N59" i="2"/>
  <c r="W58" i="6" s="1"/>
  <c r="N63" i="2"/>
  <c r="W62" i="6" s="1"/>
  <c r="N67" i="2"/>
  <c r="W66" i="6" s="1"/>
  <c r="N71" i="2"/>
  <c r="W71" i="6" s="1"/>
  <c r="N74" i="2"/>
  <c r="W74" i="6" s="1"/>
  <c r="N78" i="2"/>
  <c r="W78" i="6" s="1"/>
  <c r="N83" i="2"/>
  <c r="W83" i="6" s="1"/>
  <c r="N88" i="2"/>
  <c r="W88" i="6" s="1"/>
  <c r="N91" i="2"/>
  <c r="W91" i="6" s="1"/>
  <c r="N95" i="2"/>
  <c r="W94" i="6" s="1"/>
  <c r="N99" i="2"/>
  <c r="W98" i="6" s="1"/>
  <c r="N102" i="2"/>
  <c r="W101" i="6" s="1"/>
  <c r="N106" i="2"/>
  <c r="W105" i="6" s="1"/>
  <c r="N111" i="2"/>
  <c r="W110" i="6" s="1"/>
  <c r="L116" i="2"/>
  <c r="K116" i="6" s="1"/>
  <c r="N119" i="2"/>
  <c r="W119" i="6" s="1"/>
  <c r="N124" i="2"/>
  <c r="W124" i="6" s="1"/>
  <c r="L84" i="3"/>
  <c r="J84" i="6" s="1"/>
  <c r="L8" i="3"/>
  <c r="N84" i="3"/>
  <c r="V84" i="6" s="1"/>
  <c r="L49" i="3"/>
  <c r="J48" i="6" s="1"/>
  <c r="N31" i="3"/>
  <c r="V30" i="6" s="1"/>
  <c r="L18" i="3"/>
  <c r="J17" i="6" s="1"/>
  <c r="N8" i="3"/>
  <c r="N18" i="3"/>
  <c r="V17" i="6" s="1"/>
  <c r="D84" i="2"/>
  <c r="K84" i="2" s="1"/>
  <c r="E84" i="6" s="1"/>
  <c r="D69" i="2"/>
  <c r="K69" i="2" s="1"/>
  <c r="E69" i="6" s="1"/>
  <c r="D49" i="2"/>
  <c r="K49" i="2" s="1"/>
  <c r="E48" i="6" s="1"/>
  <c r="D31" i="2"/>
  <c r="K31" i="2" s="1"/>
  <c r="E30" i="6" s="1"/>
  <c r="D18" i="2"/>
  <c r="K18" i="2" s="1"/>
  <c r="E17" i="6" s="1"/>
  <c r="D8" i="2"/>
  <c r="K8" i="2" s="1"/>
  <c r="E7" i="6" s="1"/>
  <c r="D116" i="2"/>
  <c r="K116" i="2" s="1"/>
  <c r="E116" i="6" s="1"/>
  <c r="L84" i="2" l="1"/>
  <c r="K84" i="6" s="1"/>
  <c r="K88" i="6"/>
  <c r="L18" i="2"/>
  <c r="K17" i="6" s="1"/>
  <c r="L69" i="2"/>
  <c r="K69" i="6" s="1"/>
  <c r="K71" i="6"/>
  <c r="L49" i="2"/>
  <c r="K48" i="6" s="1"/>
  <c r="K51" i="6"/>
  <c r="N31" i="2"/>
  <c r="W30" i="6" s="1"/>
  <c r="W36" i="6"/>
  <c r="N8" i="2"/>
  <c r="W7" i="6" s="1"/>
  <c r="W14" i="6"/>
  <c r="N18" i="2"/>
  <c r="W17" i="6" s="1"/>
  <c r="L6" i="3"/>
  <c r="J6" i="6" s="1"/>
  <c r="J7" i="6"/>
  <c r="N6" i="3"/>
  <c r="V6" i="6" s="1"/>
  <c r="V7" i="6"/>
  <c r="D6" i="2"/>
  <c r="K6" i="2" s="1"/>
  <c r="E6" i="6" s="1"/>
  <c r="N84" i="2"/>
  <c r="W84" i="6" s="1"/>
  <c r="L8" i="2"/>
  <c r="K7" i="6" s="1"/>
  <c r="N116" i="2"/>
  <c r="N69" i="2"/>
  <c r="W69" i="6" s="1"/>
  <c r="N49" i="2"/>
  <c r="W48" i="6" s="1"/>
  <c r="I82" i="2"/>
  <c r="W116" i="6" l="1"/>
  <c r="N6" i="2"/>
  <c r="L6" i="2"/>
  <c r="K6" i="6" s="1"/>
  <c r="W6" i="6"/>
  <c r="I111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2" i="2"/>
  <c r="I113" i="2"/>
  <c r="I114" i="2"/>
  <c r="I115" i="2"/>
  <c r="M116" i="2" l="1"/>
  <c r="Q116" i="6" s="1"/>
  <c r="O116" i="2"/>
  <c r="AC116" i="6" s="1"/>
  <c r="M84" i="2"/>
  <c r="Q84" i="6" s="1"/>
  <c r="O84" i="2"/>
  <c r="AC84" i="6" s="1"/>
  <c r="M69" i="2"/>
  <c r="Q69" i="6" s="1"/>
  <c r="O69" i="2"/>
  <c r="AC69" i="6" s="1"/>
  <c r="M49" i="2"/>
  <c r="Q48" i="6" s="1"/>
  <c r="O49" i="2"/>
  <c r="AC48" i="6" s="1"/>
  <c r="M31" i="2"/>
  <c r="Q30" i="6" s="1"/>
  <c r="O31" i="2"/>
  <c r="AC30" i="6" s="1"/>
  <c r="M18" i="2"/>
  <c r="Q17" i="6" s="1"/>
  <c r="O18" i="2"/>
  <c r="AC17" i="6" s="1"/>
  <c r="M8" i="2"/>
  <c r="Q7" i="6" s="1"/>
  <c r="O8" i="2"/>
  <c r="I124" i="2" l="1"/>
  <c r="I125" i="2" l="1"/>
  <c r="I123" i="2"/>
  <c r="I122" i="2"/>
  <c r="I121" i="2"/>
  <c r="I120" i="2"/>
  <c r="I119" i="2"/>
  <c r="I118" i="2"/>
  <c r="I117" i="2"/>
  <c r="I83" i="2"/>
  <c r="I81" i="2"/>
  <c r="I80" i="2"/>
  <c r="I79" i="2"/>
  <c r="I78" i="2"/>
  <c r="I77" i="2"/>
  <c r="I76" i="2"/>
  <c r="I75" i="2"/>
  <c r="I74" i="2"/>
  <c r="I73" i="2"/>
  <c r="I72" i="2"/>
  <c r="I71" i="2"/>
  <c r="I70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0" i="2"/>
  <c r="I29" i="2"/>
  <c r="I28" i="2"/>
  <c r="I27" i="2"/>
  <c r="I26" i="2"/>
  <c r="I25" i="2"/>
  <c r="I24" i="2"/>
  <c r="I23" i="2"/>
  <c r="I22" i="2"/>
  <c r="I21" i="2"/>
  <c r="I20" i="2"/>
  <c r="I19" i="2"/>
  <c r="I17" i="2"/>
  <c r="I16" i="2"/>
  <c r="I15" i="2"/>
  <c r="I14" i="2"/>
  <c r="I13" i="2"/>
  <c r="I12" i="2"/>
  <c r="I11" i="2"/>
  <c r="I10" i="2"/>
  <c r="I9" i="2"/>
  <c r="I7" i="2"/>
  <c r="I126" i="2" l="1"/>
  <c r="I116" i="2" l="1"/>
  <c r="I84" i="2"/>
  <c r="I69" i="2"/>
  <c r="I49" i="2"/>
  <c r="I31" i="2"/>
  <c r="I18" i="2"/>
  <c r="I8" i="2" l="1"/>
</calcChain>
</file>

<file path=xl/sharedStrings.xml><?xml version="1.0" encoding="utf-8"?>
<sst xmlns="http://schemas.openxmlformats.org/spreadsheetml/2006/main" count="974" uniqueCount="203">
  <si>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</si>
  <si>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</si>
  <si>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</si>
  <si>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</si>
  <si>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</si>
  <si>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Лицей № 28</t>
  </si>
  <si>
    <t>МБОУ Гимназия № 8</t>
  </si>
  <si>
    <t>МБОУ Прогимназия  № 131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</si>
  <si>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</si>
  <si>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</si>
  <si>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</si>
  <si>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</si>
  <si>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</si>
  <si>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</si>
  <si>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</si>
  <si>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</si>
  <si>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</si>
  <si>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</si>
  <si>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</si>
  <si>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</si>
  <si>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</si>
  <si>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</si>
  <si>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</si>
  <si>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</si>
  <si>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</si>
  <si>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</si>
  <si>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</si>
  <si>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</si>
  <si>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</si>
  <si>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</si>
  <si>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</si>
  <si>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</si>
  <si>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</si>
  <si>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</si>
  <si>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</si>
  <si>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</si>
  <si>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</si>
  <si>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</si>
  <si>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</si>
  <si>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</si>
  <si>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</si>
  <si>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</si>
  <si>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</si>
  <si>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</si>
  <si>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</si>
  <si>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</si>
  <si>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</si>
  <si>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</si>
  <si>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</si>
  <si>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</si>
  <si>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</si>
  <si>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</si>
  <si>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</si>
  <si>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</si>
  <si>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</si>
  <si>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</si>
  <si>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</si>
  <si>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</si>
  <si>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</si>
  <si>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</si>
  <si>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</si>
  <si>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</si>
  <si>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</si>
  <si>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</si>
  <si>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</si>
  <si>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</si>
  <si>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</si>
  <si>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</si>
  <si>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</si>
  <si>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</si>
  <si>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</si>
  <si>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</si>
  <si>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</si>
  <si>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</si>
  <si>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</si>
  <si>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</si>
  <si>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</si>
  <si>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</si>
  <si>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</si>
  <si>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</si>
  <si>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</si>
  <si>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</si>
  <si>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</si>
  <si>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</si>
  <si>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</si>
  <si>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</si>
  <si>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</si>
  <si>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</si>
  <si>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</si>
  <si>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</si>
  <si>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</si>
  <si>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</si>
  <si>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</si>
  <si>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</si>
  <si>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</si>
  <si>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</si>
  <si>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</si>
  <si>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РУССКИЙ ЯЗЫК, 4 класс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</si>
  <si>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</si>
  <si>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</si>
  <si>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</si>
  <si>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</si>
  <si>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</si>
  <si>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</si>
  <si>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</si>
  <si>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МБОУ СШ № 154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</si>
  <si>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</si>
  <si>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</si>
  <si>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</si>
  <si>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</si>
  <si>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</si>
  <si>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МАОУ СШ № 152</t>
  </si>
  <si>
    <t>средний балл принят</t>
  </si>
  <si>
    <t>МАОУ СШ "Комплекс Покровский"</t>
  </si>
  <si>
    <t>МБОУ СШ № 156</t>
  </si>
  <si>
    <t>МАОУ СШ № 155</t>
  </si>
  <si>
    <t xml:space="preserve">МБОУ СШ № 86 </t>
  </si>
  <si>
    <t>МАОУ Лицей № 6 «Перспектива»</t>
  </si>
  <si>
    <t xml:space="preserve">МАОУ Гимназия № 11 </t>
  </si>
  <si>
    <t>МАОУ «КУГ № 1 – Универс»</t>
  </si>
  <si>
    <t xml:space="preserve">МБОУ Школа-интернат № 1 </t>
  </si>
  <si>
    <t xml:space="preserve">МБОУ СШ № 72 </t>
  </si>
  <si>
    <t xml:space="preserve">МБОУ СШ № 1 </t>
  </si>
  <si>
    <t>МБОУ СШ № 157</t>
  </si>
  <si>
    <t xml:space="preserve">МБОУ СШ № 10 </t>
  </si>
  <si>
    <t>МБОУ Гимназия № 3</t>
  </si>
  <si>
    <t>МАОУ СШ № 158</t>
  </si>
  <si>
    <t>Всего участников</t>
  </si>
  <si>
    <t>Сдали на "4+5", чел.</t>
  </si>
  <si>
    <t>Сдали на "2", чел.</t>
  </si>
  <si>
    <t>Сдали на "2", %</t>
  </si>
  <si>
    <t>Код КИАСУО</t>
  </si>
  <si>
    <t>-</t>
  </si>
  <si>
    <t>отлично - с 90% по 100% сдали на "4"+"5" и нет сдавших на "2"</t>
  </si>
  <si>
    <t>Сумма (чел.)/Среднее значение по городу (%)</t>
  </si>
  <si>
    <t>хорошо - сдали на "4"+"5" со среднего значения по городу до 90%</t>
  </si>
  <si>
    <t>критично - сдали на "4"+"5" меньше 50% и сдавших на "2" 10% и более или 10 чел. и более</t>
  </si>
  <si>
    <t>допустимо - сдали на "4"+"5" с 50% до среднего значения по городу и сдавших на "2" не более 10% или не более 10 чел.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</si>
  <si>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</si>
  <si>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</si>
  <si>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</si>
  <si>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</si>
  <si>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</si>
  <si>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</si>
  <si>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</si>
  <si>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</si>
  <si>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</si>
  <si>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</si>
  <si>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</si>
  <si>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</si>
  <si>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</si>
  <si>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</si>
  <si>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</si>
  <si>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</si>
  <si>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</si>
  <si>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</si>
  <si>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</si>
  <si>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</si>
  <si>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</si>
  <si>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</si>
  <si>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</si>
  <si>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</si>
  <si>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</si>
  <si>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</si>
  <si>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</si>
  <si>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</si>
  <si>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</si>
  <si>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</si>
  <si>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</si>
  <si>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</si>
  <si>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</si>
  <si>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</si>
  <si>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</si>
  <si>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</si>
  <si>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</si>
  <si>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</si>
  <si>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</si>
  <si>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</si>
  <si>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</si>
  <si>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</si>
  <si>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</si>
  <si>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</si>
  <si>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</si>
  <si>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</si>
  <si>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</si>
  <si>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</si>
  <si>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</si>
  <si>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Сдали на "4+5", %</t>
  </si>
  <si>
    <t>Значение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</si>
  <si>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</si>
  <si>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</si>
  <si>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</si>
  <si>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</si>
  <si>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МАОУ СШ № 159</t>
  </si>
  <si>
    <t>МБОУ СШ № 159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</si>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</sst>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6" fillId="0" borderId="0"/>
  </cellStyleXfs>
  <cellXfs count="508"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5" fillId="2" borderId="12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2" fontId="2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5" fillId="4" borderId="0" xfId="0" applyFont="1" applyFill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center" vertical="center"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28" xfId="0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0" fontId="5" fillId="2" borderId="3" xfId="0" applyFont="1" applyFill="1" applyBorder="1" applyAlignment="1">
      <alignment horizontal="right" wrapText="1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2" fontId="5" fillId="2" borderId="3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wrapText="1"/>
    </xf>
    <xf numFmtId="2" fontId="5" fillId="2" borderId="33" xfId="0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5" fillId="6" borderId="4" xfId="0" applyFont="1" applyFill="1" applyBorder="1" applyAlignment="1">
      <alignment wrapText="1"/>
    </xf>
    <xf numFmtId="0" fontId="5" fillId="6" borderId="27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3" xfId="6" applyFont="1" applyBorder="1" applyAlignment="1">
      <alignment horizontal="center"/>
    </xf>
    <xf numFmtId="0" fontId="0" fillId="0" borderId="51" xfId="0" applyBorder="1"/>
    <xf numFmtId="2" fontId="0" fillId="0" borderId="52" xfId="0" applyNumberFormat="1" applyBorder="1"/>
    <xf numFmtId="2" fontId="13" fillId="0" borderId="53" xfId="0" applyNumberFormat="1" applyFont="1" applyBorder="1" applyAlignment="1">
      <alignment horizontal="center"/>
    </xf>
    <xf numFmtId="0" fontId="0" fillId="0" borderId="56" xfId="0" applyBorder="1"/>
    <xf numFmtId="2" fontId="0" fillId="0" borderId="57" xfId="0" applyNumberFormat="1" applyBorder="1"/>
    <xf numFmtId="2" fontId="0" fillId="0" borderId="58" xfId="0" applyNumberFormat="1" applyBorder="1"/>
    <xf numFmtId="0" fontId="1" fillId="2" borderId="6" xfId="0" applyNumberFormat="1" applyFont="1" applyFill="1" applyBorder="1" applyAlignment="1">
      <alignment horizontal="right"/>
    </xf>
    <xf numFmtId="2" fontId="1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ill="1" applyBorder="1" applyAlignment="1">
      <alignment horizontal="right" vertical="center"/>
    </xf>
    <xf numFmtId="0" fontId="0" fillId="0" borderId="48" xfId="0" applyBorder="1" applyAlignment="1">
      <alignment horizontal="right"/>
    </xf>
    <xf numFmtId="2" fontId="0" fillId="0" borderId="43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32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3" fontId="0" fillId="0" borderId="22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3" xfId="0" applyNumberFormat="1" applyBorder="1"/>
    <xf numFmtId="3" fontId="0" fillId="0" borderId="17" xfId="0" applyNumberFormat="1" applyBorder="1"/>
    <xf numFmtId="3" fontId="0" fillId="0" borderId="6" xfId="0" applyNumberFormat="1" applyBorder="1"/>
    <xf numFmtId="2" fontId="0" fillId="0" borderId="6" xfId="0" applyNumberFormat="1" applyBorder="1"/>
    <xf numFmtId="2" fontId="0" fillId="0" borderId="18" xfId="0" applyNumberFormat="1" applyBorder="1"/>
    <xf numFmtId="3" fontId="0" fillId="0" borderId="19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0" xfId="0" applyNumberFormat="1" applyBorder="1"/>
    <xf numFmtId="2" fontId="0" fillId="7" borderId="18" xfId="0" applyNumberFormat="1" applyFill="1" applyBorder="1"/>
    <xf numFmtId="3" fontId="0" fillId="0" borderId="14" xfId="0" applyNumberFormat="1" applyBorder="1"/>
    <xf numFmtId="3" fontId="0" fillId="0" borderId="9" xfId="0" applyNumberFormat="1" applyBorder="1"/>
    <xf numFmtId="2" fontId="0" fillId="0" borderId="9" xfId="0" applyNumberFormat="1" applyBorder="1"/>
    <xf numFmtId="2" fontId="0" fillId="0" borderId="21" xfId="0" applyNumberForma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2" fontId="2" fillId="0" borderId="35" xfId="0" applyNumberFormat="1" applyFont="1" applyBorder="1"/>
    <xf numFmtId="2" fontId="2" fillId="0" borderId="36" xfId="0" applyNumberFormat="1" applyFont="1" applyBorder="1"/>
    <xf numFmtId="3" fontId="0" fillId="2" borderId="6" xfId="0" applyNumberFormat="1" applyFill="1" applyBorder="1"/>
    <xf numFmtId="2" fontId="0" fillId="0" borderId="43" xfId="0" applyNumberFormat="1" applyBorder="1"/>
    <xf numFmtId="0" fontId="0" fillId="0" borderId="48" xfId="0" applyBorder="1"/>
    <xf numFmtId="2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0" fillId="0" borderId="48" xfId="0" applyBorder="1"/>
    <xf numFmtId="0" fontId="0" fillId="0" borderId="49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0" fontId="0" fillId="0" borderId="48" xfId="0" applyBorder="1"/>
    <xf numFmtId="0" fontId="0" fillId="0" borderId="50" xfId="0" applyBorder="1"/>
    <xf numFmtId="0" fontId="5" fillId="4" borderId="0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6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8" xfId="0" applyBorder="1"/>
    <xf numFmtId="0" fontId="0" fillId="0" borderId="49" xfId="0" applyBorder="1"/>
    <xf numFmtId="0" fontId="1" fillId="0" borderId="3" xfId="6" applyFont="1" applyBorder="1" applyAlignment="1">
      <alignment horizontal="center"/>
    </xf>
    <xf numFmtId="0" fontId="0" fillId="0" borderId="51" xfId="0" applyBorder="1"/>
    <xf numFmtId="2" fontId="0" fillId="0" borderId="52" xfId="0" applyNumberFormat="1" applyBorder="1"/>
    <xf numFmtId="0" fontId="7" fillId="0" borderId="36" xfId="0" applyFont="1" applyBorder="1" applyAlignment="1">
      <alignment horizontal="center" vertical="center" wrapText="1"/>
    </xf>
    <xf numFmtId="0" fontId="3" fillId="8" borderId="0" xfId="0" applyFont="1" applyFill="1"/>
    <xf numFmtId="3" fontId="0" fillId="2" borderId="9" xfId="0" applyNumberFormat="1" applyFill="1" applyBorder="1"/>
    <xf numFmtId="0" fontId="3" fillId="9" borderId="0" xfId="0" applyFont="1" applyFill="1"/>
    <xf numFmtId="0" fontId="11" fillId="0" borderId="0" xfId="0" applyFont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2" fontId="2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4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7" fillId="0" borderId="36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right" wrapText="1"/>
    </xf>
    <xf numFmtId="0" fontId="3" fillId="8" borderId="0" xfId="0" applyFont="1" applyFill="1"/>
    <xf numFmtId="0" fontId="3" fillId="9" borderId="0" xfId="0" applyFont="1" applyFill="1"/>
    <xf numFmtId="0" fontId="0" fillId="0" borderId="0" xfId="0" applyAlignment="1"/>
    <xf numFmtId="2" fontId="0" fillId="0" borderId="0" xfId="0" applyNumberFormat="1" applyFont="1" applyAlignment="1"/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 wrapText="1"/>
    </xf>
    <xf numFmtId="0" fontId="3" fillId="0" borderId="0" xfId="0" applyFont="1" applyFill="1"/>
    <xf numFmtId="3" fontId="5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6" fillId="6" borderId="0" xfId="0" applyFont="1" applyFill="1" applyBorder="1" applyAlignment="1">
      <alignment horizontal="right" wrapText="1"/>
    </xf>
    <xf numFmtId="3" fontId="13" fillId="0" borderId="0" xfId="0" applyNumberFormat="1" applyFont="1"/>
    <xf numFmtId="4" fontId="13" fillId="0" borderId="0" xfId="0" applyNumberFormat="1" applyFont="1"/>
    <xf numFmtId="3" fontId="7" fillId="0" borderId="34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13" fillId="0" borderId="41" xfId="0" applyNumberFormat="1" applyFont="1" applyBorder="1" applyAlignment="1">
      <alignment horizontal="center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3" fontId="0" fillId="0" borderId="65" xfId="0" applyNumberFormat="1" applyBorder="1" applyAlignment="1">
      <alignment horizontal="center"/>
    </xf>
    <xf numFmtId="2" fontId="5" fillId="2" borderId="66" xfId="0" applyNumberFormat="1" applyFont="1" applyFill="1" applyBorder="1" applyAlignment="1">
      <alignment horizontal="right" wrapText="1"/>
    </xf>
    <xf numFmtId="2" fontId="5" fillId="2" borderId="67" xfId="0" applyNumberFormat="1" applyFont="1" applyFill="1" applyBorder="1" applyAlignment="1">
      <alignment horizontal="right" wrapText="1"/>
    </xf>
    <xf numFmtId="3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5" fillId="4" borderId="4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5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1" fontId="0" fillId="0" borderId="0" xfId="0" applyNumberFormat="1"/>
    <xf numFmtId="0" fontId="5" fillId="4" borderId="63" xfId="0" applyFont="1" applyFill="1" applyBorder="1" applyAlignment="1">
      <alignment wrapText="1"/>
    </xf>
    <xf numFmtId="2" fontId="0" fillId="0" borderId="65" xfId="0" applyNumberFormat="1" applyBorder="1" applyAlignment="1">
      <alignment horizontal="center"/>
    </xf>
    <xf numFmtId="0" fontId="4" fillId="0" borderId="35" xfId="0" applyFont="1" applyBorder="1" applyAlignment="1">
      <alignment horizontal="right" vertical="center"/>
    </xf>
    <xf numFmtId="2" fontId="0" fillId="0" borderId="10" xfId="0" applyNumberFormat="1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2" fontId="0" fillId="0" borderId="6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2" fontId="0" fillId="0" borderId="11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2" fontId="0" fillId="0" borderId="9" xfId="0" applyNumberFormat="1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10" borderId="10" xfId="0" applyFont="1" applyFill="1" applyBorder="1" applyAlignment="1">
      <alignment horizontal="right"/>
    </xf>
    <xf numFmtId="3" fontId="5" fillId="0" borderId="3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right"/>
    </xf>
    <xf numFmtId="4" fontId="7" fillId="0" borderId="36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1" fontId="0" fillId="0" borderId="17" xfId="0" applyNumberFormat="1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2" fontId="2" fillId="0" borderId="30" xfId="0" applyNumberFormat="1" applyFont="1" applyBorder="1" applyAlignment="1">
      <alignment horizontal="right"/>
    </xf>
    <xf numFmtId="2" fontId="0" fillId="10" borderId="70" xfId="0" applyNumberFormat="1" applyFont="1" applyFill="1" applyBorder="1" applyAlignment="1">
      <alignment horizontal="right"/>
    </xf>
    <xf numFmtId="2" fontId="0" fillId="0" borderId="66" xfId="0" applyNumberFormat="1" applyFont="1" applyBorder="1" applyAlignment="1">
      <alignment horizontal="right"/>
    </xf>
    <xf numFmtId="2" fontId="0" fillId="0" borderId="71" xfId="0" applyNumberFormat="1" applyFont="1" applyBorder="1" applyAlignment="1">
      <alignment horizontal="right"/>
    </xf>
    <xf numFmtId="2" fontId="0" fillId="0" borderId="70" xfId="0" applyNumberFormat="1" applyFont="1" applyBorder="1" applyAlignment="1">
      <alignment horizontal="right"/>
    </xf>
    <xf numFmtId="2" fontId="0" fillId="0" borderId="72" xfId="0" applyNumberFormat="1" applyFont="1" applyBorder="1" applyAlignment="1">
      <alignment horizontal="right"/>
    </xf>
    <xf numFmtId="2" fontId="13" fillId="0" borderId="34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3" fillId="11" borderId="0" xfId="0" applyFont="1" applyFill="1"/>
    <xf numFmtId="2" fontId="0" fillId="0" borderId="64" xfId="0" applyNumberFormat="1" applyBorder="1"/>
    <xf numFmtId="2" fontId="13" fillId="0" borderId="30" xfId="0" applyNumberFormat="1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2" fontId="2" fillId="0" borderId="35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0" borderId="34" xfId="0" applyNumberFormat="1" applyFont="1" applyBorder="1" applyAlignment="1">
      <alignment horizontal="left"/>
    </xf>
    <xf numFmtId="1" fontId="4" fillId="0" borderId="35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0" fillId="10" borderId="10" xfId="0" applyNumberFormat="1" applyFont="1" applyFill="1" applyBorder="1" applyAlignment="1">
      <alignment horizontal="right"/>
    </xf>
    <xf numFmtId="1" fontId="0" fillId="0" borderId="10" xfId="0" applyNumberFormat="1" applyFont="1" applyBorder="1" applyAlignment="1">
      <alignment horizontal="right"/>
    </xf>
    <xf numFmtId="1" fontId="2" fillId="0" borderId="35" xfId="0" applyNumberFormat="1" applyFont="1" applyBorder="1" applyAlignment="1">
      <alignment horizontal="left"/>
    </xf>
    <xf numFmtId="1" fontId="0" fillId="0" borderId="22" xfId="0" applyNumberFormat="1" applyFont="1" applyBorder="1" applyAlignment="1">
      <alignment horizontal="right"/>
    </xf>
    <xf numFmtId="1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/>
    <xf numFmtId="1" fontId="5" fillId="0" borderId="8" xfId="0" applyNumberFormat="1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/>
    </xf>
    <xf numFmtId="2" fontId="0" fillId="0" borderId="73" xfId="0" applyNumberFormat="1" applyFont="1" applyBorder="1" applyAlignment="1">
      <alignment horizontal="right"/>
    </xf>
    <xf numFmtId="1" fontId="2" fillId="0" borderId="34" xfId="0" applyNumberFormat="1" applyFont="1" applyBorder="1" applyAlignment="1">
      <alignment horizontal="left"/>
    </xf>
    <xf numFmtId="1" fontId="0" fillId="0" borderId="8" xfId="0" applyNumberFormat="1" applyFont="1" applyBorder="1"/>
    <xf numFmtId="0" fontId="0" fillId="0" borderId="19" xfId="0" applyFont="1" applyBorder="1" applyAlignment="1">
      <alignment horizontal="right"/>
    </xf>
    <xf numFmtId="1" fontId="0" fillId="0" borderId="11" xfId="0" applyNumberFormat="1" applyFont="1" applyBorder="1" applyAlignment="1">
      <alignment horizontal="right"/>
    </xf>
    <xf numFmtId="1" fontId="0" fillId="0" borderId="12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/>
    </xf>
    <xf numFmtId="1" fontId="0" fillId="0" borderId="3" xfId="0" applyNumberFormat="1" applyFont="1" applyBorder="1" applyAlignment="1">
      <alignment horizontal="right"/>
    </xf>
    <xf numFmtId="2" fontId="0" fillId="0" borderId="74" xfId="0" applyNumberFormat="1" applyFont="1" applyBorder="1" applyAlignment="1">
      <alignment horizontal="right"/>
    </xf>
    <xf numFmtId="0" fontId="0" fillId="0" borderId="14" xfId="0" applyBorder="1" applyAlignment="1"/>
    <xf numFmtId="0" fontId="0" fillId="0" borderId="9" xfId="0" applyBorder="1" applyAlignment="1"/>
    <xf numFmtId="0" fontId="0" fillId="0" borderId="21" xfId="0" applyBorder="1" applyAlignment="1"/>
    <xf numFmtId="1" fontId="0" fillId="0" borderId="9" xfId="0" applyNumberFormat="1" applyBorder="1" applyAlignment="1"/>
    <xf numFmtId="1" fontId="2" fillId="0" borderId="19" xfId="0" applyNumberFormat="1" applyFont="1" applyBorder="1" applyAlignment="1">
      <alignment horizontal="left"/>
    </xf>
    <xf numFmtId="1" fontId="4" fillId="0" borderId="32" xfId="0" applyNumberFormat="1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2" fontId="2" fillId="0" borderId="67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7" fillId="0" borderId="69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left" vertical="center"/>
    </xf>
    <xf numFmtId="3" fontId="4" fillId="0" borderId="35" xfId="0" applyNumberFormat="1" applyFont="1" applyBorder="1" applyAlignment="1">
      <alignment horizontal="left" vertical="center"/>
    </xf>
    <xf numFmtId="3" fontId="4" fillId="0" borderId="61" xfId="0" applyNumberFormat="1" applyFont="1" applyBorder="1" applyAlignment="1">
      <alignment horizontal="left" vertical="center"/>
    </xf>
    <xf numFmtId="3" fontId="4" fillId="0" borderId="42" xfId="0" applyNumberFormat="1" applyFont="1" applyBorder="1" applyAlignment="1">
      <alignment horizontal="left" vertical="center"/>
    </xf>
    <xf numFmtId="3" fontId="2" fillId="0" borderId="35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 vertical="center"/>
    </xf>
    <xf numFmtId="3" fontId="4" fillId="0" borderId="36" xfId="0" applyNumberFormat="1" applyFont="1" applyBorder="1" applyAlignment="1">
      <alignment horizontal="left" vertical="center"/>
    </xf>
    <xf numFmtId="4" fontId="4" fillId="0" borderId="36" xfId="0" applyNumberFormat="1" applyFont="1" applyBorder="1" applyAlignment="1">
      <alignment horizontal="left" vertical="center"/>
    </xf>
    <xf numFmtId="2" fontId="2" fillId="0" borderId="34" xfId="0" applyNumberFormat="1" applyFont="1" applyBorder="1" applyAlignment="1">
      <alignment horizontal="left"/>
    </xf>
    <xf numFmtId="4" fontId="4" fillId="0" borderId="28" xfId="0" applyNumberFormat="1" applyFont="1" applyBorder="1" applyAlignment="1">
      <alignment horizontal="left" vertical="center"/>
    </xf>
    <xf numFmtId="4" fontId="7" fillId="0" borderId="41" xfId="0" applyNumberFormat="1" applyFont="1" applyBorder="1" applyAlignment="1">
      <alignment horizontal="center" vertical="center"/>
    </xf>
    <xf numFmtId="4" fontId="4" fillId="0" borderId="41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5" fillId="0" borderId="60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left"/>
    </xf>
    <xf numFmtId="3" fontId="5" fillId="0" borderId="25" xfId="0" applyNumberFormat="1" applyFont="1" applyBorder="1" applyAlignment="1">
      <alignment horizontal="center" vertical="center"/>
    </xf>
    <xf numFmtId="3" fontId="5" fillId="0" borderId="60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left" vertical="center"/>
    </xf>
    <xf numFmtId="3" fontId="5" fillId="0" borderId="26" xfId="0" applyNumberFormat="1" applyFont="1" applyBorder="1" applyAlignment="1">
      <alignment horizontal="center" vertical="center"/>
    </xf>
    <xf numFmtId="0" fontId="5" fillId="6" borderId="60" xfId="0" applyFont="1" applyFill="1" applyBorder="1" applyAlignment="1">
      <alignment wrapText="1"/>
    </xf>
    <xf numFmtId="2" fontId="0" fillId="0" borderId="12" xfId="0" applyNumberFormat="1" applyFont="1" applyBorder="1" applyAlignment="1">
      <alignment horizontal="center"/>
    </xf>
    <xf numFmtId="0" fontId="2" fillId="0" borderId="76" xfId="0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2" fillId="0" borderId="69" xfId="0" applyNumberFormat="1" applyFont="1" applyBorder="1" applyAlignment="1">
      <alignment horizontal="left"/>
    </xf>
    <xf numFmtId="0" fontId="15" fillId="0" borderId="48" xfId="0" applyFont="1" applyBorder="1"/>
    <xf numFmtId="2" fontId="15" fillId="0" borderId="43" xfId="0" applyNumberFormat="1" applyFont="1" applyBorder="1"/>
    <xf numFmtId="2" fontId="13" fillId="0" borderId="36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left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top" wrapText="1"/>
    </xf>
    <xf numFmtId="0" fontId="6" fillId="0" borderId="59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4" fillId="0" borderId="4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0" fillId="12" borderId="3" xfId="0" applyNumberFormat="1" applyFont="1" applyFill="1" applyBorder="1" applyAlignment="1">
      <alignment horizontal="right"/>
    </xf>
    <xf numFmtId="0" fontId="16" fillId="0" borderId="43" xfId="9" applyBorder="1"/>
    <xf numFmtId="2" fontId="16" fillId="0" borderId="43" xfId="9" applyNumberFormat="1" applyBorder="1"/>
    <xf numFmtId="0" fontId="16" fillId="0" borderId="43" xfId="9" applyBorder="1"/>
    <xf numFmtId="2" fontId="16" fillId="0" borderId="43" xfId="9" applyNumberFormat="1" applyBorder="1"/>
    <xf numFmtId="0" fontId="16" fillId="0" borderId="43" xfId="9" applyBorder="1"/>
    <xf numFmtId="2" fontId="16" fillId="0" borderId="43" xfId="9" applyNumberFormat="1" applyBorder="1"/>
    <xf numFmtId="0" fontId="16" fillId="0" borderId="43" xfId="9" applyBorder="1"/>
    <xf numFmtId="2" fontId="16" fillId="0" borderId="43" xfId="9" applyNumberFormat="1" applyBorder="1"/>
    <xf numFmtId="0" fontId="16" fillId="0" borderId="43" xfId="9" applyBorder="1"/>
    <xf numFmtId="2" fontId="16" fillId="0" borderId="43" xfId="9" applyNumberFormat="1" applyBorder="1"/>
    <xf numFmtId="0" fontId="16" fillId="0" borderId="43" xfId="9" applyBorder="1"/>
    <xf numFmtId="2" fontId="16" fillId="0" borderId="43" xfId="9" applyNumberFormat="1" applyBorder="1"/>
    <xf numFmtId="0" fontId="0" fillId="0" borderId="0" xfId="0"/>
    <xf numFmtId="0" fontId="0" fillId="0" borderId="0" xfId="0" applyAlignment="1"/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6" xfId="6" applyFont="1" applyBorder="1" applyAlignment="1">
      <alignment horizontal="center"/>
    </xf>
    <xf numFmtId="2" fontId="0" fillId="0" borderId="0" xfId="0" applyNumberFormat="1"/>
    <xf numFmtId="0" fontId="5" fillId="4" borderId="66" xfId="0" applyFont="1" applyFill="1" applyBorder="1" applyAlignment="1">
      <alignment wrapText="1"/>
    </xf>
    <xf numFmtId="0" fontId="16" fillId="0" borderId="52" xfId="9" applyBorder="1"/>
    <xf numFmtId="0" fontId="16" fillId="0" borderId="43" xfId="9" applyBorder="1"/>
    <xf numFmtId="2" fontId="16" fillId="0" borderId="43" xfId="9" applyNumberFormat="1" applyBorder="1"/>
    <xf numFmtId="2" fontId="16" fillId="0" borderId="52" xfId="9" applyNumberFormat="1" applyBorder="1"/>
    <xf numFmtId="0" fontId="16" fillId="0" borderId="45" xfId="9" applyBorder="1"/>
    <xf numFmtId="2" fontId="16" fillId="0" borderId="45" xfId="9" applyNumberFormat="1" applyBorder="1"/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4" fontId="5" fillId="12" borderId="23" xfId="0" applyNumberFormat="1" applyFont="1" applyFill="1" applyBorder="1" applyAlignment="1">
      <alignment horizontal="center" vertical="center"/>
    </xf>
  </cellXfs>
  <cellStyles count="10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3 2" xfId="8"/>
    <cellStyle name="Обычный 4" xfId="9"/>
  </cellStyles>
  <dxfs count="206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CCECFF"/>
      <color rgb="FFFFCCCC"/>
      <color rgb="FFFFFF66"/>
      <color rgb="FFFF9999"/>
      <color rgb="FFDAEEF3"/>
      <color rgb="FFCCFFCC"/>
      <color rgb="FFA5AAA0"/>
      <color rgb="FFEE1CEC"/>
      <color rgb="FFFF99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4" customWidth="1"/>
    <col min="2" max="2" width="9.7109375" style="204" customWidth="1"/>
    <col min="3" max="3" width="33.42578125" style="204" customWidth="1"/>
    <col min="4" max="8" width="8.7109375" style="204" customWidth="1"/>
    <col min="9" max="9" width="8.7109375" style="491" customWidth="1"/>
    <col min="10" max="14" width="7.7109375" style="204" customWidth="1"/>
    <col min="15" max="15" width="7.7109375" style="491" customWidth="1"/>
    <col min="16" max="20" width="7.7109375" style="204" customWidth="1"/>
    <col min="21" max="21" width="7.7109375" style="491" customWidth="1"/>
    <col min="22" max="26" width="7.7109375" style="204" customWidth="1"/>
    <col min="27" max="27" width="7.7109375" style="491" customWidth="1"/>
    <col min="28" max="33" width="7.7109375" style="204" customWidth="1"/>
    <col min="34" max="16384" width="9.140625" style="204"/>
  </cols>
  <sheetData>
    <row r="1" spans="1:33" ht="15" customHeight="1" x14ac:dyDescent="0.25">
      <c r="D1" s="261"/>
      <c r="E1" s="250"/>
      <c r="F1" s="206" t="s">
        <v>133</v>
      </c>
      <c r="G1" s="261"/>
      <c r="H1" s="261"/>
      <c r="I1" s="261"/>
      <c r="J1" s="206"/>
      <c r="P1" s="206"/>
      <c r="Q1" s="251"/>
      <c r="R1" s="206" t="s">
        <v>137</v>
      </c>
    </row>
    <row r="2" spans="1:33" ht="15" customHeight="1" x14ac:dyDescent="0.25">
      <c r="A2" s="207"/>
      <c r="B2" s="207"/>
      <c r="C2" s="202" t="s">
        <v>97</v>
      </c>
      <c r="D2" s="261"/>
      <c r="E2" s="218"/>
      <c r="F2" s="206" t="s">
        <v>135</v>
      </c>
      <c r="G2" s="261"/>
      <c r="H2" s="261"/>
      <c r="I2" s="261"/>
      <c r="J2" s="206"/>
      <c r="P2" s="206"/>
      <c r="Q2" s="209"/>
      <c r="R2" s="206" t="s">
        <v>136</v>
      </c>
    </row>
    <row r="3" spans="1:33" ht="15" customHeight="1" thickBot="1" x14ac:dyDescent="0.3">
      <c r="A3" s="207"/>
      <c r="B3" s="207"/>
      <c r="C3" s="207"/>
    </row>
    <row r="4" spans="1:33" ht="15" customHeight="1" thickBot="1" x14ac:dyDescent="0.3">
      <c r="A4" s="455" t="s">
        <v>0</v>
      </c>
      <c r="B4" s="457" t="s">
        <v>131</v>
      </c>
      <c r="C4" s="459" t="s">
        <v>2</v>
      </c>
      <c r="D4" s="450" t="s">
        <v>127</v>
      </c>
      <c r="E4" s="451"/>
      <c r="F4" s="451"/>
      <c r="G4" s="451"/>
      <c r="H4" s="451"/>
      <c r="I4" s="452"/>
      <c r="J4" s="450" t="s">
        <v>128</v>
      </c>
      <c r="K4" s="451"/>
      <c r="L4" s="451"/>
      <c r="M4" s="451"/>
      <c r="N4" s="451"/>
      <c r="O4" s="452"/>
      <c r="P4" s="450" t="s">
        <v>187</v>
      </c>
      <c r="Q4" s="451"/>
      <c r="R4" s="451"/>
      <c r="S4" s="451"/>
      <c r="T4" s="451"/>
      <c r="U4" s="452"/>
      <c r="V4" s="450" t="s">
        <v>129</v>
      </c>
      <c r="W4" s="451"/>
      <c r="X4" s="451"/>
      <c r="Y4" s="451"/>
      <c r="Z4" s="451"/>
      <c r="AA4" s="452"/>
      <c r="AB4" s="450" t="s">
        <v>130</v>
      </c>
      <c r="AC4" s="451"/>
      <c r="AD4" s="451"/>
      <c r="AE4" s="451"/>
      <c r="AF4" s="451"/>
      <c r="AG4" s="452"/>
    </row>
    <row r="5" spans="1:33" ht="15" customHeight="1" thickBot="1" x14ac:dyDescent="0.3">
      <c r="A5" s="456"/>
      <c r="B5" s="458"/>
      <c r="C5" s="460"/>
      <c r="D5" s="337">
        <v>2020</v>
      </c>
      <c r="E5" s="410">
        <v>2021</v>
      </c>
      <c r="F5" s="410">
        <v>2022</v>
      </c>
      <c r="G5" s="410">
        <v>2023</v>
      </c>
      <c r="H5" s="436">
        <v>2024</v>
      </c>
      <c r="I5" s="92">
        <v>2025</v>
      </c>
      <c r="J5" s="337">
        <v>2020</v>
      </c>
      <c r="K5" s="411">
        <v>2021</v>
      </c>
      <c r="L5" s="408">
        <v>2022</v>
      </c>
      <c r="M5" s="410">
        <v>2023</v>
      </c>
      <c r="N5" s="436">
        <v>2024</v>
      </c>
      <c r="O5" s="92">
        <v>2025</v>
      </c>
      <c r="P5" s="337">
        <v>2020</v>
      </c>
      <c r="Q5" s="411">
        <v>2021</v>
      </c>
      <c r="R5" s="408">
        <v>2022</v>
      </c>
      <c r="S5" s="410">
        <v>2023</v>
      </c>
      <c r="T5" s="92">
        <v>2024</v>
      </c>
      <c r="U5" s="400">
        <v>2025</v>
      </c>
      <c r="V5" s="337">
        <v>2020</v>
      </c>
      <c r="W5" s="338">
        <v>2021</v>
      </c>
      <c r="X5" s="408">
        <v>2022</v>
      </c>
      <c r="Y5" s="436">
        <v>2023</v>
      </c>
      <c r="Z5" s="436">
        <v>2024</v>
      </c>
      <c r="AA5" s="92">
        <v>2025</v>
      </c>
      <c r="AB5" s="504">
        <v>2020</v>
      </c>
      <c r="AC5" s="338">
        <v>2021</v>
      </c>
      <c r="AD5" s="449">
        <v>2022</v>
      </c>
      <c r="AE5" s="505">
        <v>2023</v>
      </c>
      <c r="AF5" s="505">
        <v>2024</v>
      </c>
      <c r="AG5" s="506">
        <v>2025</v>
      </c>
    </row>
    <row r="6" spans="1:33" ht="15" customHeight="1" thickBot="1" x14ac:dyDescent="0.3">
      <c r="A6" s="309">
        <f>+A16+A29+A47+A68+A83+A115+A124</f>
        <v>111</v>
      </c>
      <c r="B6" s="453" t="s">
        <v>188</v>
      </c>
      <c r="C6" s="454"/>
      <c r="D6" s="286">
        <f>'Русский-4 2020 расклад'!K6</f>
        <v>10388</v>
      </c>
      <c r="E6" s="287">
        <f>'Русский-4 2021 расклад'!K6</f>
        <v>12341</v>
      </c>
      <c r="F6" s="401">
        <f>'Русский-4 2022 расклад'!K6</f>
        <v>12045</v>
      </c>
      <c r="G6" s="287">
        <f>'Русский-4 2023 расклад'!K6</f>
        <v>14181</v>
      </c>
      <c r="H6" s="287">
        <f>'Русский-4 2024 расклад'!K6</f>
        <v>13821</v>
      </c>
      <c r="I6" s="402">
        <f>'Русский-4 2025 расклад '!K6</f>
        <v>14483</v>
      </c>
      <c r="J6" s="288">
        <f>'Русский-4 2020 расклад'!L6</f>
        <v>5091.9866000000002</v>
      </c>
      <c r="K6" s="289">
        <f>'Русский-4 2021 расклад'!L6</f>
        <v>8673.0515000000014</v>
      </c>
      <c r="L6" s="407">
        <f>'Русский-4 2022 расклад'!L6</f>
        <v>6838</v>
      </c>
      <c r="M6" s="287">
        <f>'Русский-4 2023 расклад'!L6</f>
        <v>9429.0536000000011</v>
      </c>
      <c r="N6" s="287">
        <f>'Русский-4 2024 расклад'!L6</f>
        <v>9038.9654999999984</v>
      </c>
      <c r="O6" s="402">
        <f>'Русский-4 2025 расклад '!L6</f>
        <v>8523.9944000000014</v>
      </c>
      <c r="P6" s="356">
        <f>'Русский-4 2020 расклад'!M6</f>
        <v>49.317450869236581</v>
      </c>
      <c r="Q6" s="291">
        <f>'Русский-4 2021 расклад'!M6</f>
        <v>68.306160714285724</v>
      </c>
      <c r="R6" s="422">
        <f>'Русский-4 2022 расклад'!M6</f>
        <v>54.996015598131478</v>
      </c>
      <c r="S6" s="422">
        <f>'Русский-4 2023 расклад'!M6</f>
        <v>65.333783783783787</v>
      </c>
      <c r="T6" s="422">
        <f>'Русский-4 2024 расклад'!M6</f>
        <v>64.504234234234218</v>
      </c>
      <c r="U6" s="341">
        <f>'Русский-4 2025 расклад '!M6</f>
        <v>58.376517857142836</v>
      </c>
      <c r="V6" s="288">
        <f>'Русский-4 2020 расклад'!N6</f>
        <v>1499.0501999999999</v>
      </c>
      <c r="W6" s="289">
        <f>'Русский-4 2021 расклад'!N6</f>
        <v>566.00040000000001</v>
      </c>
      <c r="X6" s="407">
        <f>'Русский-4 2022 расклад'!N6</f>
        <v>1180</v>
      </c>
      <c r="Y6" s="287">
        <f>'Русский-4 2023 расклад'!N6</f>
        <v>353.97019999999998</v>
      </c>
      <c r="Z6" s="287">
        <f>'Русский-4 2024 расклад'!N6</f>
        <v>429.98870000000005</v>
      </c>
      <c r="AA6" s="402">
        <f>'Русский-4 2025 расклад '!N6</f>
        <v>446.01650000000001</v>
      </c>
      <c r="AB6" s="356">
        <f>'Русский-4 2020 расклад'!O6</f>
        <v>15.36759259259259</v>
      </c>
      <c r="AC6" s="291">
        <f>'Русский-4 2021 расклад'!O6</f>
        <v>5.3401785714285719</v>
      </c>
      <c r="AD6" s="291">
        <f>'Русский-4 2022 расклад'!O6</f>
        <v>10.538122433613124</v>
      </c>
      <c r="AE6" s="291">
        <f>'Русский-4 2023 расклад'!O6</f>
        <v>5.2341441441441452</v>
      </c>
      <c r="AF6" s="291">
        <f>'Русский-4 2024 расклад'!O6</f>
        <v>6.9136263736263723</v>
      </c>
      <c r="AG6" s="444">
        <f>'Русский-4 2025 расклад '!O6</f>
        <v>6.7984848484848479</v>
      </c>
    </row>
    <row r="7" spans="1:33" ht="15" customHeight="1" thickBot="1" x14ac:dyDescent="0.3">
      <c r="A7" s="219"/>
      <c r="B7" s="241"/>
      <c r="C7" s="220" t="s">
        <v>99</v>
      </c>
      <c r="D7" s="412">
        <f>'Русский-4 2020 расклад'!K8</f>
        <v>735</v>
      </c>
      <c r="E7" s="413">
        <f>'Русский-4 2021 расклад'!K8</f>
        <v>909</v>
      </c>
      <c r="F7" s="414">
        <f>'Русский-4 2022 расклад'!K7</f>
        <v>884</v>
      </c>
      <c r="G7" s="414">
        <f>'Русский-4 2023 расклад'!K7</f>
        <v>923</v>
      </c>
      <c r="H7" s="414">
        <f>'Русский-4 2024 расклад'!K7</f>
        <v>943</v>
      </c>
      <c r="I7" s="415">
        <f>'Русский-4 2025 расклад '!K7</f>
        <v>991</v>
      </c>
      <c r="J7" s="367">
        <f>'Русский-4 2020 расклад'!L8</f>
        <v>347.01120000000003</v>
      </c>
      <c r="K7" s="416">
        <f>'Русский-4 2021 расклад'!L8</f>
        <v>677.99029999999993</v>
      </c>
      <c r="L7" s="417">
        <f>'Русский-4 2022 расклад'!L7</f>
        <v>516</v>
      </c>
      <c r="M7" s="432">
        <f>'Русский-4 2023 расклад'!L7</f>
        <v>675.02009999999984</v>
      </c>
      <c r="N7" s="432">
        <f>'Русский-4 2024 расклад'!L7</f>
        <v>696.00099999999998</v>
      </c>
      <c r="O7" s="418">
        <f>'Русский-4 2025 расклад '!L7</f>
        <v>625.02620000000002</v>
      </c>
      <c r="P7" s="420">
        <f>'Русский-4 2020 расклад'!M8</f>
        <v>58.08095238095239</v>
      </c>
      <c r="Q7" s="365">
        <f>'Русский-4 2021 расклад'!M8</f>
        <v>74.831111111111113</v>
      </c>
      <c r="R7" s="423">
        <f>'Русский-4 2022 расклад'!M7</f>
        <v>59.719799815171164</v>
      </c>
      <c r="S7" s="423">
        <f>'Русский-4 2023 расклад'!M7</f>
        <v>73.783333333333331</v>
      </c>
      <c r="T7" s="423">
        <f>'Русский-4 2024 расклад'!M7</f>
        <v>74.445555555555558</v>
      </c>
      <c r="U7" s="419">
        <f>'Русский-4 2025 расклад '!M7</f>
        <v>62.193333333333342</v>
      </c>
      <c r="V7" s="367">
        <f>'Русский-4 2020 расклад'!N8</f>
        <v>44.000299999999996</v>
      </c>
      <c r="W7" s="416">
        <f>'Русский-4 2021 расклад'!N8</f>
        <v>33.989899999999999</v>
      </c>
      <c r="X7" s="417">
        <f>'Русский-4 2022 расклад'!N7</f>
        <v>93</v>
      </c>
      <c r="Y7" s="414">
        <f>'Русский-4 2023 расклад'!N7</f>
        <v>47.983899999999991</v>
      </c>
      <c r="Z7" s="414">
        <f>'Русский-4 2024 расклад'!N7</f>
        <v>33.997599999999998</v>
      </c>
      <c r="AA7" s="415">
        <f>'Русский-4 2025 расклад '!N7</f>
        <v>54.990699999999997</v>
      </c>
      <c r="AB7" s="441">
        <f>'Русский-4 2020 расклад'!O8</f>
        <v>7.4942857142857147</v>
      </c>
      <c r="AC7" s="420">
        <f>'Русский-4 2021 расклад'!O8</f>
        <v>3.5466666666666669</v>
      </c>
      <c r="AD7" s="429">
        <f>'Русский-4 2022 расклад'!O7</f>
        <v>10.214800119989739</v>
      </c>
      <c r="AE7" s="429">
        <f>'Русский-4 2023 расклад'!O7</f>
        <v>4.5777777777777775</v>
      </c>
      <c r="AF7" s="429">
        <f>'Русский-4 2024 расклад'!O7</f>
        <v>4.8185714285714285</v>
      </c>
      <c r="AG7" s="445">
        <f>'Русский-4 2025 расклад '!O7</f>
        <v>8.5950000000000006</v>
      </c>
    </row>
    <row r="8" spans="1:33" s="252" customFormat="1" ht="15" customHeight="1" x14ac:dyDescent="0.25">
      <c r="A8" s="257">
        <v>1</v>
      </c>
      <c r="B8" s="258">
        <v>10003</v>
      </c>
      <c r="C8" s="306" t="s">
        <v>7</v>
      </c>
      <c r="D8" s="267" t="s">
        <v>132</v>
      </c>
      <c r="E8" s="269">
        <f>'Русский-4 2021 расклад'!K9</f>
        <v>49</v>
      </c>
      <c r="F8" s="269" t="s">
        <v>132</v>
      </c>
      <c r="G8" s="269">
        <f>'Русский-4 2023 расклад'!K8</f>
        <v>51</v>
      </c>
      <c r="H8" s="269">
        <f>'Русский-4 2024 расклад'!K8</f>
        <v>40</v>
      </c>
      <c r="I8" s="403">
        <f>'Русский-4 2025 расклад '!K8</f>
        <v>48</v>
      </c>
      <c r="J8" s="270" t="s">
        <v>132</v>
      </c>
      <c r="K8" s="281">
        <f>'Русский-4 2021 расклад'!L9</f>
        <v>47.000799999999998</v>
      </c>
      <c r="L8" s="409" t="s">
        <v>132</v>
      </c>
      <c r="M8" s="269">
        <f>'Русский-4 2023 расклад'!L8</f>
        <v>41.998499999999993</v>
      </c>
      <c r="N8" s="269">
        <f>'Русский-4 2024 расклад'!L8</f>
        <v>37</v>
      </c>
      <c r="O8" s="403">
        <f>'Русский-4 2025 расклад '!L8</f>
        <v>36</v>
      </c>
      <c r="P8" s="357" t="s">
        <v>132</v>
      </c>
      <c r="Q8" s="272">
        <f>'Русский-4 2021 расклад'!M9</f>
        <v>95.92</v>
      </c>
      <c r="R8" s="424" t="s">
        <v>132</v>
      </c>
      <c r="S8" s="425">
        <f>'Русский-4 2023 расклад'!M8</f>
        <v>82.35</v>
      </c>
      <c r="T8" s="425">
        <f>'Русский-4 2024 расклад'!M8</f>
        <v>92.5</v>
      </c>
      <c r="U8" s="342">
        <f>'Русский-4 2025 расклад '!M8</f>
        <v>75</v>
      </c>
      <c r="V8" s="270" t="s">
        <v>132</v>
      </c>
      <c r="W8" s="271">
        <f>'Русский-4 2021 расклад'!N9</f>
        <v>0</v>
      </c>
      <c r="X8" s="409" t="s">
        <v>132</v>
      </c>
      <c r="Y8" s="269">
        <f>'Русский-4 2023 расклад'!N8</f>
        <v>0.99959999999999993</v>
      </c>
      <c r="Z8" s="269">
        <f>'Русский-4 2024 расклад'!N8</f>
        <v>0</v>
      </c>
      <c r="AA8" s="403">
        <f>'Русский-4 2025 расклад '!N8</f>
        <v>0</v>
      </c>
      <c r="AB8" s="357" t="s">
        <v>132</v>
      </c>
      <c r="AC8" s="272">
        <f>'Русский-4 2021 расклад'!O9</f>
        <v>0</v>
      </c>
      <c r="AD8" s="272" t="s">
        <v>132</v>
      </c>
      <c r="AE8" s="437">
        <f>'Русский-4 2023 расклад'!O8</f>
        <v>1.96</v>
      </c>
      <c r="AF8" s="437">
        <f>'Русский-4 2024 расклад'!O8</f>
        <v>0</v>
      </c>
      <c r="AG8" s="446">
        <f>'Русский-4 2025 расклад '!O8</f>
        <v>0</v>
      </c>
    </row>
    <row r="9" spans="1:33" s="252" customFormat="1" ht="15" customHeight="1" x14ac:dyDescent="0.25">
      <c r="A9" s="255">
        <v>2</v>
      </c>
      <c r="B9" s="231">
        <v>10002</v>
      </c>
      <c r="C9" s="307" t="s">
        <v>138</v>
      </c>
      <c r="D9" s="264">
        <f>'Русский-4 2020 расклад'!K10</f>
        <v>87</v>
      </c>
      <c r="E9" s="262">
        <f>'Русский-4 2021 расклад'!K10</f>
        <v>98</v>
      </c>
      <c r="F9" s="333">
        <f>'Русский-4 2022 расклад'!K9</f>
        <v>116</v>
      </c>
      <c r="G9" s="430">
        <f>'Русский-4 2023 расклад'!K9</f>
        <v>101</v>
      </c>
      <c r="H9" s="430">
        <f>'Русский-4 2024 расклад'!K9</f>
        <v>125</v>
      </c>
      <c r="I9" s="404">
        <f>'Русский-4 2025 расклад '!K9</f>
        <v>96</v>
      </c>
      <c r="J9" s="265">
        <f>'Русский-4 2020 расклад'!L10</f>
        <v>39.002100000000006</v>
      </c>
      <c r="K9" s="263">
        <f>'Русский-4 2021 расклад'!L10</f>
        <v>65.003399999999999</v>
      </c>
      <c r="L9" s="332">
        <f>'Русский-4 2022 расклад'!L9</f>
        <v>61.000000000000007</v>
      </c>
      <c r="M9" s="269">
        <f>'Русский-4 2023 расклад'!L9</f>
        <v>73.002799999999993</v>
      </c>
      <c r="N9" s="269">
        <f>'Русский-4 2024 расклад'!L9</f>
        <v>84</v>
      </c>
      <c r="O9" s="403">
        <f>'Русский-4 2025 расклад '!L9</f>
        <v>69.004799999999989</v>
      </c>
      <c r="P9" s="358">
        <f>'Русский-4 2020 расклад'!M10</f>
        <v>44.830000000000005</v>
      </c>
      <c r="Q9" s="266">
        <f>'Русский-4 2021 расклад'!M10</f>
        <v>66.33</v>
      </c>
      <c r="R9" s="425">
        <f>'Русский-4 2022 расклад'!M9</f>
        <v>52.58620689655173</v>
      </c>
      <c r="S9" s="425">
        <f>'Русский-4 2023 расклад'!M9</f>
        <v>72.28</v>
      </c>
      <c r="T9" s="425">
        <f>'Русский-4 2024 расклад'!M9</f>
        <v>67.2</v>
      </c>
      <c r="U9" s="342">
        <f>'Русский-4 2025 расклад '!M9</f>
        <v>71.88</v>
      </c>
      <c r="V9" s="265">
        <f>'Русский-4 2020 расклад'!N10</f>
        <v>15.9993</v>
      </c>
      <c r="W9" s="263">
        <f>'Русский-4 2021 расклад'!N10</f>
        <v>4.9979999999999993</v>
      </c>
      <c r="X9" s="332">
        <f>'Русский-4 2022 расклад'!N9</f>
        <v>16</v>
      </c>
      <c r="Y9" s="269">
        <f>'Русский-4 2023 расклад'!N9</f>
        <v>3.9995999999999996</v>
      </c>
      <c r="Z9" s="269">
        <f>'Русский-4 2024 расклад'!N9</f>
        <v>4</v>
      </c>
      <c r="AA9" s="403">
        <f>'Русский-4 2025 расклад '!N9</f>
        <v>0</v>
      </c>
      <c r="AB9" s="358">
        <f>'Русский-4 2020 расклад'!O10</f>
        <v>18.39</v>
      </c>
      <c r="AC9" s="266">
        <f>'Русский-4 2021 расклад'!O10</f>
        <v>5.0999999999999996</v>
      </c>
      <c r="AD9" s="266">
        <f>'Русский-4 2022 расклад'!O9</f>
        <v>13.793103448275861</v>
      </c>
      <c r="AE9" s="438">
        <f>'Русский-4 2023 расклад'!O9</f>
        <v>3.96</v>
      </c>
      <c r="AF9" s="438">
        <f>'Русский-4 2024 расклад'!O9</f>
        <v>3.2</v>
      </c>
      <c r="AG9" s="296">
        <f>'Русский-4 2025 расклад '!O9</f>
        <v>0</v>
      </c>
    </row>
    <row r="10" spans="1:33" s="252" customFormat="1" ht="15" customHeight="1" x14ac:dyDescent="0.25">
      <c r="A10" s="255">
        <v>3</v>
      </c>
      <c r="B10" s="231">
        <v>10090</v>
      </c>
      <c r="C10" s="307" t="s">
        <v>9</v>
      </c>
      <c r="D10" s="264">
        <f>'Русский-4 2020 расклад'!K11</f>
        <v>152</v>
      </c>
      <c r="E10" s="262">
        <f>'Русский-4 2021 расклад'!K11</f>
        <v>181</v>
      </c>
      <c r="F10" s="333">
        <f>'Русский-4 2022 расклад'!K10</f>
        <v>155</v>
      </c>
      <c r="G10" s="430">
        <f>'Русский-4 2023 расклад'!K10</f>
        <v>165</v>
      </c>
      <c r="H10" s="430">
        <f>'Русский-4 2024 расклад'!K10</f>
        <v>168</v>
      </c>
      <c r="I10" s="404">
        <f>'Русский-4 2025 расклад '!K10</f>
        <v>187</v>
      </c>
      <c r="J10" s="265" t="s">
        <v>132</v>
      </c>
      <c r="K10" s="263">
        <f>'Русский-4 2021 расклад'!L11</f>
        <v>148.00370000000004</v>
      </c>
      <c r="L10" s="333">
        <f>'Русский-4 2022 расклад'!L10</f>
        <v>81</v>
      </c>
      <c r="M10" s="430">
        <f>'Русский-4 2023 расклад'!L10</f>
        <v>111.012</v>
      </c>
      <c r="N10" s="430">
        <f>'Русский-4 2024 расклад'!L10</f>
        <v>130.9896</v>
      </c>
      <c r="O10" s="404">
        <f>'Русский-4 2025 расклад '!L10</f>
        <v>136.00509999999997</v>
      </c>
      <c r="P10" s="358" t="s">
        <v>132</v>
      </c>
      <c r="Q10" s="266">
        <f>'Русский-4 2021 расклад'!M11</f>
        <v>81.77000000000001</v>
      </c>
      <c r="R10" s="426">
        <f>'Русский-4 2022 расклад'!M10</f>
        <v>52.258064516129032</v>
      </c>
      <c r="S10" s="426">
        <f>'Русский-4 2023 расклад'!M10</f>
        <v>67.28</v>
      </c>
      <c r="T10" s="426">
        <f>'Русский-4 2024 расклад'!M10</f>
        <v>77.97</v>
      </c>
      <c r="U10" s="343">
        <f>'Русский-4 2025 расклад '!M10</f>
        <v>72.72999999999999</v>
      </c>
      <c r="V10" s="265" t="s">
        <v>132</v>
      </c>
      <c r="W10" s="263">
        <f>'Русский-4 2021 расклад'!N11</f>
        <v>4.9955999999999996</v>
      </c>
      <c r="X10" s="333">
        <f>'Русский-4 2022 расклад'!N10</f>
        <v>21.000000000000004</v>
      </c>
      <c r="Y10" s="430">
        <f>'Русский-4 2023 расклад'!N10</f>
        <v>21.994499999999999</v>
      </c>
      <c r="Z10" s="430">
        <f>'Русский-4 2024 расклад'!N10</f>
        <v>1.008</v>
      </c>
      <c r="AA10" s="404">
        <f>'Русский-4 2025 расклад '!N10</f>
        <v>4.9928999999999997</v>
      </c>
      <c r="AB10" s="358" t="s">
        <v>132</v>
      </c>
      <c r="AC10" s="266">
        <f>'Русский-4 2021 расклад'!O11</f>
        <v>2.76</v>
      </c>
      <c r="AD10" s="266">
        <f>'Русский-4 2022 расклад'!O10</f>
        <v>13.548387096774196</v>
      </c>
      <c r="AE10" s="438">
        <f>'Русский-4 2023 расклад'!O10</f>
        <v>13.33</v>
      </c>
      <c r="AF10" s="438">
        <f>'Русский-4 2024 расклад'!O10</f>
        <v>0.6</v>
      </c>
      <c r="AG10" s="296">
        <f>'Русский-4 2025 расклад '!O10</f>
        <v>2.67</v>
      </c>
    </row>
    <row r="11" spans="1:33" s="252" customFormat="1" ht="15" customHeight="1" x14ac:dyDescent="0.25">
      <c r="A11" s="255">
        <v>4</v>
      </c>
      <c r="B11" s="231">
        <v>10004</v>
      </c>
      <c r="C11" s="307" t="s">
        <v>8</v>
      </c>
      <c r="D11" s="264">
        <f>'Русский-4 2020 расклад'!K12</f>
        <v>132</v>
      </c>
      <c r="E11" s="262">
        <f>'Русский-4 2021 расклад'!K12</f>
        <v>114</v>
      </c>
      <c r="F11" s="333">
        <f>'Русский-4 2022 расклад'!K11</f>
        <v>148</v>
      </c>
      <c r="G11" s="430">
        <f>'Русский-4 2023 расклад'!K11</f>
        <v>113</v>
      </c>
      <c r="H11" s="430">
        <f>'Русский-4 2024 расклад'!K11</f>
        <v>111</v>
      </c>
      <c r="I11" s="404">
        <f>'Русский-4 2025 расклад '!K11</f>
        <v>139</v>
      </c>
      <c r="J11" s="265">
        <f>'Русский-4 2020 расклад'!L12</f>
        <v>113.0052</v>
      </c>
      <c r="K11" s="263">
        <f>'Русский-4 2021 расклад'!L12</f>
        <v>108.00360000000001</v>
      </c>
      <c r="L11" s="333">
        <f>'Русский-4 2022 расклад'!L11</f>
        <v>92.999999999999986</v>
      </c>
      <c r="M11" s="430">
        <f>'Русский-4 2023 расклад'!L11</f>
        <v>100.005</v>
      </c>
      <c r="N11" s="430">
        <f>'Русский-4 2024 расклад'!L11</f>
        <v>102.00900000000001</v>
      </c>
      <c r="O11" s="404">
        <f>'Русский-4 2025 расклад '!L11</f>
        <v>100.9974</v>
      </c>
      <c r="P11" s="358">
        <f>'Русский-4 2020 расклад'!M12</f>
        <v>85.61</v>
      </c>
      <c r="Q11" s="266">
        <f>'Русский-4 2021 расклад'!M12</f>
        <v>94.740000000000009</v>
      </c>
      <c r="R11" s="426">
        <f>'Русский-4 2022 расклад'!M11</f>
        <v>62.837837837837832</v>
      </c>
      <c r="S11" s="426">
        <f>'Русский-4 2023 расклад'!M11</f>
        <v>88.5</v>
      </c>
      <c r="T11" s="426">
        <f>'Русский-4 2024 расклад'!M11</f>
        <v>91.9</v>
      </c>
      <c r="U11" s="343">
        <f>'Русский-4 2025 расклад '!M11</f>
        <v>72.66</v>
      </c>
      <c r="V11" s="265">
        <f>'Русский-4 2020 расклад'!N12</f>
        <v>2.9964</v>
      </c>
      <c r="W11" s="263">
        <f>'Русский-4 2021 расклад'!N12</f>
        <v>0</v>
      </c>
      <c r="X11" s="333">
        <f>'Русский-4 2022 расклад'!N11</f>
        <v>8</v>
      </c>
      <c r="Y11" s="430">
        <f>'Русский-4 2023 расклад'!N11</f>
        <v>0.99439999999999995</v>
      </c>
      <c r="Z11" s="430">
        <f>'Русский-4 2024 расклад'!N11</f>
        <v>0</v>
      </c>
      <c r="AA11" s="404">
        <f>'Русский-4 2025 расклад '!N11</f>
        <v>4.0031999999999996</v>
      </c>
      <c r="AB11" s="358">
        <f>'Русский-4 2020 расклад'!O12</f>
        <v>2.27</v>
      </c>
      <c r="AC11" s="266">
        <f>'Русский-4 2021 расклад'!O12</f>
        <v>0</v>
      </c>
      <c r="AD11" s="266">
        <f>'Русский-4 2022 расклад'!O11</f>
        <v>5.4054054054054053</v>
      </c>
      <c r="AE11" s="438">
        <f>'Русский-4 2023 расклад'!O11</f>
        <v>0.88</v>
      </c>
      <c r="AF11" s="438">
        <f>'Русский-4 2024 расклад'!O11</f>
        <v>0</v>
      </c>
      <c r="AG11" s="296">
        <f>'Русский-4 2025 расклад '!O11</f>
        <v>2.88</v>
      </c>
    </row>
    <row r="12" spans="1:33" s="252" customFormat="1" ht="15" customHeight="1" x14ac:dyDescent="0.25">
      <c r="A12" s="255">
        <v>5</v>
      </c>
      <c r="B12" s="231">
        <v>10001</v>
      </c>
      <c r="C12" s="307" t="s">
        <v>139</v>
      </c>
      <c r="D12" s="264">
        <f>'Русский-4 2020 расклад'!K13</f>
        <v>61</v>
      </c>
      <c r="E12" s="262">
        <f>'Русский-4 2021 расклад'!K13</f>
        <v>71</v>
      </c>
      <c r="F12" s="333">
        <f>'Русский-4 2022 расклад'!K12</f>
        <v>66</v>
      </c>
      <c r="G12" s="430">
        <f>'Русский-4 2023 расклад'!K12</f>
        <v>89</v>
      </c>
      <c r="H12" s="430">
        <f>'Русский-4 2024 расклад'!K12</f>
        <v>103</v>
      </c>
      <c r="I12" s="404">
        <f>'Русский-4 2025 расклад '!K12</f>
        <v>112</v>
      </c>
      <c r="J12" s="265">
        <f>'Русский-4 2020 расклад'!L13</f>
        <v>39.003399999999999</v>
      </c>
      <c r="K12" s="263">
        <f>'Русский-4 2021 расклад'!L13</f>
        <v>63.999399999999994</v>
      </c>
      <c r="L12" s="333">
        <f>'Русский-4 2022 расклад'!L12</f>
        <v>53.000000000000007</v>
      </c>
      <c r="M12" s="430">
        <f>'Русский-4 2023 расклад'!L12</f>
        <v>78.996400000000008</v>
      </c>
      <c r="N12" s="430">
        <f>'Русский-4 2024 расклад'!L12</f>
        <v>79.001000000000005</v>
      </c>
      <c r="O12" s="404">
        <f>'Русский-4 2025 расклад '!L12</f>
        <v>86.004799999999989</v>
      </c>
      <c r="P12" s="358">
        <f>'Русский-4 2020 расклад'!M13</f>
        <v>63.94</v>
      </c>
      <c r="Q12" s="266">
        <f>'Русский-4 2021 расклад'!M13</f>
        <v>90.14</v>
      </c>
      <c r="R12" s="426">
        <f>'Русский-4 2022 расклад'!M12</f>
        <v>80.303030303030312</v>
      </c>
      <c r="S12" s="426">
        <f>'Русский-4 2023 расклад'!M12</f>
        <v>88.76</v>
      </c>
      <c r="T12" s="426">
        <f>'Русский-4 2024 расклад'!M12</f>
        <v>76.7</v>
      </c>
      <c r="U12" s="343">
        <f>'Русский-4 2025 расклад '!M12</f>
        <v>76.789999999999992</v>
      </c>
      <c r="V12" s="265">
        <f>'Русский-4 2020 расклад'!N13</f>
        <v>5.0019999999999989</v>
      </c>
      <c r="W12" s="263">
        <f>'Русский-4 2021 расклад'!N13</f>
        <v>0</v>
      </c>
      <c r="X12" s="333">
        <f>'Русский-4 2022 расклад'!N12</f>
        <v>3</v>
      </c>
      <c r="Y12" s="430">
        <f>'Русский-4 2023 расклад'!N12</f>
        <v>0</v>
      </c>
      <c r="Z12" s="430">
        <f>'Русский-4 2024 расклад'!N12</f>
        <v>2.9973000000000001</v>
      </c>
      <c r="AA12" s="404">
        <f>'Русский-4 2025 расклад '!N12</f>
        <v>0</v>
      </c>
      <c r="AB12" s="358">
        <f>'Русский-4 2020 расклад'!O13</f>
        <v>8.1999999999999993</v>
      </c>
      <c r="AC12" s="266">
        <f>'Русский-4 2021 расклад'!O13</f>
        <v>0</v>
      </c>
      <c r="AD12" s="266">
        <f>'Русский-4 2022 расклад'!O12</f>
        <v>4.5454545454545459</v>
      </c>
      <c r="AE12" s="438">
        <f>'Русский-4 2023 расклад'!O12</f>
        <v>0</v>
      </c>
      <c r="AF12" s="438">
        <f>'Русский-4 2024 расклад'!O12</f>
        <v>2.91</v>
      </c>
      <c r="AG12" s="296">
        <f>'Русский-4 2025 расклад '!O12</f>
        <v>0</v>
      </c>
    </row>
    <row r="13" spans="1:33" s="252" customFormat="1" ht="15" customHeight="1" x14ac:dyDescent="0.25">
      <c r="A13" s="255">
        <v>6</v>
      </c>
      <c r="B13" s="231">
        <v>10120</v>
      </c>
      <c r="C13" s="307" t="s">
        <v>140</v>
      </c>
      <c r="D13" s="264">
        <f>'Русский-4 2020 расклад'!K14</f>
        <v>60</v>
      </c>
      <c r="E13" s="262">
        <f>'Русский-4 2021 расклад'!K14</f>
        <v>83</v>
      </c>
      <c r="F13" s="333">
        <f>'Русский-4 2022 расклад'!K13</f>
        <v>106</v>
      </c>
      <c r="G13" s="430">
        <f>'Русский-4 2023 расклад'!K13</f>
        <v>94</v>
      </c>
      <c r="H13" s="430">
        <f>'Русский-4 2024 расклад'!K13</f>
        <v>91</v>
      </c>
      <c r="I13" s="404">
        <f>'Русский-4 2025 расклад '!K13</f>
        <v>88</v>
      </c>
      <c r="J13" s="265">
        <f>'Русский-4 2020 расклад'!L14</f>
        <v>13.002000000000001</v>
      </c>
      <c r="K13" s="263">
        <f>'Русский-4 2021 расклад'!L14</f>
        <v>45.998600000000003</v>
      </c>
      <c r="L13" s="333">
        <f>'Русский-4 2022 расклад'!L13</f>
        <v>70.999999999999986</v>
      </c>
      <c r="M13" s="430">
        <f>'Русский-4 2023 расклад'!L13</f>
        <v>64.004599999999996</v>
      </c>
      <c r="N13" s="430">
        <f>'Русский-4 2024 расклад'!L13</f>
        <v>60.997300000000003</v>
      </c>
      <c r="O13" s="404">
        <f>'Русский-4 2025 расклад '!L13</f>
        <v>31.002400000000002</v>
      </c>
      <c r="P13" s="358">
        <f>'Русский-4 2020 расклад'!M14</f>
        <v>21.67</v>
      </c>
      <c r="Q13" s="266">
        <f>'Русский-4 2021 расклад'!M14</f>
        <v>55.42</v>
      </c>
      <c r="R13" s="426">
        <f>'Русский-4 2022 расклад'!M13</f>
        <v>66.981132075471692</v>
      </c>
      <c r="S13" s="426">
        <f>'Русский-4 2023 расклад'!M13</f>
        <v>68.09</v>
      </c>
      <c r="T13" s="426">
        <f>'Русский-4 2024 расклад'!M13</f>
        <v>67.03</v>
      </c>
      <c r="U13" s="343">
        <f>'Русский-4 2025 расклад '!M13</f>
        <v>35.230000000000004</v>
      </c>
      <c r="V13" s="265">
        <f>'Русский-4 2020 расклад'!N14</f>
        <v>1.0019999999999998</v>
      </c>
      <c r="W13" s="263">
        <f>'Русский-4 2021 расклад'!N14</f>
        <v>0.996</v>
      </c>
      <c r="X13" s="333">
        <f>'Русский-4 2022 расклад'!N13</f>
        <v>5.0000000000000009</v>
      </c>
      <c r="Y13" s="430">
        <f>'Русский-4 2023 расклад'!N13</f>
        <v>2.0022000000000002</v>
      </c>
      <c r="Z13" s="430">
        <f>'Русский-4 2024 расклад'!N13</f>
        <v>7.998899999999999</v>
      </c>
      <c r="AA13" s="404">
        <f>'Русский-4 2025 расклад '!N13</f>
        <v>20.996799999999997</v>
      </c>
      <c r="AB13" s="358">
        <f>'Русский-4 2020 расклад'!O14</f>
        <v>1.67</v>
      </c>
      <c r="AC13" s="266">
        <f>'Русский-4 2021 расклад'!O14</f>
        <v>1.2</v>
      </c>
      <c r="AD13" s="266">
        <f>'Русский-4 2022 расклад'!O13</f>
        <v>4.716981132075472</v>
      </c>
      <c r="AE13" s="438">
        <f>'Русский-4 2023 расклад'!O13</f>
        <v>2.13</v>
      </c>
      <c r="AF13" s="438">
        <f>'Русский-4 2024 расклад'!O13</f>
        <v>8.7899999999999991</v>
      </c>
      <c r="AG13" s="296">
        <f>'Русский-4 2025 расклад '!O13</f>
        <v>23.86</v>
      </c>
    </row>
    <row r="14" spans="1:33" s="252" customFormat="1" ht="15" customHeight="1" x14ac:dyDescent="0.25">
      <c r="A14" s="255">
        <v>7</v>
      </c>
      <c r="B14" s="231">
        <v>10190</v>
      </c>
      <c r="C14" s="307" t="s">
        <v>141</v>
      </c>
      <c r="D14" s="264">
        <f>'Русский-4 2020 расклад'!K15</f>
        <v>90</v>
      </c>
      <c r="E14" s="262">
        <f>'Русский-4 2021 расклад'!K15</f>
        <v>116</v>
      </c>
      <c r="F14" s="333">
        <f>'Русский-4 2022 расклад'!K14</f>
        <v>117</v>
      </c>
      <c r="G14" s="430">
        <f>'Русский-4 2023 расклад'!K14</f>
        <v>124</v>
      </c>
      <c r="H14" s="430">
        <f>'Русский-4 2024 расклад'!K14</f>
        <v>119</v>
      </c>
      <c r="I14" s="404">
        <f>'Русский-4 2025 расклад '!K14</f>
        <v>114</v>
      </c>
      <c r="J14" s="265">
        <f>'Русский-4 2020 расклад'!L15</f>
        <v>38.997</v>
      </c>
      <c r="K14" s="263">
        <f>'Русский-4 2021 расклад'!L15</f>
        <v>90.990399999999994</v>
      </c>
      <c r="L14" s="333">
        <f>'Русский-4 2022 расклад'!L14</f>
        <v>56</v>
      </c>
      <c r="M14" s="430">
        <f>'Русский-4 2023 расклад'!L14</f>
        <v>91.003600000000006</v>
      </c>
      <c r="N14" s="430">
        <f>'Русский-4 2024 расклад'!L14</f>
        <v>85.0017</v>
      </c>
      <c r="O14" s="404">
        <f>'Русский-4 2025 расклад '!L14</f>
        <v>63.999600000000001</v>
      </c>
      <c r="P14" s="358">
        <f>'Русский-4 2020 расклад'!M15</f>
        <v>43.33</v>
      </c>
      <c r="Q14" s="266">
        <f>'Русский-4 2021 расклад'!M15</f>
        <v>78.44</v>
      </c>
      <c r="R14" s="426">
        <f>'Русский-4 2022 расклад'!M14</f>
        <v>47.863247863247864</v>
      </c>
      <c r="S14" s="426">
        <f>'Русский-4 2023 расклад'!M14</f>
        <v>73.39</v>
      </c>
      <c r="T14" s="426">
        <f>'Русский-4 2024 расклад'!M14</f>
        <v>71.430000000000007</v>
      </c>
      <c r="U14" s="343">
        <f>'Русский-4 2025 расклад '!M14</f>
        <v>56.14</v>
      </c>
      <c r="V14" s="265">
        <f>'Русский-4 2020 расклад'!N15</f>
        <v>15.003000000000002</v>
      </c>
      <c r="W14" s="263">
        <f>'Русский-4 2021 расклад'!N15</f>
        <v>3.0044</v>
      </c>
      <c r="X14" s="333">
        <f>'Русский-4 2022 расклад'!N14</f>
        <v>22</v>
      </c>
      <c r="Y14" s="430">
        <f>'Русский-4 2023 расклад'!N14</f>
        <v>3.0007999999999999</v>
      </c>
      <c r="Z14" s="430">
        <f>'Русский-4 2024 расклад'!N14</f>
        <v>5.9976000000000003</v>
      </c>
      <c r="AA14" s="404">
        <f>'Русский-4 2025 расклад '!N14</f>
        <v>8.9945999999999984</v>
      </c>
      <c r="AB14" s="358">
        <f>'Русский-4 2020 расклад'!O15</f>
        <v>16.670000000000002</v>
      </c>
      <c r="AC14" s="266">
        <f>'Русский-4 2021 расклад'!O15</f>
        <v>2.59</v>
      </c>
      <c r="AD14" s="266">
        <f>'Русский-4 2022 расклад'!O14</f>
        <v>18.803418803418804</v>
      </c>
      <c r="AE14" s="438">
        <f>'Русский-4 2023 расклад'!O14</f>
        <v>2.42</v>
      </c>
      <c r="AF14" s="438">
        <f>'Русский-4 2024 расклад'!O14</f>
        <v>5.04</v>
      </c>
      <c r="AG14" s="296">
        <f>'Русский-4 2025 расклад '!O14</f>
        <v>7.89</v>
      </c>
    </row>
    <row r="15" spans="1:33" s="252" customFormat="1" ht="15" customHeight="1" x14ac:dyDescent="0.25">
      <c r="A15" s="255">
        <v>8</v>
      </c>
      <c r="B15" s="231">
        <v>10320</v>
      </c>
      <c r="C15" s="307" t="s">
        <v>12</v>
      </c>
      <c r="D15" s="264">
        <f>'Русский-4 2020 расклад'!K16</f>
        <v>77</v>
      </c>
      <c r="E15" s="262">
        <f>'Русский-4 2021 расклад'!K16</f>
        <v>99</v>
      </c>
      <c r="F15" s="333">
        <f>'Русский-4 2022 расклад'!K15</f>
        <v>79</v>
      </c>
      <c r="G15" s="430">
        <f>'Русский-4 2023 расклад'!K15</f>
        <v>96</v>
      </c>
      <c r="H15" s="430">
        <f>'Русский-4 2024 расклад'!K15</f>
        <v>96</v>
      </c>
      <c r="I15" s="404">
        <f>'Русский-4 2025 расклад '!K15</f>
        <v>116</v>
      </c>
      <c r="J15" s="265">
        <f>'Русский-4 2020 расклад'!L16</f>
        <v>57.003100000000003</v>
      </c>
      <c r="K15" s="263">
        <f>'Русский-4 2021 расклад'!L16</f>
        <v>47.995200000000004</v>
      </c>
      <c r="L15" s="333">
        <f>'Русский-4 2022 расклад'!L15</f>
        <v>46</v>
      </c>
      <c r="M15" s="430">
        <f>'Русский-4 2023 расклад'!L15</f>
        <v>62.995200000000004</v>
      </c>
      <c r="N15" s="430">
        <f>'Русский-4 2024 расклад'!L15</f>
        <v>68.006399999999999</v>
      </c>
      <c r="O15" s="404">
        <f>'Русский-4 2025 расклад '!L15</f>
        <v>54.009599999999999</v>
      </c>
      <c r="P15" s="358">
        <f>'Русский-4 2020 расклад'!M16</f>
        <v>74.03</v>
      </c>
      <c r="Q15" s="266">
        <f>'Русский-4 2021 расклад'!M16</f>
        <v>48.480000000000004</v>
      </c>
      <c r="R15" s="426">
        <f>'Русский-4 2022 расклад'!M15</f>
        <v>58.22784810126582</v>
      </c>
      <c r="S15" s="426">
        <f>'Русский-4 2023 расклад'!M15</f>
        <v>65.62</v>
      </c>
      <c r="T15" s="426">
        <f>'Русский-4 2024 расклад'!M15</f>
        <v>70.84</v>
      </c>
      <c r="U15" s="343">
        <f>'Русский-4 2025 расклад '!M15</f>
        <v>46.56</v>
      </c>
      <c r="V15" s="265">
        <f>'Русский-4 2020 расклад'!N16</f>
        <v>0</v>
      </c>
      <c r="W15" s="263">
        <f>'Русский-4 2021 расклад'!N16</f>
        <v>12.998700000000001</v>
      </c>
      <c r="X15" s="333">
        <f>'Русский-4 2022 расклад'!N15</f>
        <v>10</v>
      </c>
      <c r="Y15" s="430">
        <f>'Русский-4 2023 расклад'!N15</f>
        <v>1.9968000000000001</v>
      </c>
      <c r="Z15" s="430">
        <f>'Русский-4 2024 расклад'!N15</f>
        <v>1.9968000000000001</v>
      </c>
      <c r="AA15" s="404">
        <f>'Русский-4 2025 расклад '!N15</f>
        <v>14.001200000000001</v>
      </c>
      <c r="AB15" s="358">
        <f>'Русский-4 2020 расклад'!O16</f>
        <v>0</v>
      </c>
      <c r="AC15" s="266">
        <f>'Русский-4 2021 расклад'!O16</f>
        <v>13.13</v>
      </c>
      <c r="AD15" s="266">
        <f>'Русский-4 2022 расклад'!O15</f>
        <v>12.658227848101266</v>
      </c>
      <c r="AE15" s="438">
        <f>'Русский-4 2023 расклад'!O15</f>
        <v>2.08</v>
      </c>
      <c r="AF15" s="438">
        <f>'Русский-4 2024 расклад'!O15</f>
        <v>2.08</v>
      </c>
      <c r="AG15" s="296">
        <f>'Русский-4 2025 расклад '!O15</f>
        <v>12.07</v>
      </c>
    </row>
    <row r="16" spans="1:33" s="252" customFormat="1" ht="15" customHeight="1" thickBot="1" x14ac:dyDescent="0.3">
      <c r="A16" s="255">
        <v>9</v>
      </c>
      <c r="B16" s="232">
        <v>10860</v>
      </c>
      <c r="C16" s="308" t="s">
        <v>116</v>
      </c>
      <c r="D16" s="273">
        <f>'Русский-4 2020 расклад'!K17</f>
        <v>76</v>
      </c>
      <c r="E16" s="274">
        <f>'Русский-4 2021 расклад'!K17</f>
        <v>98</v>
      </c>
      <c r="F16" s="333">
        <f>'Русский-4 2022 расклад'!K16</f>
        <v>97</v>
      </c>
      <c r="G16" s="431">
        <f>'Русский-4 2023 расклад'!K16</f>
        <v>90</v>
      </c>
      <c r="H16" s="431">
        <f>'Русский-4 2024 расклад'!K16</f>
        <v>90</v>
      </c>
      <c r="I16" s="405">
        <f>'Русский-4 2025 расклад '!K16</f>
        <v>91</v>
      </c>
      <c r="J16" s="275">
        <f>'Русский-4 2020 расклад'!L17</f>
        <v>46.998400000000004</v>
      </c>
      <c r="K16" s="313">
        <f>'Русский-4 2021 расклад'!L17</f>
        <v>60.995200000000004</v>
      </c>
      <c r="L16" s="334">
        <f>'Русский-4 2022 расклад'!L16</f>
        <v>55</v>
      </c>
      <c r="M16" s="431">
        <f>'Русский-4 2023 расклад'!L16</f>
        <v>52.001999999999995</v>
      </c>
      <c r="N16" s="431">
        <f>'Русский-4 2024 расклад'!L16</f>
        <v>48.995999999999995</v>
      </c>
      <c r="O16" s="405">
        <f>'Русский-4 2025 расклад '!L16</f>
        <v>48.002499999999998</v>
      </c>
      <c r="P16" s="359">
        <f>'Русский-4 2020 расклад'!M17</f>
        <v>61.84</v>
      </c>
      <c r="Q16" s="277">
        <f>'Русский-4 2021 расклад'!M17</f>
        <v>62.24</v>
      </c>
      <c r="R16" s="427">
        <f>'Русский-4 2022 расклад'!M16</f>
        <v>56.701030927835049</v>
      </c>
      <c r="S16" s="427">
        <f>'Русский-4 2023 расклад'!M16</f>
        <v>57.78</v>
      </c>
      <c r="T16" s="427">
        <f>'Русский-4 2024 расклад'!M16</f>
        <v>54.44</v>
      </c>
      <c r="U16" s="344">
        <f>'Русский-4 2025 расклад '!M16</f>
        <v>52.75</v>
      </c>
      <c r="V16" s="275">
        <f>'Русский-4 2020 расклад'!N17</f>
        <v>3.9975999999999998</v>
      </c>
      <c r="W16" s="276">
        <f>'Русский-4 2021 расклад'!N17</f>
        <v>6.9971999999999994</v>
      </c>
      <c r="X16" s="334">
        <f>'Русский-4 2022 расклад'!N16</f>
        <v>7.9999999999999991</v>
      </c>
      <c r="Y16" s="431">
        <f>'Русский-4 2023 расклад'!N16</f>
        <v>12.995999999999999</v>
      </c>
      <c r="Z16" s="431">
        <f>'Русский-4 2024 расклад'!N16</f>
        <v>9.9990000000000006</v>
      </c>
      <c r="AA16" s="405">
        <f>'Русский-4 2025 расклад '!N16</f>
        <v>2.0020000000000002</v>
      </c>
      <c r="AB16" s="359">
        <f>'Русский-4 2020 расклад'!O17</f>
        <v>5.26</v>
      </c>
      <c r="AC16" s="277">
        <f>'Русский-4 2021 расклад'!O17</f>
        <v>7.14</v>
      </c>
      <c r="AD16" s="277">
        <f>'Русский-4 2022 расклад'!O16</f>
        <v>8.2474226804123703</v>
      </c>
      <c r="AE16" s="439">
        <f>'Русский-4 2023 расклад'!O16</f>
        <v>14.44</v>
      </c>
      <c r="AF16" s="439">
        <f>'Русский-4 2024 расклад'!O16</f>
        <v>11.11</v>
      </c>
      <c r="AG16" s="447">
        <f>'Русский-4 2025 расклад '!O16</f>
        <v>2.2000000000000002</v>
      </c>
    </row>
    <row r="17" spans="1:33" s="252" customFormat="1" ht="15" customHeight="1" thickBot="1" x14ac:dyDescent="0.3">
      <c r="A17" s="222"/>
      <c r="B17" s="242"/>
      <c r="C17" s="220" t="s">
        <v>100</v>
      </c>
      <c r="D17" s="412">
        <f>'Русский-4 2020 расклад'!K18</f>
        <v>1040</v>
      </c>
      <c r="E17" s="413">
        <f>'Русский-4 2021 расклад'!K18</f>
        <v>1165</v>
      </c>
      <c r="F17" s="417">
        <f>'Русский-4 2022 расклад'!K17</f>
        <v>1128</v>
      </c>
      <c r="G17" s="432">
        <f>'Русский-4 2023 расклад'!K17</f>
        <v>1359</v>
      </c>
      <c r="H17" s="432">
        <f>'Русский-4 2024 расклад'!K17</f>
        <v>1281</v>
      </c>
      <c r="I17" s="418">
        <f>'Русский-4 2025 расклад '!K17</f>
        <v>1273</v>
      </c>
      <c r="J17" s="367">
        <f>'Русский-4 2020 расклад'!L18</f>
        <v>504.97899999999998</v>
      </c>
      <c r="K17" s="416">
        <f>'Русский-4 2021 расклад'!L18</f>
        <v>841.0100000000001</v>
      </c>
      <c r="L17" s="417">
        <f>'Русский-4 2022 расклад'!L17</f>
        <v>633</v>
      </c>
      <c r="M17" s="432">
        <f>'Русский-4 2023 расклад'!L17</f>
        <v>892.00659999999993</v>
      </c>
      <c r="N17" s="432">
        <f>'Русский-4 2024 расклад'!L17</f>
        <v>777.00020000000006</v>
      </c>
      <c r="O17" s="418">
        <f>'Русский-4 2025 расклад '!L17</f>
        <v>767.9932</v>
      </c>
      <c r="P17" s="420">
        <f>'Русский-4 2020 расклад'!M18</f>
        <v>48.810833333333335</v>
      </c>
      <c r="Q17" s="365">
        <f>'Русский-4 2021 расклад'!M18</f>
        <v>70.303333333333327</v>
      </c>
      <c r="R17" s="421">
        <f>'Русский-4 2022 расклад'!M17</f>
        <v>55.64490070308365</v>
      </c>
      <c r="S17" s="423">
        <f>'Русский-4 2023 расклад'!M17</f>
        <v>65.135000000000005</v>
      </c>
      <c r="T17" s="423">
        <f>'Русский-4 2024 расклад'!M17</f>
        <v>60.334999999999994</v>
      </c>
      <c r="U17" s="419">
        <f>'Русский-4 2025 расклад '!M17</f>
        <v>58.739166666666669</v>
      </c>
      <c r="V17" s="367">
        <f>'Русский-4 2020 расклад'!N18</f>
        <v>153.00069999999999</v>
      </c>
      <c r="W17" s="416">
        <f>'Русский-4 2021 расклад'!N18</f>
        <v>56.005200000000002</v>
      </c>
      <c r="X17" s="417">
        <f>'Русский-4 2022 расклад'!N17</f>
        <v>112</v>
      </c>
      <c r="Y17" s="432">
        <f>'Русский-4 2023 расклад'!N17</f>
        <v>57.99</v>
      </c>
      <c r="Z17" s="432">
        <f>'Русский-4 2024 расклад'!N17</f>
        <v>66.000499999999988</v>
      </c>
      <c r="AA17" s="418">
        <f>'Русский-4 2025 расклад '!N17</f>
        <v>42.012799999999999</v>
      </c>
      <c r="AB17" s="420">
        <f>'Русский-4 2020 расклад'!O18</f>
        <v>14.801666666666668</v>
      </c>
      <c r="AC17" s="365">
        <f>'Русский-4 2021 расклад'!O18</f>
        <v>5.419999999999999</v>
      </c>
      <c r="AD17" s="429">
        <f>'Русский-4 2022 расклад'!O17</f>
        <v>9.9726402716182694</v>
      </c>
      <c r="AE17" s="429">
        <f>'Русский-4 2023 расклад'!O17</f>
        <v>4.5233333333333334</v>
      </c>
      <c r="AF17" s="429">
        <f>'Русский-4 2024 расклад'!O17</f>
        <v>7.0400000000000009</v>
      </c>
      <c r="AG17" s="445">
        <f>'Русский-4 2025 расклад '!O17</f>
        <v>3.939090909090909</v>
      </c>
    </row>
    <row r="18" spans="1:33" s="252" customFormat="1" ht="15" customHeight="1" x14ac:dyDescent="0.25">
      <c r="A18" s="257">
        <v>1</v>
      </c>
      <c r="B18" s="258">
        <v>20040</v>
      </c>
      <c r="C18" s="259" t="s">
        <v>13</v>
      </c>
      <c r="D18" s="267">
        <f>'Русский-4 2020 расклад'!K19</f>
        <v>74</v>
      </c>
      <c r="E18" s="268">
        <f>'Русский-4 2021 расклад'!K19</f>
        <v>57</v>
      </c>
      <c r="F18" s="332">
        <f>'Русский-4 2022 расклад'!K18</f>
        <v>99</v>
      </c>
      <c r="G18" s="269">
        <f>'Русский-4 2023 расклад'!K18</f>
        <v>107</v>
      </c>
      <c r="H18" s="269">
        <f>'Русский-4 2024 расклад'!K18</f>
        <v>95</v>
      </c>
      <c r="I18" s="403">
        <f>'Русский-4 2025 расклад '!K18</f>
        <v>109</v>
      </c>
      <c r="J18" s="270">
        <f>'Русский-4 2020 расклад'!L19</f>
        <v>39.997</v>
      </c>
      <c r="K18" s="281">
        <f>'Русский-4 2021 расклад'!L19</f>
        <v>38.001899999999999</v>
      </c>
      <c r="L18" s="332">
        <f>'Русский-4 2022 расклад'!L18</f>
        <v>50</v>
      </c>
      <c r="M18" s="269">
        <f>'Русский-4 2023 расклад'!L18</f>
        <v>89.997700000000009</v>
      </c>
      <c r="N18" s="269">
        <f>'Русский-4 2024 расклад'!L18</f>
        <v>41.999499999999998</v>
      </c>
      <c r="O18" s="403">
        <f>'Русский-4 2025 расклад '!L18</f>
        <v>60.996400000000001</v>
      </c>
      <c r="P18" s="357">
        <f>'Русский-4 2020 расклад'!M19</f>
        <v>54.05</v>
      </c>
      <c r="Q18" s="272">
        <f>'Русский-4 2021 расклад'!M19</f>
        <v>66.67</v>
      </c>
      <c r="R18" s="425">
        <f>'Русский-4 2022 расклад'!M18</f>
        <v>50.505050505050505</v>
      </c>
      <c r="S18" s="425">
        <f>'Русский-4 2023 расклад'!M18</f>
        <v>84.11</v>
      </c>
      <c r="T18" s="425">
        <f>'Русский-4 2024 расклад'!M18</f>
        <v>44.21</v>
      </c>
      <c r="U18" s="342">
        <f>'Русский-4 2025 расклад '!M18</f>
        <v>55.96</v>
      </c>
      <c r="V18" s="270">
        <f>'Русский-4 2020 расклад'!N19</f>
        <v>10.9964</v>
      </c>
      <c r="W18" s="271">
        <f>'Русский-4 2021 расклад'!N19</f>
        <v>2.9981999999999998</v>
      </c>
      <c r="X18" s="332">
        <f>'Русский-4 2022 расклад'!N18</f>
        <v>15</v>
      </c>
      <c r="Y18" s="269">
        <f>'Русский-4 2023 расклад'!N18</f>
        <v>0</v>
      </c>
      <c r="Z18" s="269">
        <f>'Русский-4 2024 расклад'!N18</f>
        <v>11.000999999999999</v>
      </c>
      <c r="AA18" s="403">
        <f>'Русский-4 2025 расклад '!N18</f>
        <v>1.0027999999999999</v>
      </c>
      <c r="AB18" s="357">
        <f>'Русский-4 2020 расклад'!O19</f>
        <v>14.86</v>
      </c>
      <c r="AC18" s="272">
        <f>'Русский-4 2021 расклад'!O19</f>
        <v>5.26</v>
      </c>
      <c r="AD18" s="272">
        <f>'Русский-4 2022 расклад'!O18</f>
        <v>15.151515151515152</v>
      </c>
      <c r="AE18" s="437">
        <f>'Русский-4 2023 расклад'!O18</f>
        <v>0</v>
      </c>
      <c r="AF18" s="437">
        <f>'Русский-4 2024 расклад'!O18</f>
        <v>11.58</v>
      </c>
      <c r="AG18" s="446">
        <f>'Русский-4 2025 расклад '!O18</f>
        <v>0.92</v>
      </c>
    </row>
    <row r="19" spans="1:33" s="252" customFormat="1" ht="15" customHeight="1" x14ac:dyDescent="0.25">
      <c r="A19" s="255">
        <v>2</v>
      </c>
      <c r="B19" s="231">
        <v>20061</v>
      </c>
      <c r="C19" s="237" t="s">
        <v>14</v>
      </c>
      <c r="D19" s="264">
        <f>'Русский-4 2020 расклад'!K20</f>
        <v>63</v>
      </c>
      <c r="E19" s="262">
        <f>'Русский-4 2021 расклад'!K20</f>
        <v>66</v>
      </c>
      <c r="F19" s="333">
        <f>'Русский-4 2022 расклад'!K19</f>
        <v>68</v>
      </c>
      <c r="G19" s="430">
        <f>'Русский-4 2023 расклад'!K19</f>
        <v>70</v>
      </c>
      <c r="H19" s="430">
        <f>'Русский-4 2024 расклад'!K19</f>
        <v>68</v>
      </c>
      <c r="I19" s="404">
        <f>'Русский-4 2025 расклад '!K19</f>
        <v>65</v>
      </c>
      <c r="J19" s="265">
        <f>'Русский-4 2020 расклад'!L20</f>
        <v>34.001100000000001</v>
      </c>
      <c r="K19" s="263">
        <f>'Русский-4 2021 расклад'!L20</f>
        <v>52.998000000000005</v>
      </c>
      <c r="L19" s="333">
        <f>'Русский-4 2022 расклад'!L19</f>
        <v>49</v>
      </c>
      <c r="M19" s="430">
        <f>'Русский-4 2023 расклад'!L19</f>
        <v>47.998999999999995</v>
      </c>
      <c r="N19" s="430">
        <f>'Русский-4 2024 расклад'!L19</f>
        <v>47.001599999999996</v>
      </c>
      <c r="O19" s="404">
        <f>'Русский-4 2025 расклад '!L19</f>
        <v>49.998000000000005</v>
      </c>
      <c r="P19" s="358">
        <f>'Русский-4 2020 расклад'!M20</f>
        <v>53.97</v>
      </c>
      <c r="Q19" s="266">
        <f>'Русский-4 2021 расклад'!M20</f>
        <v>80.3</v>
      </c>
      <c r="R19" s="426">
        <f>'Русский-4 2022 расклад'!M19</f>
        <v>72.058823529411768</v>
      </c>
      <c r="S19" s="426">
        <f>'Русский-4 2023 расклад'!M19</f>
        <v>68.569999999999993</v>
      </c>
      <c r="T19" s="426">
        <f>'Русский-4 2024 расклад'!M19</f>
        <v>69.12</v>
      </c>
      <c r="U19" s="343">
        <f>'Русский-4 2025 расклад '!M19</f>
        <v>76.92</v>
      </c>
      <c r="V19" s="265">
        <f>'Русский-4 2020 расклад'!N20</f>
        <v>6.9992999999999999</v>
      </c>
      <c r="W19" s="263">
        <f>'Русский-4 2021 расклад'!N20</f>
        <v>1.9997999999999998</v>
      </c>
      <c r="X19" s="333">
        <f>'Русский-4 2022 расклад'!N19</f>
        <v>3</v>
      </c>
      <c r="Y19" s="430">
        <f>'Русский-4 2023 расклад'!N19</f>
        <v>0</v>
      </c>
      <c r="Z19" s="430">
        <f>'Русский-4 2024 расклад'!N19</f>
        <v>0</v>
      </c>
      <c r="AA19" s="404">
        <f>'Русский-4 2025 расклад '!N19</f>
        <v>0</v>
      </c>
      <c r="AB19" s="358">
        <f>'Русский-4 2020 расклад'!O20</f>
        <v>11.11</v>
      </c>
      <c r="AC19" s="266">
        <f>'Русский-4 2021 расклад'!O20</f>
        <v>3.03</v>
      </c>
      <c r="AD19" s="266">
        <f>'Русский-4 2022 расклад'!O19</f>
        <v>4.4117647058823533</v>
      </c>
      <c r="AE19" s="438">
        <f>'Русский-4 2023 расклад'!O19</f>
        <v>0</v>
      </c>
      <c r="AF19" s="438">
        <f>'Русский-4 2024 расклад'!O19</f>
        <v>0</v>
      </c>
      <c r="AG19" s="296">
        <f>'Русский-4 2025 расклад '!O19</f>
        <v>0</v>
      </c>
    </row>
    <row r="20" spans="1:33" s="252" customFormat="1" ht="15" customHeight="1" x14ac:dyDescent="0.25">
      <c r="A20" s="255">
        <v>3</v>
      </c>
      <c r="B20" s="231">
        <v>21020</v>
      </c>
      <c r="C20" s="237" t="s">
        <v>22</v>
      </c>
      <c r="D20" s="264">
        <f>'Русский-4 2020 расклад'!K21</f>
        <v>76</v>
      </c>
      <c r="E20" s="262">
        <f>'Русский-4 2021 расклад'!K21</f>
        <v>94</v>
      </c>
      <c r="F20" s="333">
        <f>'Русский-4 2022 расклад'!K20</f>
        <v>98</v>
      </c>
      <c r="G20" s="430">
        <f>'Русский-4 2023 расклад'!K20</f>
        <v>90</v>
      </c>
      <c r="H20" s="430">
        <f>'Русский-4 2024 расклад'!K20</f>
        <v>101</v>
      </c>
      <c r="I20" s="404">
        <f>'Русский-4 2025 расклад '!K20</f>
        <v>78</v>
      </c>
      <c r="J20" s="265">
        <f>'Русский-4 2020 расклад'!L21</f>
        <v>44.999599999999994</v>
      </c>
      <c r="K20" s="263">
        <f>'Русский-4 2021 расклад'!L21</f>
        <v>80.003399999999999</v>
      </c>
      <c r="L20" s="333">
        <f>'Русский-4 2022 расклад'!L20</f>
        <v>74</v>
      </c>
      <c r="M20" s="430">
        <f>'Русский-4 2023 расклад'!L20</f>
        <v>63.998999999999995</v>
      </c>
      <c r="N20" s="430">
        <f>'Русский-4 2024 расклад'!L20</f>
        <v>92.000900000000001</v>
      </c>
      <c r="O20" s="404">
        <f>'Русский-4 2025 расклад '!L20</f>
        <v>54.997799999999991</v>
      </c>
      <c r="P20" s="358">
        <f>'Русский-4 2020 расклад'!M21</f>
        <v>59.209999999999994</v>
      </c>
      <c r="Q20" s="266">
        <f>'Русский-4 2021 расклад'!M21</f>
        <v>85.11</v>
      </c>
      <c r="R20" s="426">
        <f>'Русский-4 2022 расклад'!M20</f>
        <v>75.510204081632651</v>
      </c>
      <c r="S20" s="426">
        <f>'Русский-4 2023 расклад'!M20</f>
        <v>71.11</v>
      </c>
      <c r="T20" s="426">
        <f>'Русский-4 2024 расклад'!M20</f>
        <v>91.09</v>
      </c>
      <c r="U20" s="343">
        <f>'Русский-4 2025 расклад '!M20</f>
        <v>70.509999999999991</v>
      </c>
      <c r="V20" s="265">
        <f>'Русский-4 2020 расклад'!N21</f>
        <v>8.0028000000000006</v>
      </c>
      <c r="W20" s="263">
        <f>'Русский-4 2021 расклад'!N21</f>
        <v>0</v>
      </c>
      <c r="X20" s="333">
        <f>'Русский-4 2022 расклад'!N20</f>
        <v>4</v>
      </c>
      <c r="Y20" s="430">
        <f>'Русский-4 2023 расклад'!N20</f>
        <v>2.9969999999999999</v>
      </c>
      <c r="Z20" s="430">
        <f>'Русский-4 2024 расклад'!N20</f>
        <v>0</v>
      </c>
      <c r="AA20" s="404">
        <f>'Русский-4 2025 расклад '!N20</f>
        <v>4.0014000000000003</v>
      </c>
      <c r="AB20" s="358">
        <f>'Русский-4 2020 расклад'!O21</f>
        <v>10.53</v>
      </c>
      <c r="AC20" s="266">
        <f>'Русский-4 2021 расклад'!O21</f>
        <v>0</v>
      </c>
      <c r="AD20" s="266">
        <f>'Русский-4 2022 расклад'!O20</f>
        <v>4.0816326530612246</v>
      </c>
      <c r="AE20" s="438">
        <f>'Русский-4 2023 расклад'!O20</f>
        <v>3.33</v>
      </c>
      <c r="AF20" s="438">
        <f>'Русский-4 2024 расклад'!O20</f>
        <v>0</v>
      </c>
      <c r="AG20" s="296">
        <f>'Русский-4 2025 расклад '!O20</f>
        <v>5.13</v>
      </c>
    </row>
    <row r="21" spans="1:33" s="252" customFormat="1" ht="15" customHeight="1" x14ac:dyDescent="0.25">
      <c r="A21" s="255">
        <v>4</v>
      </c>
      <c r="B21" s="258">
        <v>20060</v>
      </c>
      <c r="C21" s="259" t="s">
        <v>142</v>
      </c>
      <c r="D21" s="264">
        <f>'Русский-4 2020 расклад'!K22</f>
        <v>142</v>
      </c>
      <c r="E21" s="262">
        <f>'Русский-4 2021 расклад'!K22</f>
        <v>158</v>
      </c>
      <c r="F21" s="333">
        <f>'Русский-4 2022 расклад'!K21</f>
        <v>142</v>
      </c>
      <c r="G21" s="430">
        <f>'Русский-4 2023 расклад'!K21</f>
        <v>187</v>
      </c>
      <c r="H21" s="430">
        <f>'Русский-4 2024 расклад'!K21</f>
        <v>178</v>
      </c>
      <c r="I21" s="404">
        <f>'Русский-4 2025 расклад '!K21</f>
        <v>181</v>
      </c>
      <c r="J21" s="265">
        <f>'Русский-4 2020 расклад'!L22</f>
        <v>95.992000000000004</v>
      </c>
      <c r="K21" s="263">
        <f>'Русский-4 2021 расклад'!L22</f>
        <v>139.00839999999999</v>
      </c>
      <c r="L21" s="333">
        <f>'Русский-4 2022 расклад'!L21</f>
        <v>123</v>
      </c>
      <c r="M21" s="430">
        <f>'Русский-4 2023 расклад'!L21</f>
        <v>147.00069999999999</v>
      </c>
      <c r="N21" s="430">
        <f>'Русский-4 2024 расклад'!L21</f>
        <v>140.99380000000002</v>
      </c>
      <c r="O21" s="404">
        <f>'Русский-4 2025 расклад '!L21</f>
        <v>128.00319999999999</v>
      </c>
      <c r="P21" s="358">
        <f>'Русский-4 2020 расклад'!M22</f>
        <v>67.600000000000009</v>
      </c>
      <c r="Q21" s="266">
        <f>'Русский-4 2021 расклад'!M22</f>
        <v>87.97999999999999</v>
      </c>
      <c r="R21" s="426">
        <f>'Русский-4 2022 расклад'!M21</f>
        <v>86.619718309859152</v>
      </c>
      <c r="S21" s="426">
        <f>'Русский-4 2023 расклад'!M21</f>
        <v>78.61</v>
      </c>
      <c r="T21" s="426">
        <f>'Русский-4 2024 расклад'!M21</f>
        <v>79.210000000000008</v>
      </c>
      <c r="U21" s="343">
        <f>'Русский-4 2025 расклад '!M21</f>
        <v>70.72</v>
      </c>
      <c r="V21" s="265">
        <f>'Русский-4 2020 расклад'!N22</f>
        <v>2.0022000000000002</v>
      </c>
      <c r="W21" s="263">
        <f>'Русский-4 2021 расклад'!N22</f>
        <v>0.99540000000000006</v>
      </c>
      <c r="X21" s="333">
        <f>'Русский-4 2022 расклад'!N21</f>
        <v>2.0000000000000004</v>
      </c>
      <c r="Y21" s="430">
        <f>'Русский-4 2023 расклад'!N21</f>
        <v>0</v>
      </c>
      <c r="Z21" s="430">
        <f>'Русский-4 2024 расклад'!N21</f>
        <v>0.99680000000000002</v>
      </c>
      <c r="AA21" s="404">
        <f>'Русский-4 2025 расклад '!N21</f>
        <v>4.9955999999999996</v>
      </c>
      <c r="AB21" s="358">
        <f>'Русский-4 2020 расклад'!O22</f>
        <v>1.41</v>
      </c>
      <c r="AC21" s="266">
        <f>'Русский-4 2021 расклад'!O22</f>
        <v>0.63</v>
      </c>
      <c r="AD21" s="266">
        <f>'Русский-4 2022 расклад'!O21</f>
        <v>1.4084507042253522</v>
      </c>
      <c r="AE21" s="438">
        <f>'Русский-4 2023 расклад'!O21</f>
        <v>0</v>
      </c>
      <c r="AF21" s="438">
        <f>'Русский-4 2024 расклад'!O21</f>
        <v>0.56000000000000005</v>
      </c>
      <c r="AG21" s="296">
        <f>'Русский-4 2025 расклад '!O21</f>
        <v>2.76</v>
      </c>
    </row>
    <row r="22" spans="1:33" s="252" customFormat="1" ht="15" customHeight="1" x14ac:dyDescent="0.25">
      <c r="A22" s="255">
        <v>5</v>
      </c>
      <c r="B22" s="231">
        <v>20400</v>
      </c>
      <c r="C22" s="239" t="s">
        <v>16</v>
      </c>
      <c r="D22" s="264">
        <f>'Русский-4 2020 расклад'!K23</f>
        <v>135</v>
      </c>
      <c r="E22" s="262">
        <f>'Русский-4 2021 расклад'!K23</f>
        <v>144</v>
      </c>
      <c r="F22" s="333">
        <f>'Русский-4 2022 расклад'!K22</f>
        <v>125</v>
      </c>
      <c r="G22" s="430">
        <f>'Русский-4 2023 расклад'!K22</f>
        <v>168</v>
      </c>
      <c r="H22" s="430">
        <f>'Русский-4 2024 расклад'!K22</f>
        <v>173</v>
      </c>
      <c r="I22" s="404">
        <f>'Русский-4 2025 расклад '!K22</f>
        <v>168</v>
      </c>
      <c r="J22" s="265">
        <f>'Русский-4 2020 расклад'!L23</f>
        <v>46.993499999999997</v>
      </c>
      <c r="K22" s="263">
        <f>'Русский-4 2021 расклад'!L23</f>
        <v>119.99520000000001</v>
      </c>
      <c r="L22" s="333">
        <f>'Русский-4 2022 расклад'!L22</f>
        <v>37</v>
      </c>
      <c r="M22" s="430">
        <f>'Русский-4 2023 расклад'!L22</f>
        <v>114.00479999999999</v>
      </c>
      <c r="N22" s="430">
        <f>'Русский-4 2024 расклад'!L22</f>
        <v>114.00700000000001</v>
      </c>
      <c r="O22" s="404">
        <f>'Русский-4 2025 расклад '!L22</f>
        <v>120.99359999999999</v>
      </c>
      <c r="P22" s="358">
        <f>'Русский-4 2020 расклад'!M23</f>
        <v>34.809999999999995</v>
      </c>
      <c r="Q22" s="266">
        <f>'Русский-4 2021 расклад'!M23</f>
        <v>83.33</v>
      </c>
      <c r="R22" s="426">
        <f>'Русский-4 2022 расклад'!M22</f>
        <v>29.6</v>
      </c>
      <c r="S22" s="426">
        <f>'Русский-4 2023 расклад'!M22</f>
        <v>67.86</v>
      </c>
      <c r="T22" s="426">
        <f>'Русский-4 2024 расклад'!M22</f>
        <v>65.900000000000006</v>
      </c>
      <c r="U22" s="343">
        <f>'Русский-4 2025 расклад '!M22</f>
        <v>72.02</v>
      </c>
      <c r="V22" s="265">
        <f>'Русский-4 2020 расклад'!N23</f>
        <v>30.995999999999999</v>
      </c>
      <c r="W22" s="263">
        <f>'Русский-4 2021 расклад'!N23</f>
        <v>0</v>
      </c>
      <c r="X22" s="333">
        <f>'Русский-4 2022 расклад'!N22</f>
        <v>16</v>
      </c>
      <c r="Y22" s="430">
        <f>'Русский-4 2023 расклад'!N22</f>
        <v>3.9983999999999997</v>
      </c>
      <c r="Z22" s="430">
        <f>'Русский-4 2024 расклад'!N22</f>
        <v>9.9994000000000014</v>
      </c>
      <c r="AA22" s="404">
        <f>'Русский-4 2025 расклад '!N22</f>
        <v>3.0072000000000001</v>
      </c>
      <c r="AB22" s="358">
        <f>'Русский-4 2020 расклад'!O23</f>
        <v>22.96</v>
      </c>
      <c r="AC22" s="266">
        <f>'Русский-4 2021 расклад'!O23</f>
        <v>0</v>
      </c>
      <c r="AD22" s="266">
        <f>'Русский-4 2022 расклад'!O22</f>
        <v>12.8</v>
      </c>
      <c r="AE22" s="438">
        <f>'Русский-4 2023 расклад'!O22</f>
        <v>2.38</v>
      </c>
      <c r="AF22" s="438">
        <f>'Русский-4 2024 расклад'!O22</f>
        <v>5.78</v>
      </c>
      <c r="AG22" s="296">
        <f>'Русский-4 2025 расклад '!O22</f>
        <v>1.79</v>
      </c>
    </row>
    <row r="23" spans="1:33" s="252" customFormat="1" ht="15" customHeight="1" x14ac:dyDescent="0.25">
      <c r="A23" s="255">
        <v>6</v>
      </c>
      <c r="B23" s="231">
        <v>20080</v>
      </c>
      <c r="C23" s="237" t="s">
        <v>143</v>
      </c>
      <c r="D23" s="264">
        <f>'Русский-4 2020 расклад'!K24</f>
        <v>73</v>
      </c>
      <c r="E23" s="262">
        <f>'Русский-4 2021 расклад'!K24</f>
        <v>80</v>
      </c>
      <c r="F23" s="333">
        <f>'Русский-4 2022 расклад'!K23</f>
        <v>91</v>
      </c>
      <c r="G23" s="430">
        <f>'Русский-4 2023 расклад'!K23</f>
        <v>115</v>
      </c>
      <c r="H23" s="430">
        <f>'Русский-4 2024 расклад'!K23</f>
        <v>118</v>
      </c>
      <c r="I23" s="404">
        <f>'Русский-4 2025 расклад '!K23</f>
        <v>85</v>
      </c>
      <c r="J23" s="265">
        <f>'Русский-4 2020 расклад'!L24</f>
        <v>32.0032</v>
      </c>
      <c r="K23" s="263">
        <f>'Русский-4 2021 расклад'!L24</f>
        <v>46</v>
      </c>
      <c r="L23" s="333">
        <f>'Русский-4 2022 расклад'!L23</f>
        <v>35</v>
      </c>
      <c r="M23" s="430">
        <f>'Русский-4 2023 расклад'!L23</f>
        <v>62.997</v>
      </c>
      <c r="N23" s="430">
        <f>'Русский-4 2024 расклад'!L23</f>
        <v>52.993799999999993</v>
      </c>
      <c r="O23" s="404">
        <f>'Русский-4 2025 расклад '!L23</f>
        <v>44.998999999999995</v>
      </c>
      <c r="P23" s="358">
        <f>'Русский-4 2020 расклад'!M24</f>
        <v>43.84</v>
      </c>
      <c r="Q23" s="266">
        <f>'Русский-4 2021 расклад'!M24</f>
        <v>57.5</v>
      </c>
      <c r="R23" s="426">
        <f>'Русский-4 2022 расклад'!M23</f>
        <v>38.46153846153846</v>
      </c>
      <c r="S23" s="426">
        <f>'Русский-4 2023 расклад'!M23</f>
        <v>54.78</v>
      </c>
      <c r="T23" s="426">
        <f>'Русский-4 2024 расклад'!M23</f>
        <v>44.91</v>
      </c>
      <c r="U23" s="343">
        <f>'Русский-4 2025 расклад '!M23</f>
        <v>52.94</v>
      </c>
      <c r="V23" s="265">
        <f>'Русский-4 2020 расклад'!N24</f>
        <v>17.0017</v>
      </c>
      <c r="W23" s="263">
        <f>'Русский-4 2021 расклад'!N24</f>
        <v>5</v>
      </c>
      <c r="X23" s="333">
        <f>'Русский-4 2022 расклад'!N23</f>
        <v>14.999999999999998</v>
      </c>
      <c r="Y23" s="430">
        <f>'Русский-4 2023 расклад'!N23</f>
        <v>14.995999999999999</v>
      </c>
      <c r="Z23" s="430">
        <f>'Русский-4 2024 расклад'!N23</f>
        <v>9.003400000000001</v>
      </c>
      <c r="AA23" s="404">
        <f>'Русский-4 2025 расклад '!N23</f>
        <v>4.0034999999999998</v>
      </c>
      <c r="AB23" s="358">
        <f>'Русский-4 2020 расклад'!O24</f>
        <v>23.29</v>
      </c>
      <c r="AC23" s="266">
        <f>'Русский-4 2021 расклад'!O24</f>
        <v>6.25</v>
      </c>
      <c r="AD23" s="266">
        <f>'Русский-4 2022 расклад'!O23</f>
        <v>16.483516483516482</v>
      </c>
      <c r="AE23" s="438">
        <f>'Русский-4 2023 расклад'!O23</f>
        <v>13.04</v>
      </c>
      <c r="AF23" s="438">
        <f>'Русский-4 2024 расклад'!O23</f>
        <v>7.63</v>
      </c>
      <c r="AG23" s="296">
        <f>'Русский-4 2025 расклад '!O23</f>
        <v>4.71</v>
      </c>
    </row>
    <row r="24" spans="1:33" s="252" customFormat="1" ht="15" customHeight="1" x14ac:dyDescent="0.25">
      <c r="A24" s="255">
        <v>7</v>
      </c>
      <c r="B24" s="231">
        <v>20460</v>
      </c>
      <c r="C24" s="237" t="s">
        <v>144</v>
      </c>
      <c r="D24" s="264">
        <f>'Русский-4 2020 расклад'!K25</f>
        <v>100</v>
      </c>
      <c r="E24" s="262">
        <f>'Русский-4 2021 расклад'!K25</f>
        <v>100</v>
      </c>
      <c r="F24" s="333">
        <f>'Русский-4 2022 расклад'!K24</f>
        <v>100</v>
      </c>
      <c r="G24" s="430">
        <f>'Русский-4 2023 расклад'!K24</f>
        <v>112</v>
      </c>
      <c r="H24" s="430">
        <f>'Русский-4 2024 расклад'!K24</f>
        <v>95</v>
      </c>
      <c r="I24" s="404">
        <f>'Русский-4 2025 расклад '!K24</f>
        <v>95</v>
      </c>
      <c r="J24" s="265">
        <f>'Русский-4 2020 расклад'!L25</f>
        <v>44</v>
      </c>
      <c r="K24" s="263">
        <f>'Русский-4 2021 расклад'!L25</f>
        <v>58</v>
      </c>
      <c r="L24" s="333">
        <f>'Русский-4 2022 расклад'!L24</f>
        <v>53</v>
      </c>
      <c r="M24" s="430">
        <f>'Русский-4 2023 расклад'!L24</f>
        <v>83.003199999999993</v>
      </c>
      <c r="N24" s="430">
        <f>'Русский-4 2024 расклад'!L24</f>
        <v>43.006500000000003</v>
      </c>
      <c r="O24" s="404">
        <f>'Русский-4 2025 расклад '!L24</f>
        <v>55.005000000000003</v>
      </c>
      <c r="P24" s="358">
        <f>'Русский-4 2020 расклад'!M25</f>
        <v>44</v>
      </c>
      <c r="Q24" s="266">
        <f>'Русский-4 2021 расклад'!M25</f>
        <v>58</v>
      </c>
      <c r="R24" s="426">
        <f>'Русский-4 2022 расклад'!M24</f>
        <v>53</v>
      </c>
      <c r="S24" s="426">
        <f>'Русский-4 2023 расклад'!M24</f>
        <v>74.11</v>
      </c>
      <c r="T24" s="426">
        <f>'Русский-4 2024 расклад'!M24</f>
        <v>45.27</v>
      </c>
      <c r="U24" s="343">
        <f>'Русский-4 2025 расклад '!M24</f>
        <v>57.9</v>
      </c>
      <c r="V24" s="265">
        <f>'Русский-4 2020 расклад'!N25</f>
        <v>15</v>
      </c>
      <c r="W24" s="263">
        <f>'Русский-4 2021 расклад'!N25</f>
        <v>10</v>
      </c>
      <c r="X24" s="333">
        <f>'Русский-4 2022 расклад'!N24</f>
        <v>2</v>
      </c>
      <c r="Y24" s="430">
        <f>'Русский-4 2023 расклад'!N24</f>
        <v>3.0016000000000003</v>
      </c>
      <c r="Z24" s="430">
        <f>'Русский-4 2024 расклад'!N24</f>
        <v>2.0044999999999997</v>
      </c>
      <c r="AA24" s="404">
        <f>'Русский-4 2025 расклад '!N24</f>
        <v>3.0019999999999998</v>
      </c>
      <c r="AB24" s="358">
        <f>'Русский-4 2020 расклад'!O25</f>
        <v>15</v>
      </c>
      <c r="AC24" s="266">
        <f>'Русский-4 2021 расклад'!O25</f>
        <v>10</v>
      </c>
      <c r="AD24" s="266">
        <f>'Русский-4 2022 расклад'!O24</f>
        <v>2</v>
      </c>
      <c r="AE24" s="438">
        <f>'Русский-4 2023 расклад'!O24</f>
        <v>2.68</v>
      </c>
      <c r="AF24" s="438">
        <f>'Русский-4 2024 расклад'!O24</f>
        <v>2.11</v>
      </c>
      <c r="AG24" s="296">
        <f>'Русский-4 2025 расклад '!O24</f>
        <v>3.16</v>
      </c>
    </row>
    <row r="25" spans="1:33" s="252" customFormat="1" ht="15" customHeight="1" x14ac:dyDescent="0.25">
      <c r="A25" s="255">
        <v>8</v>
      </c>
      <c r="B25" s="231">
        <v>20550</v>
      </c>
      <c r="C25" s="237" t="s">
        <v>18</v>
      </c>
      <c r="D25" s="264">
        <f>'Русский-4 2020 расклад'!K26</f>
        <v>59</v>
      </c>
      <c r="E25" s="262">
        <f>'Русский-4 2021 расклад'!K26</f>
        <v>93</v>
      </c>
      <c r="F25" s="333">
        <f>'Русский-4 2022 расклад'!K25</f>
        <v>50</v>
      </c>
      <c r="G25" s="430">
        <f>'Русский-4 2023 расклад'!K25</f>
        <v>83</v>
      </c>
      <c r="H25" s="430">
        <f>'Русский-4 2024 расклад'!K25</f>
        <v>62</v>
      </c>
      <c r="I25" s="404">
        <f>'Русский-4 2025 расклад '!K25</f>
        <v>66</v>
      </c>
      <c r="J25" s="265">
        <f>'Русский-4 2020 расклад'!L26</f>
        <v>30.9986</v>
      </c>
      <c r="K25" s="263">
        <f>'Русский-4 2021 расклад'!L26</f>
        <v>53.000700000000009</v>
      </c>
      <c r="L25" s="333">
        <f>'Русский-4 2022 расклад'!L25</f>
        <v>27</v>
      </c>
      <c r="M25" s="430">
        <f>'Русский-4 2023 расклад'!L25</f>
        <v>60.000699999999995</v>
      </c>
      <c r="N25" s="430">
        <f>'Русский-4 2024 расклад'!L25</f>
        <v>31</v>
      </c>
      <c r="O25" s="404">
        <f>'Русский-4 2025 расклад '!L25</f>
        <v>21.997799999999998</v>
      </c>
      <c r="P25" s="358">
        <f>'Русский-4 2020 расклад'!M26</f>
        <v>52.54</v>
      </c>
      <c r="Q25" s="266">
        <f>'Русский-4 2021 расклад'!M26</f>
        <v>56.99</v>
      </c>
      <c r="R25" s="426">
        <f>'Русский-4 2022 расклад'!M25</f>
        <v>54</v>
      </c>
      <c r="S25" s="426">
        <f>'Русский-4 2023 расклад'!M25</f>
        <v>72.289999999999992</v>
      </c>
      <c r="T25" s="426">
        <f>'Русский-4 2024 расклад'!M25</f>
        <v>50</v>
      </c>
      <c r="U25" s="343">
        <f>'Русский-4 2025 расклад '!M25</f>
        <v>33.33</v>
      </c>
      <c r="V25" s="265">
        <f>'Русский-4 2020 расклад'!N26</f>
        <v>6.0002999999999993</v>
      </c>
      <c r="W25" s="263">
        <f>'Русский-4 2021 расклад'!N26</f>
        <v>9.0023999999999997</v>
      </c>
      <c r="X25" s="333">
        <f>'Русский-4 2022 расклад'!N25</f>
        <v>3</v>
      </c>
      <c r="Y25" s="430">
        <f>'Русский-4 2023 расклад'!N25</f>
        <v>4.9965999999999999</v>
      </c>
      <c r="Z25" s="430">
        <f>'Русский-4 2024 расклад'!N25</f>
        <v>6.9997999999999987</v>
      </c>
      <c r="AA25" s="404">
        <f>'Русский-4 2025 расклад '!N25</f>
        <v>3.9995999999999996</v>
      </c>
      <c r="AB25" s="358">
        <f>'Русский-4 2020 расклад'!O26</f>
        <v>10.17</v>
      </c>
      <c r="AC25" s="266">
        <f>'Русский-4 2021 расклад'!O26</f>
        <v>9.68</v>
      </c>
      <c r="AD25" s="266">
        <f>'Русский-4 2022 расклад'!O25</f>
        <v>6</v>
      </c>
      <c r="AE25" s="438">
        <f>'Русский-4 2023 расклад'!O25</f>
        <v>6.02</v>
      </c>
      <c r="AF25" s="438">
        <f>'Русский-4 2024 расклад'!O25</f>
        <v>11.29</v>
      </c>
      <c r="AG25" s="296">
        <f>'Русский-4 2025 расклад '!O25</f>
        <v>6.06</v>
      </c>
    </row>
    <row r="26" spans="1:33" s="252" customFormat="1" ht="15" customHeight="1" x14ac:dyDescent="0.25">
      <c r="A26" s="255">
        <v>9</v>
      </c>
      <c r="B26" s="231">
        <v>20630</v>
      </c>
      <c r="C26" s="237" t="s">
        <v>19</v>
      </c>
      <c r="D26" s="264">
        <f>'Русский-4 2020 расклад'!K27</f>
        <v>87</v>
      </c>
      <c r="E26" s="262">
        <f>'Русский-4 2021 расклад'!K27</f>
        <v>103</v>
      </c>
      <c r="F26" s="333">
        <f>'Русский-4 2022 расклад'!K26</f>
        <v>84</v>
      </c>
      <c r="G26" s="430">
        <f>'Русский-4 2023 расклад'!K26</f>
        <v>77</v>
      </c>
      <c r="H26" s="430">
        <f>'Русский-4 2024 расклад'!K26</f>
        <v>84</v>
      </c>
      <c r="I26" s="404">
        <f>'Русский-4 2025 расклад '!K26</f>
        <v>87</v>
      </c>
      <c r="J26" s="265">
        <f>'Русский-4 2020 расклад'!L27</f>
        <v>29.997600000000002</v>
      </c>
      <c r="K26" s="263">
        <f>'Русский-4 2021 расклад'!L27</f>
        <v>70.997900000000016</v>
      </c>
      <c r="L26" s="333">
        <f>'Русский-4 2022 расклад'!L26</f>
        <v>45</v>
      </c>
      <c r="M26" s="430">
        <f>'Русский-4 2023 расклад'!L26</f>
        <v>55.001100000000008</v>
      </c>
      <c r="N26" s="430">
        <f>'Русский-4 2024 расклад'!L26</f>
        <v>63</v>
      </c>
      <c r="O26" s="404">
        <f>'Русский-4 2025 расклад '!L26</f>
        <v>41.994900000000001</v>
      </c>
      <c r="P26" s="358">
        <f>'Русский-4 2020 расклад'!M27</f>
        <v>34.480000000000004</v>
      </c>
      <c r="Q26" s="266">
        <f>'Русский-4 2021 расклад'!M27</f>
        <v>68.930000000000007</v>
      </c>
      <c r="R26" s="426">
        <f>'Русский-4 2022 расклад'!M26</f>
        <v>53.571428571428569</v>
      </c>
      <c r="S26" s="426">
        <f>'Русский-4 2023 расклад'!M26</f>
        <v>71.430000000000007</v>
      </c>
      <c r="T26" s="426">
        <f>'Русский-4 2024 расклад'!M26</f>
        <v>75</v>
      </c>
      <c r="U26" s="343">
        <f>'Русский-4 2025 расклад '!M26</f>
        <v>48.269999999999996</v>
      </c>
      <c r="V26" s="265">
        <f>'Русский-4 2020 расклад'!N27</f>
        <v>19.000799999999998</v>
      </c>
      <c r="W26" s="263">
        <f>'Русский-4 2021 расклад'!N27</f>
        <v>6.0049000000000001</v>
      </c>
      <c r="X26" s="333">
        <f>'Русский-4 2022 расклад'!N26</f>
        <v>17.999999999999996</v>
      </c>
      <c r="Y26" s="430">
        <f>'Русский-4 2023 расклад'!N26</f>
        <v>0</v>
      </c>
      <c r="Z26" s="430">
        <f>'Русский-4 2024 расклад'!N26</f>
        <v>0</v>
      </c>
      <c r="AA26" s="404">
        <f>'Русский-4 2025 расклад '!N26</f>
        <v>6.003000000000001</v>
      </c>
      <c r="AB26" s="358">
        <f>'Русский-4 2020 расклад'!O27</f>
        <v>21.84</v>
      </c>
      <c r="AC26" s="266">
        <f>'Русский-4 2021 расклад'!O27</f>
        <v>5.83</v>
      </c>
      <c r="AD26" s="266">
        <f>'Русский-4 2022 расклад'!O26</f>
        <v>21.428571428571427</v>
      </c>
      <c r="AE26" s="438">
        <f>'Русский-4 2023 расклад'!O26</f>
        <v>0</v>
      </c>
      <c r="AF26" s="438">
        <f>'Русский-4 2024 расклад'!O26</f>
        <v>0</v>
      </c>
      <c r="AG26" s="296">
        <f>'Русский-4 2025 расклад '!O26</f>
        <v>6.9</v>
      </c>
    </row>
    <row r="27" spans="1:33" s="252" customFormat="1" ht="15" customHeight="1" x14ac:dyDescent="0.25">
      <c r="A27" s="255">
        <v>10</v>
      </c>
      <c r="B27" s="231">
        <v>20810</v>
      </c>
      <c r="C27" s="237" t="s">
        <v>145</v>
      </c>
      <c r="D27" s="264">
        <f>'Русский-4 2020 расклад'!K28</f>
        <v>72</v>
      </c>
      <c r="E27" s="262">
        <f>'Русский-4 2021 расклад'!K28</f>
        <v>89</v>
      </c>
      <c r="F27" s="333">
        <f>'Русский-4 2022 расклад'!K27</f>
        <v>106</v>
      </c>
      <c r="G27" s="430">
        <f>'Русский-4 2023 расклад'!K27</f>
        <v>97</v>
      </c>
      <c r="H27" s="430">
        <f>'Русский-4 2024 расклад'!K27</f>
        <v>100</v>
      </c>
      <c r="I27" s="404">
        <f>'Русский-4 2025 расклад '!K27</f>
        <v>115</v>
      </c>
      <c r="J27" s="265">
        <f>'Русский-4 2020 расклад'!L28</f>
        <v>37.000799999999998</v>
      </c>
      <c r="K27" s="263">
        <f>'Русский-4 2021 расклад'!L28</f>
        <v>50.997</v>
      </c>
      <c r="L27" s="333">
        <f>'Русский-4 2022 расклад'!L27</f>
        <v>55</v>
      </c>
      <c r="M27" s="430">
        <f>'Русский-4 2023 расклад'!L27</f>
        <v>31.001199999999997</v>
      </c>
      <c r="N27" s="430">
        <f>'Русский-4 2024 расклад'!L27</f>
        <v>41</v>
      </c>
      <c r="O27" s="404">
        <f>'Русский-4 2025 расклад '!L27</f>
        <v>53.9925</v>
      </c>
      <c r="P27" s="358">
        <f>'Русский-4 2020 расклад'!M28</f>
        <v>51.39</v>
      </c>
      <c r="Q27" s="266">
        <f>'Русский-4 2021 расклад'!M28</f>
        <v>57.3</v>
      </c>
      <c r="R27" s="426">
        <f>'Русский-4 2022 расклад'!M27</f>
        <v>51.886792452830193</v>
      </c>
      <c r="S27" s="426">
        <f>'Русский-4 2023 расклад'!M27</f>
        <v>31.96</v>
      </c>
      <c r="T27" s="426">
        <f>'Русский-4 2024 расклад'!M27</f>
        <v>41</v>
      </c>
      <c r="U27" s="343">
        <f>'Русский-4 2025 расклад '!M27</f>
        <v>46.95</v>
      </c>
      <c r="V27" s="265">
        <f>'Русский-4 2020 расклад'!N28</f>
        <v>10.0008</v>
      </c>
      <c r="W27" s="263">
        <f>'Русский-4 2021 расклад'!N28</f>
        <v>11.000399999999999</v>
      </c>
      <c r="X27" s="333">
        <f>'Русский-4 2022 расклад'!N27</f>
        <v>22</v>
      </c>
      <c r="Y27" s="430">
        <f>'Русский-4 2023 расклад'!N27</f>
        <v>12.997999999999999</v>
      </c>
      <c r="Z27" s="430">
        <f>'Русский-4 2024 расклад'!N27</f>
        <v>15</v>
      </c>
      <c r="AA27" s="404">
        <f>'Русский-4 2025 расклад '!N27</f>
        <v>7.0034999999999998</v>
      </c>
      <c r="AB27" s="358">
        <f>'Русский-4 2020 расклад'!O28</f>
        <v>13.89</v>
      </c>
      <c r="AC27" s="266">
        <f>'Русский-4 2021 расклад'!O28</f>
        <v>12.36</v>
      </c>
      <c r="AD27" s="266">
        <f>'Русский-4 2022 расклад'!O27</f>
        <v>20.754716981132077</v>
      </c>
      <c r="AE27" s="438">
        <f>'Русский-4 2023 расклад'!O27</f>
        <v>13.4</v>
      </c>
      <c r="AF27" s="438">
        <f>'Русский-4 2024 расклад'!O27</f>
        <v>15</v>
      </c>
      <c r="AG27" s="296">
        <f>'Русский-4 2025 расклад '!O27</f>
        <v>6.09</v>
      </c>
    </row>
    <row r="28" spans="1:33" s="252" customFormat="1" ht="15" customHeight="1" x14ac:dyDescent="0.25">
      <c r="A28" s="255">
        <v>11</v>
      </c>
      <c r="B28" s="231">
        <v>20900</v>
      </c>
      <c r="C28" s="237" t="s">
        <v>146</v>
      </c>
      <c r="D28" s="264">
        <f>'Русский-4 2020 расклад'!K29</f>
        <v>100</v>
      </c>
      <c r="E28" s="262">
        <f>'Русский-4 2021 расклад'!K29</f>
        <v>124</v>
      </c>
      <c r="F28" s="333">
        <f>'Русский-4 2022 расклад'!K28</f>
        <v>99</v>
      </c>
      <c r="G28" s="430">
        <f>'Русский-4 2023 расклад'!K28</f>
        <v>160</v>
      </c>
      <c r="H28" s="430">
        <f>'Русский-4 2024 расклад'!K28</f>
        <v>141</v>
      </c>
      <c r="I28" s="404">
        <f>'Русский-4 2025 расклад '!K28</f>
        <v>146</v>
      </c>
      <c r="J28" s="265">
        <f>'Русский-4 2020 расклад'!L29</f>
        <v>39</v>
      </c>
      <c r="K28" s="263">
        <f>'Русский-4 2021 расклад'!L29</f>
        <v>95.008800000000008</v>
      </c>
      <c r="L28" s="333">
        <f>'Русский-4 2022 расклад'!L28</f>
        <v>52.000000000000007</v>
      </c>
      <c r="M28" s="430">
        <f>'Русский-4 2023 расклад'!L28</f>
        <v>90</v>
      </c>
      <c r="N28" s="430">
        <f>'Русский-4 2024 расклад'!L28</f>
        <v>59.9955</v>
      </c>
      <c r="O28" s="404">
        <f>'Русский-4 2025 расклад '!L28</f>
        <v>90.009</v>
      </c>
      <c r="P28" s="358">
        <f>'Русский-4 2020 расклад'!M29</f>
        <v>39</v>
      </c>
      <c r="Q28" s="266">
        <f>'Русский-4 2021 расклад'!M29</f>
        <v>76.62</v>
      </c>
      <c r="R28" s="426">
        <f>'Русский-4 2022 расклад'!M28</f>
        <v>52.525252525252533</v>
      </c>
      <c r="S28" s="426">
        <f>'Русский-4 2023 расклад'!M28</f>
        <v>56.25</v>
      </c>
      <c r="T28" s="426">
        <f>'Русский-4 2024 расклад'!M28</f>
        <v>42.550000000000004</v>
      </c>
      <c r="U28" s="343">
        <f>'Русский-4 2025 расклад '!M28</f>
        <v>61.65</v>
      </c>
      <c r="V28" s="265">
        <f>'Русский-4 2020 расклад'!N29</f>
        <v>19</v>
      </c>
      <c r="W28" s="263">
        <f>'Русский-4 2021 расклад'!N29</f>
        <v>4.0051999999999994</v>
      </c>
      <c r="X28" s="333">
        <f>'Русский-4 2022 расклад'!N28</f>
        <v>6</v>
      </c>
      <c r="Y28" s="430">
        <f>'Русский-4 2023 расклад'!N28</f>
        <v>6</v>
      </c>
      <c r="Z28" s="430">
        <f>'Русский-4 2024 расклад'!N28</f>
        <v>8.9958000000000009</v>
      </c>
      <c r="AA28" s="404">
        <f>'Русский-4 2025 расклад '!N28</f>
        <v>0.99280000000000002</v>
      </c>
      <c r="AB28" s="358">
        <f>'Русский-4 2020 расклад'!O29</f>
        <v>19</v>
      </c>
      <c r="AC28" s="266">
        <f>'Русский-4 2021 расклад'!O29</f>
        <v>3.23</v>
      </c>
      <c r="AD28" s="266">
        <f>'Русский-4 2022 расклад'!O28</f>
        <v>6.0606060606060606</v>
      </c>
      <c r="AE28" s="438">
        <f>'Русский-4 2023 расклад'!O28</f>
        <v>3.75</v>
      </c>
      <c r="AF28" s="438">
        <f>'Русский-4 2024 расклад'!O28</f>
        <v>6.38</v>
      </c>
      <c r="AG28" s="296">
        <f>'Русский-4 2025 расклад '!O28</f>
        <v>0.68</v>
      </c>
    </row>
    <row r="29" spans="1:33" s="252" customFormat="1" ht="15" customHeight="1" thickBot="1" x14ac:dyDescent="0.3">
      <c r="A29" s="255">
        <v>12</v>
      </c>
      <c r="B29" s="231">
        <v>21350</v>
      </c>
      <c r="C29" s="237" t="s">
        <v>147</v>
      </c>
      <c r="D29" s="273">
        <f>'Русский-4 2020 расклад'!K30</f>
        <v>59</v>
      </c>
      <c r="E29" s="274">
        <f>'Русский-4 2021 расклад'!K30</f>
        <v>57</v>
      </c>
      <c r="F29" s="334">
        <f>'Русский-4 2022 расклад'!K29</f>
        <v>66</v>
      </c>
      <c r="G29" s="431">
        <f>'Русский-4 2023 расклад'!K29</f>
        <v>93</v>
      </c>
      <c r="H29" s="431">
        <f>'Русский-4 2024 расклад'!K29</f>
        <v>66</v>
      </c>
      <c r="I29" s="405">
        <f>'Русский-4 2025 расклад '!K29</f>
        <v>78</v>
      </c>
      <c r="J29" s="275">
        <f>'Русский-4 2020 расклад'!L30</f>
        <v>29.9956</v>
      </c>
      <c r="K29" s="313">
        <f>'Русский-4 2021 расклад'!L30</f>
        <v>36.998699999999999</v>
      </c>
      <c r="L29" s="334">
        <f>'Русский-4 2022 расклад'!L29</f>
        <v>32.999999999999993</v>
      </c>
      <c r="M29" s="431">
        <f>'Русский-4 2023 расклад'!L29</f>
        <v>47.002200000000002</v>
      </c>
      <c r="N29" s="431">
        <f>'Русский-4 2024 расклад'!L29</f>
        <v>50.00160000000001</v>
      </c>
      <c r="O29" s="405">
        <f>'Русский-4 2025 расклад '!L29</f>
        <v>45.006</v>
      </c>
      <c r="P29" s="359">
        <f>'Русский-4 2020 расклад'!M30</f>
        <v>50.839999999999996</v>
      </c>
      <c r="Q29" s="277">
        <f>'Русский-4 2021 расклад'!M30</f>
        <v>64.91</v>
      </c>
      <c r="R29" s="427">
        <f>'Русский-4 2022 расклад'!M29</f>
        <v>49.999999999999993</v>
      </c>
      <c r="S29" s="427">
        <f>'Русский-4 2023 расклад'!M29</f>
        <v>50.54</v>
      </c>
      <c r="T29" s="427">
        <f>'Русский-4 2024 расклад'!M29</f>
        <v>75.760000000000005</v>
      </c>
      <c r="U29" s="344">
        <f>'Русский-4 2025 расклад '!M29</f>
        <v>57.7</v>
      </c>
      <c r="V29" s="275">
        <f>'Русский-4 2020 расклад'!N30</f>
        <v>8.0004000000000008</v>
      </c>
      <c r="W29" s="276">
        <f>'Русский-4 2021 расклад'!N30</f>
        <v>4.9988999999999999</v>
      </c>
      <c r="X29" s="334">
        <f>'Русский-4 2022 расклад'!N29</f>
        <v>6</v>
      </c>
      <c r="Y29" s="431">
        <f>'Русский-4 2023 расклад'!N29</f>
        <v>9.0023999999999997</v>
      </c>
      <c r="Z29" s="431">
        <f>'Русский-4 2024 расклад'!N29</f>
        <v>1.9997999999999998</v>
      </c>
      <c r="AA29" s="405">
        <f>'Русский-4 2025 расклад '!N29</f>
        <v>4.0014000000000003</v>
      </c>
      <c r="AB29" s="359">
        <f>'Русский-4 2020 расклад'!O30</f>
        <v>13.56</v>
      </c>
      <c r="AC29" s="277">
        <f>'Русский-4 2021 расклад'!O30</f>
        <v>8.77</v>
      </c>
      <c r="AD29" s="277">
        <f>'Русский-4 2022 расклад'!O29</f>
        <v>9.0909090909090917</v>
      </c>
      <c r="AE29" s="439">
        <f>'Русский-4 2023 расклад'!O29</f>
        <v>9.68</v>
      </c>
      <c r="AF29" s="439">
        <f>'Русский-4 2024 расклад'!O29</f>
        <v>3.03</v>
      </c>
      <c r="AG29" s="447">
        <f>'Русский-4 2025 расклад '!O29</f>
        <v>5.13</v>
      </c>
    </row>
    <row r="30" spans="1:33" s="252" customFormat="1" ht="15" customHeight="1" thickBot="1" x14ac:dyDescent="0.3">
      <c r="A30" s="222"/>
      <c r="B30" s="241"/>
      <c r="C30" s="220" t="s">
        <v>101</v>
      </c>
      <c r="D30" s="412">
        <f>'Русский-4 2020 расклад'!K31</f>
        <v>1422</v>
      </c>
      <c r="E30" s="413">
        <f>'Русский-4 2021 расклад'!K31</f>
        <v>1674</v>
      </c>
      <c r="F30" s="417">
        <f>'Русский-4 2022 расклад'!K30</f>
        <v>1639</v>
      </c>
      <c r="G30" s="432">
        <f>'Русский-4 2023 расклад'!K30</f>
        <v>1852</v>
      </c>
      <c r="H30" s="432">
        <f>'Русский-4 2024 расклад'!K30</f>
        <v>1745</v>
      </c>
      <c r="I30" s="418">
        <f>'Русский-4 2025 расклад '!K30</f>
        <v>1633</v>
      </c>
      <c r="J30" s="367">
        <f>'Русский-4 2020 расклад'!L31</f>
        <v>547.99360000000001</v>
      </c>
      <c r="K30" s="416">
        <f>'Русский-4 2021 расклад'!L31</f>
        <v>996.99409999999989</v>
      </c>
      <c r="L30" s="417">
        <f>'Русский-4 2022 расклад'!L30</f>
        <v>873</v>
      </c>
      <c r="M30" s="432">
        <f>'Русский-4 2023 расклад'!L30</f>
        <v>1079.9766999999999</v>
      </c>
      <c r="N30" s="432">
        <f>'Русский-4 2024 расклад'!L30</f>
        <v>1034.0089999999998</v>
      </c>
      <c r="O30" s="418">
        <f>'Русский-4 2025 расклад '!L30</f>
        <v>821.01139999999998</v>
      </c>
      <c r="P30" s="420">
        <f>'Русский-4 2020 расклад'!M31</f>
        <v>39.345840336134451</v>
      </c>
      <c r="Q30" s="365">
        <f>'Русский-4 2021 расклад'!M31</f>
        <v>58.834117647058832</v>
      </c>
      <c r="R30" s="421">
        <f>'Русский-4 2022 расклад'!M30</f>
        <v>49.515106891944981</v>
      </c>
      <c r="S30" s="423">
        <f>'Русский-4 2023 расклад'!M30</f>
        <v>57.057647058823527</v>
      </c>
      <c r="T30" s="423">
        <f>'Русский-4 2024 расклад'!M30</f>
        <v>57.178235294117641</v>
      </c>
      <c r="U30" s="419">
        <f>'Русский-4 2025 расклад '!M30</f>
        <v>50.367058823529419</v>
      </c>
      <c r="V30" s="367">
        <f>'Русский-4 2020 расклад'!N31</f>
        <v>300.00220000000002</v>
      </c>
      <c r="W30" s="416">
        <f>'Русский-4 2021 расклад'!N31</f>
        <v>126.9879</v>
      </c>
      <c r="X30" s="417">
        <f>'Русский-4 2022 расклад'!N30</f>
        <v>172</v>
      </c>
      <c r="Y30" s="432">
        <f>'Русский-4 2023 расклад'!N30</f>
        <v>144.9956</v>
      </c>
      <c r="Z30" s="432">
        <f>'Русский-4 2024 расклад'!N30</f>
        <v>126.99519999999998</v>
      </c>
      <c r="AA30" s="418">
        <f>'Русский-4 2025 расклад '!N30</f>
        <v>133.98950000000002</v>
      </c>
      <c r="AB30" s="420">
        <f>'Русский-4 2020 расклад'!O31</f>
        <v>20.948235294117652</v>
      </c>
      <c r="AC30" s="365">
        <f>'Русский-4 2021 расклад'!O31</f>
        <v>7.9047058823529408</v>
      </c>
      <c r="AD30" s="429">
        <f>'Русский-4 2022 расклад'!O30</f>
        <v>11.221901451955484</v>
      </c>
      <c r="AE30" s="429">
        <f>'Русский-4 2023 расклад'!O30</f>
        <v>8.0670588235294112</v>
      </c>
      <c r="AF30" s="429">
        <f>'Русский-4 2024 расклад'!O30</f>
        <v>8.7543749999999996</v>
      </c>
      <c r="AG30" s="445">
        <f>'Русский-4 2025 расклад '!O30</f>
        <v>8.7143750000000004</v>
      </c>
    </row>
    <row r="31" spans="1:33" s="252" customFormat="1" ht="15" customHeight="1" x14ac:dyDescent="0.25">
      <c r="A31" s="257">
        <v>1</v>
      </c>
      <c r="B31" s="258">
        <v>30070</v>
      </c>
      <c r="C31" s="259" t="s">
        <v>25</v>
      </c>
      <c r="D31" s="267">
        <f>'Русский-4 2020 расклад'!K32</f>
        <v>138</v>
      </c>
      <c r="E31" s="268">
        <f>'Русский-4 2021 расклад'!K32</f>
        <v>134</v>
      </c>
      <c r="F31" s="332">
        <f>'Русский-4 2022 расклад'!K31</f>
        <v>143</v>
      </c>
      <c r="G31" s="269">
        <f>'Русский-4 2023 расклад'!K31</f>
        <v>142</v>
      </c>
      <c r="H31" s="269">
        <f>'Русский-4 2024 расклад'!K31</f>
        <v>121</v>
      </c>
      <c r="I31" s="403">
        <f>'Русский-4 2025 расклад '!K31</f>
        <v>117</v>
      </c>
      <c r="J31" s="270">
        <f>'Русский-4 2020 расклад'!L32</f>
        <v>51.004800000000003</v>
      </c>
      <c r="K31" s="281">
        <f>'Русский-4 2021 расклад'!L32</f>
        <v>87.006200000000007</v>
      </c>
      <c r="L31" s="332">
        <f>'Русский-4 2022 расклад'!L31</f>
        <v>91</v>
      </c>
      <c r="M31" s="269">
        <f>'Русский-4 2023 расклад'!L31</f>
        <v>67.989599999999996</v>
      </c>
      <c r="N31" s="269">
        <f>'Русский-4 2024 расклад'!L31</f>
        <v>53.010100000000001</v>
      </c>
      <c r="O31" s="403">
        <f>'Русский-4 2025 расклад '!L31</f>
        <v>53.001000000000005</v>
      </c>
      <c r="P31" s="357">
        <f>'Русский-4 2020 расклад'!M32</f>
        <v>36.96</v>
      </c>
      <c r="Q31" s="272">
        <f>'Русский-4 2021 расклад'!M32</f>
        <v>64.930000000000007</v>
      </c>
      <c r="R31" s="425">
        <f>'Русский-4 2022 расклад'!M31</f>
        <v>63.636363636363633</v>
      </c>
      <c r="S31" s="425">
        <f>'Русский-4 2023 расклад'!M31</f>
        <v>47.88</v>
      </c>
      <c r="T31" s="425">
        <f>'Русский-4 2024 расклад'!M31</f>
        <v>43.81</v>
      </c>
      <c r="U31" s="342">
        <f>'Русский-4 2025 расклад '!M31</f>
        <v>45.300000000000004</v>
      </c>
      <c r="V31" s="270">
        <f>'Русский-4 2020 расклад'!N32</f>
        <v>23.0046</v>
      </c>
      <c r="W31" s="271">
        <f>'Русский-4 2021 расклад'!N32</f>
        <v>4.9981999999999998</v>
      </c>
      <c r="X31" s="332">
        <f>'Русский-4 2022 расклад'!N31</f>
        <v>12</v>
      </c>
      <c r="Y31" s="269">
        <f>'Русский-4 2023 расклад'!N31</f>
        <v>11.998999999999999</v>
      </c>
      <c r="Z31" s="269">
        <f>'Русский-4 2024 расклад'!N31</f>
        <v>13.999700000000001</v>
      </c>
      <c r="AA31" s="403">
        <f>'Русский-4 2025 расклад '!N31</f>
        <v>14.999400000000001</v>
      </c>
      <c r="AB31" s="357">
        <f>'Русский-4 2020 расклад'!O32</f>
        <v>16.670000000000002</v>
      </c>
      <c r="AC31" s="272">
        <f>'Русский-4 2021 расклад'!O32</f>
        <v>3.73</v>
      </c>
      <c r="AD31" s="272">
        <f>'Русский-4 2022 расклад'!O31</f>
        <v>8.3916083916083917</v>
      </c>
      <c r="AE31" s="437">
        <f>'Русский-4 2023 расклад'!O31</f>
        <v>8.4499999999999993</v>
      </c>
      <c r="AF31" s="437">
        <f>'Русский-4 2024 расклад'!O31</f>
        <v>11.57</v>
      </c>
      <c r="AG31" s="446">
        <f>'Русский-4 2025 расклад '!O31</f>
        <v>12.82</v>
      </c>
    </row>
    <row r="32" spans="1:33" s="252" customFormat="1" ht="15" customHeight="1" x14ac:dyDescent="0.25">
      <c r="A32" s="255">
        <v>2</v>
      </c>
      <c r="B32" s="231">
        <v>30480</v>
      </c>
      <c r="C32" s="237" t="s">
        <v>118</v>
      </c>
      <c r="D32" s="264">
        <f>'Русский-4 2020 расклад'!K33</f>
        <v>125</v>
      </c>
      <c r="E32" s="262">
        <f>'Русский-4 2021 расклад'!K33</f>
        <v>114</v>
      </c>
      <c r="F32" s="333">
        <f>'Русский-4 2022 расклад'!K32</f>
        <v>140</v>
      </c>
      <c r="G32" s="430">
        <f>'Русский-4 2023 расклад'!K32</f>
        <v>126</v>
      </c>
      <c r="H32" s="430">
        <f>'Русский-4 2024 расклад'!K32</f>
        <v>134</v>
      </c>
      <c r="I32" s="404">
        <f>'Русский-4 2025 расклад '!K32</f>
        <v>108</v>
      </c>
      <c r="J32" s="265">
        <f>'Русский-4 2020 расклад'!L33</f>
        <v>91.000000000000014</v>
      </c>
      <c r="K32" s="263">
        <f>'Русский-4 2021 расклад'!L33</f>
        <v>70.999200000000002</v>
      </c>
      <c r="L32" s="333">
        <f>'Русский-4 2022 расклад'!L32</f>
        <v>99.000000000000014</v>
      </c>
      <c r="M32" s="430">
        <f>'Русский-4 2023 расклад'!L32</f>
        <v>88.010999999999981</v>
      </c>
      <c r="N32" s="430">
        <f>'Русский-4 2024 расклад'!L32</f>
        <v>96.989199999999997</v>
      </c>
      <c r="O32" s="404">
        <f>'Русский-4 2025 расклад '!L32</f>
        <v>57.995999999999995</v>
      </c>
      <c r="P32" s="358">
        <f>'Русский-4 2020 расклад'!M33</f>
        <v>72.800000000000011</v>
      </c>
      <c r="Q32" s="266">
        <f>'Русский-4 2021 расклад'!M33</f>
        <v>62.28</v>
      </c>
      <c r="R32" s="426">
        <f>'Русский-4 2022 расклад'!M32</f>
        <v>70.714285714285722</v>
      </c>
      <c r="S32" s="426">
        <f>'Русский-4 2023 расклад'!M32</f>
        <v>69.849999999999994</v>
      </c>
      <c r="T32" s="426">
        <f>'Русский-4 2024 расклад'!M32</f>
        <v>72.38</v>
      </c>
      <c r="U32" s="343">
        <f>'Русский-4 2025 расклад '!M32</f>
        <v>53.699999999999996</v>
      </c>
      <c r="V32" s="265">
        <f>'Русский-4 2020 расклад'!N33</f>
        <v>4</v>
      </c>
      <c r="W32" s="263">
        <f>'Русский-4 2021 расклад'!N33</f>
        <v>1.9950000000000001</v>
      </c>
      <c r="X32" s="333">
        <f>'Русский-4 2022 расклад'!N32</f>
        <v>8</v>
      </c>
      <c r="Y32" s="430">
        <f>'Русский-4 2023 расклад'!N32</f>
        <v>3.9942000000000002</v>
      </c>
      <c r="Z32" s="430">
        <f>'Русский-4 2024 расклад'!N32</f>
        <v>1.0049999999999999</v>
      </c>
      <c r="AA32" s="404">
        <f>'Русский-4 2025 расклад '!N32</f>
        <v>3.0023999999999997</v>
      </c>
      <c r="AB32" s="358">
        <f>'Русский-4 2020 расклад'!O33</f>
        <v>3.2</v>
      </c>
      <c r="AC32" s="266">
        <f>'Русский-4 2021 расклад'!O33</f>
        <v>1.75</v>
      </c>
      <c r="AD32" s="266">
        <f>'Русский-4 2022 расклад'!O32</f>
        <v>5.7142857142857144</v>
      </c>
      <c r="AE32" s="438">
        <f>'Русский-4 2023 расклад'!O32</f>
        <v>3.17</v>
      </c>
      <c r="AF32" s="438">
        <f>'Русский-4 2024 расклад'!O32</f>
        <v>0.75</v>
      </c>
      <c r="AG32" s="296">
        <f>'Русский-4 2025 расклад '!O32</f>
        <v>2.78</v>
      </c>
    </row>
    <row r="33" spans="1:33" s="252" customFormat="1" ht="15" customHeight="1" x14ac:dyDescent="0.25">
      <c r="A33" s="255">
        <v>3</v>
      </c>
      <c r="B33" s="231">
        <v>30460</v>
      </c>
      <c r="C33" s="237" t="s">
        <v>30</v>
      </c>
      <c r="D33" s="264">
        <f>'Русский-4 2020 расклад'!K34</f>
        <v>94</v>
      </c>
      <c r="E33" s="262">
        <f>'Русский-4 2021 расклад'!K34</f>
        <v>114</v>
      </c>
      <c r="F33" s="333">
        <f>'Русский-4 2022 расклад'!K33</f>
        <v>146</v>
      </c>
      <c r="G33" s="430">
        <f>'Русский-4 2023 расклад'!K33</f>
        <v>167</v>
      </c>
      <c r="H33" s="430">
        <f>'Русский-4 2024 расклад'!K33</f>
        <v>161</v>
      </c>
      <c r="I33" s="404">
        <f>'Русский-4 2025 расклад '!K33</f>
        <v>171</v>
      </c>
      <c r="J33" s="265">
        <f>'Русский-4 2020 расклад'!L34</f>
        <v>29.9954</v>
      </c>
      <c r="K33" s="263">
        <f>'Русский-4 2021 расклад'!L34</f>
        <v>70.999200000000002</v>
      </c>
      <c r="L33" s="333">
        <f>'Русский-4 2022 расклад'!L33</f>
        <v>80.000000000000014</v>
      </c>
      <c r="M33" s="430">
        <f>'Русский-4 2023 расклад'!L33</f>
        <v>114.9962</v>
      </c>
      <c r="N33" s="430">
        <f>'Русский-4 2024 расклад'!L33</f>
        <v>135.9967</v>
      </c>
      <c r="O33" s="404">
        <f>'Русский-4 2025 расклад '!L33</f>
        <v>87.004799999999989</v>
      </c>
      <c r="P33" s="358">
        <f>'Русский-4 2020 расклад'!M34</f>
        <v>31.91</v>
      </c>
      <c r="Q33" s="266">
        <f>'Русский-4 2021 расклад'!M34</f>
        <v>62.28</v>
      </c>
      <c r="R33" s="426">
        <f>'Русский-4 2022 расклад'!M33</f>
        <v>54.794520547945211</v>
      </c>
      <c r="S33" s="426">
        <f>'Русский-4 2023 расклад'!M33</f>
        <v>68.86</v>
      </c>
      <c r="T33" s="426">
        <f>'Русский-4 2024 расклад'!M33</f>
        <v>84.47</v>
      </c>
      <c r="U33" s="343">
        <f>'Русский-4 2025 расклад '!M33</f>
        <v>50.88</v>
      </c>
      <c r="V33" s="265">
        <f>'Русский-4 2020 расклад'!N34</f>
        <v>21.995999999999999</v>
      </c>
      <c r="W33" s="263">
        <f>'Русский-4 2021 расклад'!N34</f>
        <v>1.0032000000000001</v>
      </c>
      <c r="X33" s="333">
        <f>'Русский-4 2022 расклад'!N33</f>
        <v>5.9999999999999991</v>
      </c>
      <c r="Y33" s="430">
        <f>'Русский-4 2023 расклад'!N33</f>
        <v>6.9973000000000001</v>
      </c>
      <c r="Z33" s="430">
        <f>'Русский-4 2024 расклад'!N33</f>
        <v>1.9964</v>
      </c>
      <c r="AA33" s="404">
        <f>'Русский-4 2025 расклад '!N33</f>
        <v>8.9945999999999984</v>
      </c>
      <c r="AB33" s="358">
        <f>'Русский-4 2020 расклад'!O34</f>
        <v>23.4</v>
      </c>
      <c r="AC33" s="266">
        <f>'Русский-4 2021 расклад'!O34</f>
        <v>0.88</v>
      </c>
      <c r="AD33" s="266">
        <f>'Русский-4 2022 расклад'!O33</f>
        <v>4.10958904109589</v>
      </c>
      <c r="AE33" s="438">
        <f>'Русский-4 2023 расклад'!O33</f>
        <v>4.1900000000000004</v>
      </c>
      <c r="AF33" s="438">
        <f>'Русский-4 2024 расклад'!O33</f>
        <v>1.24</v>
      </c>
      <c r="AG33" s="296">
        <f>'Русский-4 2025 расклад '!O33</f>
        <v>5.26</v>
      </c>
    </row>
    <row r="34" spans="1:33" s="252" customFormat="1" ht="15" customHeight="1" x14ac:dyDescent="0.25">
      <c r="A34" s="255">
        <v>4</v>
      </c>
      <c r="B34" s="231">
        <v>30030</v>
      </c>
      <c r="C34" s="237" t="s">
        <v>148</v>
      </c>
      <c r="D34" s="264">
        <f>'Русский-4 2020 расклад'!K35</f>
        <v>71</v>
      </c>
      <c r="E34" s="262">
        <f>'Русский-4 2021 расклад'!K35</f>
        <v>101</v>
      </c>
      <c r="F34" s="333">
        <f>'Русский-4 2022 расклад'!K34</f>
        <v>106</v>
      </c>
      <c r="G34" s="430">
        <f>'Русский-4 2023 расклад'!K34</f>
        <v>116</v>
      </c>
      <c r="H34" s="430">
        <f>'Русский-4 2024 расклад'!K34</f>
        <v>85</v>
      </c>
      <c r="I34" s="404">
        <f>'Русский-4 2025 расклад '!K34</f>
        <v>94</v>
      </c>
      <c r="J34" s="265">
        <f>'Русский-4 2020 расклад'!L35</f>
        <v>34.001899999999999</v>
      </c>
      <c r="K34" s="263">
        <f>'Русский-4 2021 расклад'!L35</f>
        <v>67.993200000000002</v>
      </c>
      <c r="L34" s="333">
        <f>'Русский-4 2022 расклад'!L34</f>
        <v>67.999999999999986</v>
      </c>
      <c r="M34" s="430">
        <f>'Русский-4 2023 расклад'!L34</f>
        <v>73.996399999999994</v>
      </c>
      <c r="N34" s="430">
        <f>'Русский-4 2024 расклад'!L34</f>
        <v>47.005000000000003</v>
      </c>
      <c r="O34" s="404">
        <f>'Русский-4 2025 расклад '!L34</f>
        <v>50.008000000000003</v>
      </c>
      <c r="P34" s="358">
        <f>'Русский-4 2020 расклад'!M35</f>
        <v>47.89</v>
      </c>
      <c r="Q34" s="266">
        <f>'Русский-4 2021 расклад'!M35</f>
        <v>67.319999999999993</v>
      </c>
      <c r="R34" s="426">
        <f>'Русский-4 2022 расклад'!M34</f>
        <v>64.15094339622641</v>
      </c>
      <c r="S34" s="426">
        <f>'Русский-4 2023 расклад'!M34</f>
        <v>63.789999999999992</v>
      </c>
      <c r="T34" s="426">
        <f>'Русский-4 2024 расклад'!M34</f>
        <v>55.300000000000004</v>
      </c>
      <c r="U34" s="343">
        <f>'Русский-4 2025 расклад '!M34</f>
        <v>53.2</v>
      </c>
      <c r="V34" s="265">
        <f>'Русский-4 2020 расклад'!N35</f>
        <v>9.9968000000000004</v>
      </c>
      <c r="W34" s="263">
        <f>'Русский-4 2021 расклад'!N35</f>
        <v>5.9994000000000005</v>
      </c>
      <c r="X34" s="333">
        <f>'Русский-4 2022 расклад'!N34</f>
        <v>4</v>
      </c>
      <c r="Y34" s="430">
        <f>'Русский-4 2023 расклад'!N34</f>
        <v>8.0040000000000013</v>
      </c>
      <c r="Z34" s="430">
        <f>'Русский-4 2024 расклад'!N34</f>
        <v>7.9984999999999999</v>
      </c>
      <c r="AA34" s="404">
        <f>'Русский-4 2025 расклад '!N34</f>
        <v>5.0008000000000008</v>
      </c>
      <c r="AB34" s="358">
        <f>'Русский-4 2020 расклад'!O35</f>
        <v>14.08</v>
      </c>
      <c r="AC34" s="266">
        <f>'Русский-4 2021 расклад'!O35</f>
        <v>5.94</v>
      </c>
      <c r="AD34" s="266">
        <f>'Русский-4 2022 расклад'!O34</f>
        <v>3.7735849056603774</v>
      </c>
      <c r="AE34" s="438">
        <f>'Русский-4 2023 расклад'!O34</f>
        <v>6.9</v>
      </c>
      <c r="AF34" s="438">
        <f>'Русский-4 2024 расклад'!O34</f>
        <v>9.41</v>
      </c>
      <c r="AG34" s="296">
        <f>'Русский-4 2025 расклад '!O34</f>
        <v>5.32</v>
      </c>
    </row>
    <row r="35" spans="1:33" s="252" customFormat="1" ht="15" customHeight="1" x14ac:dyDescent="0.25">
      <c r="A35" s="255">
        <v>5</v>
      </c>
      <c r="B35" s="231">
        <v>31000</v>
      </c>
      <c r="C35" s="237" t="s">
        <v>38</v>
      </c>
      <c r="D35" s="264">
        <f>'Русский-4 2020 расклад'!K36</f>
        <v>100</v>
      </c>
      <c r="E35" s="262">
        <f>'Русский-4 2021 расклад'!K36</f>
        <v>99</v>
      </c>
      <c r="F35" s="333">
        <f>'Русский-4 2022 расклад'!K35</f>
        <v>91</v>
      </c>
      <c r="G35" s="430">
        <f>'Русский-4 2023 расклад'!K35</f>
        <v>74</v>
      </c>
      <c r="H35" s="430">
        <f>'Русский-4 2024 расклад'!K35</f>
        <v>100</v>
      </c>
      <c r="I35" s="404">
        <f>'Русский-4 2025 расклад '!K35</f>
        <v>96</v>
      </c>
      <c r="J35" s="265">
        <f>'Русский-4 2020 расклад'!L36</f>
        <v>71</v>
      </c>
      <c r="K35" s="263">
        <f>'Русский-4 2021 расклад'!L36</f>
        <v>55.994400000000006</v>
      </c>
      <c r="L35" s="333">
        <f>'Русский-4 2022 расклад'!L35</f>
        <v>53</v>
      </c>
      <c r="M35" s="430">
        <f>'Русский-4 2023 расклад'!L35</f>
        <v>46.997400000000006</v>
      </c>
      <c r="N35" s="430">
        <f>'Русский-4 2024 расклад'!L35</f>
        <v>61</v>
      </c>
      <c r="O35" s="404">
        <f>'Русский-4 2025 расклад '!L35</f>
        <v>36.998400000000004</v>
      </c>
      <c r="P35" s="358">
        <f>'Русский-4 2020 расклад'!M36</f>
        <v>71</v>
      </c>
      <c r="Q35" s="266">
        <f>'Русский-4 2021 расклад'!M36</f>
        <v>56.56</v>
      </c>
      <c r="R35" s="426">
        <f>'Русский-4 2022 расклад'!M35</f>
        <v>58.241758241758241</v>
      </c>
      <c r="S35" s="426">
        <f>'Русский-4 2023 расклад'!M35</f>
        <v>63.510000000000005</v>
      </c>
      <c r="T35" s="426">
        <f>'Русский-4 2024 расклад'!M35</f>
        <v>61</v>
      </c>
      <c r="U35" s="343">
        <f>'Русский-4 2025 расклад '!M35</f>
        <v>38.54</v>
      </c>
      <c r="V35" s="265">
        <f>'Русский-4 2020 расклад'!N36</f>
        <v>6</v>
      </c>
      <c r="W35" s="263">
        <f>'Русский-4 2021 расклад'!N36</f>
        <v>7.9991999999999992</v>
      </c>
      <c r="X35" s="333">
        <f>'Русский-4 2022 расклад'!N35</f>
        <v>3</v>
      </c>
      <c r="Y35" s="430">
        <f>'Русский-4 2023 расклад'!N35</f>
        <v>6.0014000000000003</v>
      </c>
      <c r="Z35" s="430">
        <f>'Русский-4 2024 расклад'!N35</f>
        <v>8</v>
      </c>
      <c r="AA35" s="404">
        <f>'Русский-4 2025 расклад '!N35</f>
        <v>12</v>
      </c>
      <c r="AB35" s="358">
        <f>'Русский-4 2020 расклад'!O36</f>
        <v>6</v>
      </c>
      <c r="AC35" s="266">
        <f>'Русский-4 2021 расклад'!O36</f>
        <v>8.08</v>
      </c>
      <c r="AD35" s="266">
        <f>'Русский-4 2022 расклад'!O35</f>
        <v>3.296703296703297</v>
      </c>
      <c r="AE35" s="438">
        <f>'Русский-4 2023 расклад'!O35</f>
        <v>8.11</v>
      </c>
      <c r="AF35" s="438">
        <f>'Русский-4 2024 расклад'!O35</f>
        <v>8</v>
      </c>
      <c r="AG35" s="296">
        <f>'Русский-4 2025 расклад '!O35</f>
        <v>12.5</v>
      </c>
    </row>
    <row r="36" spans="1:33" s="252" customFormat="1" ht="15" customHeight="1" x14ac:dyDescent="0.25">
      <c r="A36" s="255">
        <v>6</v>
      </c>
      <c r="B36" s="231">
        <v>30130</v>
      </c>
      <c r="C36" s="237" t="s">
        <v>26</v>
      </c>
      <c r="D36" s="264">
        <f>'Русский-4 2020 расклад'!K37</f>
        <v>44</v>
      </c>
      <c r="E36" s="262">
        <f>'Русский-4 2021 расклад'!K37</f>
        <v>62</v>
      </c>
      <c r="F36" s="333">
        <f>'Русский-4 2022 расклад'!K36</f>
        <v>57</v>
      </c>
      <c r="G36" s="430">
        <f>'Русский-4 2023 расклад'!K36</f>
        <v>56</v>
      </c>
      <c r="H36" s="430">
        <f>'Русский-4 2024 расклад'!K36</f>
        <v>53</v>
      </c>
      <c r="I36" s="404">
        <f>'Русский-4 2025 расклад '!K36</f>
        <v>58</v>
      </c>
      <c r="J36" s="265">
        <f>'Русский-4 2020 расклад'!L37</f>
        <v>8.9979999999999993</v>
      </c>
      <c r="K36" s="263">
        <f>'Русский-4 2021 расклад'!L37</f>
        <v>36.003399999999999</v>
      </c>
      <c r="L36" s="333">
        <f>'Русский-4 2022 расклад'!L36</f>
        <v>2</v>
      </c>
      <c r="M36" s="430">
        <f>'Русский-4 2023 расклад'!L36</f>
        <v>31.9984</v>
      </c>
      <c r="N36" s="430">
        <f>'Русский-4 2024 расклад'!L36</f>
        <v>25.000100000000003</v>
      </c>
      <c r="O36" s="404">
        <f>'Русский-4 2025 расклад '!L36</f>
        <v>30.003399999999996</v>
      </c>
      <c r="P36" s="358">
        <f>'Русский-4 2020 расклад'!M37</f>
        <v>20.45</v>
      </c>
      <c r="Q36" s="266">
        <f>'Русский-4 2021 расклад'!M37</f>
        <v>58.069999999999993</v>
      </c>
      <c r="R36" s="426">
        <f>'Русский-4 2022 расклад'!M36</f>
        <v>3.5087719298245612</v>
      </c>
      <c r="S36" s="426">
        <f>'Русский-4 2023 расклад'!M36</f>
        <v>57.14</v>
      </c>
      <c r="T36" s="426">
        <f>'Русский-4 2024 расклад'!M36</f>
        <v>47.17</v>
      </c>
      <c r="U36" s="343">
        <f>'Русский-4 2025 расклад '!M36</f>
        <v>51.73</v>
      </c>
      <c r="V36" s="265">
        <f>'Русский-4 2020 расклад'!N37</f>
        <v>18.000399999999999</v>
      </c>
      <c r="W36" s="263">
        <f>'Русский-4 2021 расклад'!N37</f>
        <v>13.001399999999999</v>
      </c>
      <c r="X36" s="333">
        <f>'Русский-4 2022 расклад'!N36</f>
        <v>2</v>
      </c>
      <c r="Y36" s="430">
        <f>'Русский-4 2023 расклад'!N36</f>
        <v>1.0024000000000002</v>
      </c>
      <c r="Z36" s="430">
        <f>'Русский-4 2024 расклад'!N36</f>
        <v>8.9994000000000014</v>
      </c>
      <c r="AA36" s="404">
        <f>'Русский-4 2025 расклад '!N36</f>
        <v>4.0020000000000007</v>
      </c>
      <c r="AB36" s="358">
        <f>'Русский-4 2020 расклад'!O37</f>
        <v>40.909999999999997</v>
      </c>
      <c r="AC36" s="266">
        <f>'Русский-4 2021 расклад'!O37</f>
        <v>20.97</v>
      </c>
      <c r="AD36" s="266">
        <f>'Русский-4 2022 расклад'!O36</f>
        <v>3.5087719298245612</v>
      </c>
      <c r="AE36" s="438">
        <f>'Русский-4 2023 расклад'!O36</f>
        <v>1.79</v>
      </c>
      <c r="AF36" s="438">
        <f>'Русский-4 2024 расклад'!O36</f>
        <v>16.98</v>
      </c>
      <c r="AG36" s="296">
        <f>'Русский-4 2025 расклад '!O36</f>
        <v>6.9</v>
      </c>
    </row>
    <row r="37" spans="1:33" s="252" customFormat="1" ht="15" customHeight="1" x14ac:dyDescent="0.25">
      <c r="A37" s="255">
        <v>7</v>
      </c>
      <c r="B37" s="231">
        <v>30160</v>
      </c>
      <c r="C37" s="237" t="s">
        <v>149</v>
      </c>
      <c r="D37" s="264">
        <f>'Русский-4 2020 расклад'!K38</f>
        <v>104</v>
      </c>
      <c r="E37" s="262">
        <f>'Русский-4 2021 расклад'!K38</f>
        <v>151</v>
      </c>
      <c r="F37" s="333">
        <f>'Русский-4 2022 расклад'!K37</f>
        <v>96</v>
      </c>
      <c r="G37" s="430">
        <f>'Русский-4 2023 расклад'!K37</f>
        <v>154</v>
      </c>
      <c r="H37" s="430">
        <f>'Русский-4 2024 расклад'!K37</f>
        <v>148</v>
      </c>
      <c r="I37" s="404">
        <f>'Русский-4 2025 расклад '!K37</f>
        <v>141</v>
      </c>
      <c r="J37" s="265">
        <f>'Русский-4 2020 расклад'!L38</f>
        <v>7.9976000000000003</v>
      </c>
      <c r="K37" s="263">
        <f>'Русский-4 2021 расклад'!L38</f>
        <v>80.996400000000008</v>
      </c>
      <c r="L37" s="333">
        <f>'Русский-4 2022 расклад'!L37</f>
        <v>23</v>
      </c>
      <c r="M37" s="430">
        <f>'Русский-4 2023 расклад'!L37</f>
        <v>72.995999999999995</v>
      </c>
      <c r="N37" s="430">
        <f>'Русский-4 2024 расклад'!L37</f>
        <v>79.002399999999994</v>
      </c>
      <c r="O37" s="404">
        <f>'Русский-4 2025 расклад '!L37</f>
        <v>58.994400000000006</v>
      </c>
      <c r="P37" s="358">
        <f>'Русский-4 2020 расклад'!M38</f>
        <v>7.69</v>
      </c>
      <c r="Q37" s="266">
        <f>'Русский-4 2021 расклад'!M38</f>
        <v>53.64</v>
      </c>
      <c r="R37" s="426">
        <f>'Русский-4 2022 расклад'!M37</f>
        <v>23.958333333333332</v>
      </c>
      <c r="S37" s="426">
        <f>'Русский-4 2023 расклад'!M37</f>
        <v>47.4</v>
      </c>
      <c r="T37" s="426">
        <f>'Русский-4 2024 расклад'!M37</f>
        <v>53.379999999999995</v>
      </c>
      <c r="U37" s="343">
        <f>'Русский-4 2025 расклад '!M37</f>
        <v>41.84</v>
      </c>
      <c r="V37" s="265">
        <f>'Русский-4 2020 расклад'!N38</f>
        <v>65.998400000000004</v>
      </c>
      <c r="W37" s="263">
        <f>'Русский-4 2021 расклад'!N38</f>
        <v>10.992799999999999</v>
      </c>
      <c r="X37" s="333">
        <f>'Русский-4 2022 расклад'!N37</f>
        <v>31.000000000000004</v>
      </c>
      <c r="Y37" s="430">
        <f>'Русский-4 2023 расклад'!N37</f>
        <v>20.0046</v>
      </c>
      <c r="Z37" s="430">
        <f>'Русский-4 2024 расклад'!N37</f>
        <v>10.004799999999999</v>
      </c>
      <c r="AA37" s="404">
        <f>'Русский-4 2025 расклад '!N37</f>
        <v>15.0024</v>
      </c>
      <c r="AB37" s="358">
        <f>'Русский-4 2020 расклад'!O38</f>
        <v>63.46</v>
      </c>
      <c r="AC37" s="266">
        <f>'Русский-4 2021 расклад'!O38</f>
        <v>7.28</v>
      </c>
      <c r="AD37" s="266">
        <f>'Русский-4 2022 расклад'!O37</f>
        <v>32.291666666666671</v>
      </c>
      <c r="AE37" s="438">
        <f>'Русский-4 2023 расклад'!O37</f>
        <v>12.99</v>
      </c>
      <c r="AF37" s="438">
        <f>'Русский-4 2024 расклад'!O37</f>
        <v>6.76</v>
      </c>
      <c r="AG37" s="296">
        <f>'Русский-4 2025 расклад '!O37</f>
        <v>10.64</v>
      </c>
    </row>
    <row r="38" spans="1:33" s="252" customFormat="1" ht="15" customHeight="1" x14ac:dyDescent="0.25">
      <c r="A38" s="255">
        <v>8</v>
      </c>
      <c r="B38" s="231">
        <v>30310</v>
      </c>
      <c r="C38" s="237" t="s">
        <v>28</v>
      </c>
      <c r="D38" s="264">
        <f>'Русский-4 2020 расклад'!K39</f>
        <v>68</v>
      </c>
      <c r="E38" s="262">
        <f>'Русский-4 2021 расклад'!K39</f>
        <v>65</v>
      </c>
      <c r="F38" s="333">
        <f>'Русский-4 2022 расклад'!K38</f>
        <v>71</v>
      </c>
      <c r="G38" s="430">
        <f>'Русский-4 2023 расклад'!K38</f>
        <v>58</v>
      </c>
      <c r="H38" s="430">
        <f>'Русский-4 2024 расклад'!K38</f>
        <v>50</v>
      </c>
      <c r="I38" s="404">
        <f>'Русский-4 2025 расклад '!K38</f>
        <v>69</v>
      </c>
      <c r="J38" s="265">
        <f>'Русский-4 2020 расклад'!L39</f>
        <v>26.996000000000002</v>
      </c>
      <c r="K38" s="263">
        <f>'Русский-4 2021 расклад'!L39</f>
        <v>29.997499999999999</v>
      </c>
      <c r="L38" s="333">
        <f>'Русский-4 2022 расклад'!L38</f>
        <v>33.999999999999993</v>
      </c>
      <c r="M38" s="430">
        <f>'Русский-4 2023 расклад'!L38</f>
        <v>24.000399999999999</v>
      </c>
      <c r="N38" s="430">
        <f>'Русский-4 2024 расклад'!L38</f>
        <v>26</v>
      </c>
      <c r="O38" s="404">
        <f>'Русский-4 2025 расклад '!L38</f>
        <v>29.000700000000002</v>
      </c>
      <c r="P38" s="358">
        <f>'Русский-4 2020 расклад'!M39</f>
        <v>39.700000000000003</v>
      </c>
      <c r="Q38" s="266">
        <f>'Русский-4 2021 расклад'!M39</f>
        <v>46.15</v>
      </c>
      <c r="R38" s="426">
        <f>'Русский-4 2022 расклад'!M38</f>
        <v>47.887323943661968</v>
      </c>
      <c r="S38" s="426">
        <f>'Русский-4 2023 расклад'!M38</f>
        <v>41.379999999999995</v>
      </c>
      <c r="T38" s="426">
        <f>'Русский-4 2024 расклад'!M38</f>
        <v>52</v>
      </c>
      <c r="U38" s="343">
        <f>'Русский-4 2025 расклад '!M38</f>
        <v>42.03</v>
      </c>
      <c r="V38" s="265">
        <f>'Русский-4 2020 расклад'!N39</f>
        <v>10.002800000000001</v>
      </c>
      <c r="W38" s="263">
        <f>'Русский-4 2021 расклад'!N39</f>
        <v>3.0030000000000001</v>
      </c>
      <c r="X38" s="333">
        <f>'Русский-4 2022 расклад'!N38</f>
        <v>11</v>
      </c>
      <c r="Y38" s="430">
        <f>'Русский-4 2023 расклад'!N38</f>
        <v>9.9992000000000001</v>
      </c>
      <c r="Z38" s="430">
        <f>'Русский-4 2024 расклад'!N38</f>
        <v>5</v>
      </c>
      <c r="AA38" s="404">
        <f>'Русский-4 2025 расклад '!N38</f>
        <v>6.9966000000000008</v>
      </c>
      <c r="AB38" s="358">
        <f>'Русский-4 2020 расклад'!O39</f>
        <v>14.71</v>
      </c>
      <c r="AC38" s="266">
        <f>'Русский-4 2021 расклад'!O39</f>
        <v>4.62</v>
      </c>
      <c r="AD38" s="266">
        <f>'Русский-4 2022 расклад'!O38</f>
        <v>15.492957746478872</v>
      </c>
      <c r="AE38" s="438">
        <f>'Русский-4 2023 расклад'!O38</f>
        <v>17.239999999999998</v>
      </c>
      <c r="AF38" s="438">
        <f>'Русский-4 2024 расклад'!O38</f>
        <v>10</v>
      </c>
      <c r="AG38" s="296">
        <f>'Русский-4 2025 расклад '!O38</f>
        <v>10.14</v>
      </c>
    </row>
    <row r="39" spans="1:33" s="252" customFormat="1" ht="15" customHeight="1" x14ac:dyDescent="0.25">
      <c r="A39" s="255">
        <v>9</v>
      </c>
      <c r="B39" s="231">
        <v>30440</v>
      </c>
      <c r="C39" s="237" t="s">
        <v>29</v>
      </c>
      <c r="D39" s="264">
        <f>'Русский-4 2020 расклад'!K40</f>
        <v>72</v>
      </c>
      <c r="E39" s="262">
        <f>'Русский-4 2021 расклад'!K40</f>
        <v>88</v>
      </c>
      <c r="F39" s="333">
        <f>'Русский-4 2022 расклад'!K39</f>
        <v>77</v>
      </c>
      <c r="G39" s="430">
        <f>'Русский-4 2023 расклад'!K39</f>
        <v>90</v>
      </c>
      <c r="H39" s="430">
        <f>'Русский-4 2024 расклад'!K39</f>
        <v>101</v>
      </c>
      <c r="I39" s="404">
        <f>'Русский-4 2025 расклад '!K39</f>
        <v>98</v>
      </c>
      <c r="J39" s="265">
        <f>'Русский-4 2020 расклад'!L40</f>
        <v>10.0008</v>
      </c>
      <c r="K39" s="263">
        <f>'Русский-4 2021 расклад'!L40</f>
        <v>40.004799999999996</v>
      </c>
      <c r="L39" s="333">
        <f>'Русский-4 2022 расклад'!L39</f>
        <v>30.000000000000004</v>
      </c>
      <c r="M39" s="430">
        <f>'Русский-4 2023 расклад'!L39</f>
        <v>63</v>
      </c>
      <c r="N39" s="430">
        <f>'Русский-4 2024 расклад'!L39</f>
        <v>54.994500000000009</v>
      </c>
      <c r="O39" s="404">
        <f>'Русский-4 2025 расклад '!L39</f>
        <v>42.992599999999996</v>
      </c>
      <c r="P39" s="358">
        <f>'Русский-4 2020 расклад'!M40</f>
        <v>13.889999999999999</v>
      </c>
      <c r="Q39" s="266">
        <f>'Русский-4 2021 расклад'!M40</f>
        <v>45.459999999999994</v>
      </c>
      <c r="R39" s="426">
        <f>'Русский-4 2022 расклад'!M39</f>
        <v>38.961038961038966</v>
      </c>
      <c r="S39" s="426">
        <f>'Русский-4 2023 расклад'!M39</f>
        <v>70</v>
      </c>
      <c r="T39" s="426">
        <f>'Русский-4 2024 расклад'!M39</f>
        <v>54.45</v>
      </c>
      <c r="U39" s="343">
        <f>'Русский-4 2025 расклад '!M39</f>
        <v>43.87</v>
      </c>
      <c r="V39" s="265">
        <f>'Русский-4 2020 расклад'!N40</f>
        <v>22.996800000000004</v>
      </c>
      <c r="W39" s="263">
        <f>'Русский-4 2021 расклад'!N40</f>
        <v>9.0023999999999997</v>
      </c>
      <c r="X39" s="333">
        <f>'Русский-4 2022 расклад'!N39</f>
        <v>17.999999999999996</v>
      </c>
      <c r="Y39" s="430">
        <f>'Русский-4 2023 расклад'!N39</f>
        <v>3.9960000000000004</v>
      </c>
      <c r="Z39" s="430">
        <f>'Русский-4 2024 расклад'!N39</f>
        <v>8.9991000000000003</v>
      </c>
      <c r="AA39" s="404">
        <f>'Русский-4 2025 расклад '!N39</f>
        <v>14.004199999999999</v>
      </c>
      <c r="AB39" s="358">
        <f>'Русский-4 2020 расклад'!O40</f>
        <v>31.94</v>
      </c>
      <c r="AC39" s="266">
        <f>'Русский-4 2021 расклад'!O40</f>
        <v>10.23</v>
      </c>
      <c r="AD39" s="266">
        <f>'Русский-4 2022 расклад'!O39</f>
        <v>23.376623376623375</v>
      </c>
      <c r="AE39" s="438">
        <f>'Русский-4 2023 расклад'!O39</f>
        <v>4.4400000000000004</v>
      </c>
      <c r="AF39" s="438">
        <f>'Русский-4 2024 расклад'!O39</f>
        <v>8.91</v>
      </c>
      <c r="AG39" s="296">
        <f>'Русский-4 2025 расклад '!O39</f>
        <v>14.29</v>
      </c>
    </row>
    <row r="40" spans="1:33" s="252" customFormat="1" ht="15" customHeight="1" x14ac:dyDescent="0.25">
      <c r="A40" s="255">
        <v>10</v>
      </c>
      <c r="B40" s="231">
        <v>30500</v>
      </c>
      <c r="C40" s="237" t="s">
        <v>150</v>
      </c>
      <c r="D40" s="264">
        <f>'Русский-4 2020 расклад'!K41</f>
        <v>37</v>
      </c>
      <c r="E40" s="262">
        <f>'Русский-4 2021 расклад'!K41</f>
        <v>40</v>
      </c>
      <c r="F40" s="333">
        <f>'Русский-4 2022 расклад'!K40</f>
        <v>28</v>
      </c>
      <c r="G40" s="430">
        <f>'Русский-4 2023 расклад'!K40</f>
        <v>25</v>
      </c>
      <c r="H40" s="430">
        <f>'Русский-4 2024 расклад'!K40</f>
        <v>48</v>
      </c>
      <c r="I40" s="404">
        <f>'Русский-4 2025 расклад '!K40</f>
        <v>28</v>
      </c>
      <c r="J40" s="265">
        <f>'Русский-4 2020 расклад'!L41</f>
        <v>15.998800000000001</v>
      </c>
      <c r="K40" s="263">
        <f>'Русский-4 2021 расклад'!L41</f>
        <v>21</v>
      </c>
      <c r="L40" s="333">
        <f>'Русский-4 2022 расклад'!L40</f>
        <v>7</v>
      </c>
      <c r="M40" s="430">
        <f>'Русский-4 2023 расклад'!L40</f>
        <v>9</v>
      </c>
      <c r="N40" s="430">
        <f>'Русский-4 2024 расклад'!L40</f>
        <v>19.003200000000003</v>
      </c>
      <c r="O40" s="404">
        <f>'Русский-4 2025 расклад '!L40</f>
        <v>14.999600000000001</v>
      </c>
      <c r="P40" s="358">
        <f>'Русский-4 2020 расклад'!M41</f>
        <v>43.24</v>
      </c>
      <c r="Q40" s="266">
        <f>'Русский-4 2021 расклад'!M41</f>
        <v>52.5</v>
      </c>
      <c r="R40" s="426">
        <f>'Русский-4 2022 расклад'!M40</f>
        <v>25</v>
      </c>
      <c r="S40" s="426">
        <f>'Русский-4 2023 расклад'!M40</f>
        <v>36</v>
      </c>
      <c r="T40" s="426">
        <f>'Русский-4 2024 расклад'!M40</f>
        <v>39.590000000000003</v>
      </c>
      <c r="U40" s="343">
        <f>'Русский-4 2025 расклад '!M40</f>
        <v>53.57</v>
      </c>
      <c r="V40" s="265">
        <f>'Русский-4 2020 расклад'!N41</f>
        <v>3.9997000000000003</v>
      </c>
      <c r="W40" s="263">
        <f>'Русский-4 2021 расклад'!N41</f>
        <v>2</v>
      </c>
      <c r="X40" s="333">
        <f>'Русский-4 2022 расклад'!N40</f>
        <v>7</v>
      </c>
      <c r="Y40" s="430">
        <f>'Русский-4 2023 расклад'!N40</f>
        <v>3</v>
      </c>
      <c r="Z40" s="430">
        <f>'Русский-4 2024 расклад'!N40</f>
        <v>9.9983999999999984</v>
      </c>
      <c r="AA40" s="404">
        <f>'Русский-4 2025 расклад '!N40</f>
        <v>0.99959999999999993</v>
      </c>
      <c r="AB40" s="358">
        <f>'Русский-4 2020 расклад'!O41</f>
        <v>10.81</v>
      </c>
      <c r="AC40" s="266">
        <f>'Русский-4 2021 расклад'!O41</f>
        <v>5</v>
      </c>
      <c r="AD40" s="266">
        <f>'Русский-4 2022 расклад'!O40</f>
        <v>25</v>
      </c>
      <c r="AE40" s="438">
        <f>'Русский-4 2023 расклад'!O40</f>
        <v>12</v>
      </c>
      <c r="AF40" s="438">
        <f>'Русский-4 2024 расклад'!O40</f>
        <v>20.83</v>
      </c>
      <c r="AG40" s="296">
        <f>'Русский-4 2025 расклад '!O40</f>
        <v>3.57</v>
      </c>
    </row>
    <row r="41" spans="1:33" s="252" customFormat="1" ht="15" customHeight="1" x14ac:dyDescent="0.25">
      <c r="A41" s="255">
        <v>11</v>
      </c>
      <c r="B41" s="231">
        <v>30530</v>
      </c>
      <c r="C41" s="237" t="s">
        <v>151</v>
      </c>
      <c r="D41" s="264">
        <f>'Русский-4 2020 расклад'!K42</f>
        <v>137</v>
      </c>
      <c r="E41" s="262">
        <f>'Русский-4 2021 расклад'!K42</f>
        <v>146</v>
      </c>
      <c r="F41" s="333">
        <f>'Русский-4 2022 расклад'!K41</f>
        <v>142</v>
      </c>
      <c r="G41" s="430">
        <f>'Русский-4 2023 расклад'!K41</f>
        <v>200</v>
      </c>
      <c r="H41" s="430">
        <f>'Русский-4 2024 расклад'!K41</f>
        <v>128</v>
      </c>
      <c r="I41" s="404">
        <f>'Русский-4 2025 расклад '!K41</f>
        <v>107</v>
      </c>
      <c r="J41" s="265">
        <f>'Русский-4 2020 расклад'!L42</f>
        <v>34.003399999999999</v>
      </c>
      <c r="K41" s="263">
        <f>'Русский-4 2021 расклад'!L42</f>
        <v>73</v>
      </c>
      <c r="L41" s="333">
        <f>'Русский-4 2022 расклад'!L41</f>
        <v>71</v>
      </c>
      <c r="M41" s="430">
        <f>'Русский-4 2023 расклад'!L41</f>
        <v>119</v>
      </c>
      <c r="N41" s="430">
        <f>'Русский-4 2024 расклад'!L41</f>
        <v>75.007999999999996</v>
      </c>
      <c r="O41" s="404">
        <f>'Русский-4 2025 расклад '!L41</f>
        <v>63.001599999999996</v>
      </c>
      <c r="P41" s="358">
        <f>'Русский-4 2020 расклад'!M42</f>
        <v>24.82</v>
      </c>
      <c r="Q41" s="266">
        <f>'Русский-4 2021 расклад'!M42</f>
        <v>50</v>
      </c>
      <c r="R41" s="426">
        <f>'Русский-4 2022 расклад'!M41</f>
        <v>50</v>
      </c>
      <c r="S41" s="426">
        <f>'Русский-4 2023 расклад'!M41</f>
        <v>59.5</v>
      </c>
      <c r="T41" s="426">
        <f>'Русский-4 2024 расклад'!M41</f>
        <v>58.599999999999994</v>
      </c>
      <c r="U41" s="343">
        <f>'Русский-4 2025 расклад '!M41</f>
        <v>58.879999999999995</v>
      </c>
      <c r="V41" s="265">
        <f>'Русский-4 2020 расклад'!N42</f>
        <v>45.0045</v>
      </c>
      <c r="W41" s="263">
        <f>'Русский-4 2021 расклад'!N42</f>
        <v>28.002799999999997</v>
      </c>
      <c r="X41" s="333">
        <f>'Русский-4 2022 расклад'!N41</f>
        <v>26.000000000000004</v>
      </c>
      <c r="Y41" s="430">
        <f>'Русский-4 2023 расклад'!N41</f>
        <v>25</v>
      </c>
      <c r="Z41" s="430">
        <f>'Русский-4 2024 расклад'!N41</f>
        <v>17.9968</v>
      </c>
      <c r="AA41" s="404">
        <f>'Русский-4 2025 расклад '!N41</f>
        <v>13.9956</v>
      </c>
      <c r="AB41" s="358">
        <f>'Русский-4 2020 расклад'!O42</f>
        <v>32.85</v>
      </c>
      <c r="AC41" s="266">
        <f>'Русский-4 2021 расклад'!O42</f>
        <v>19.18</v>
      </c>
      <c r="AD41" s="266">
        <f>'Русский-4 2022 расклад'!O41</f>
        <v>18.30985915492958</v>
      </c>
      <c r="AE41" s="438">
        <f>'Русский-4 2023 расклад'!O41</f>
        <v>12.5</v>
      </c>
      <c r="AF41" s="438">
        <f>'Русский-4 2024 расклад'!O41</f>
        <v>14.06</v>
      </c>
      <c r="AG41" s="296">
        <f>'Русский-4 2025 расклад '!O41</f>
        <v>13.08</v>
      </c>
    </row>
    <row r="42" spans="1:33" s="252" customFormat="1" ht="15" customHeight="1" x14ac:dyDescent="0.25">
      <c r="A42" s="255">
        <v>12</v>
      </c>
      <c r="B42" s="231">
        <v>30640</v>
      </c>
      <c r="C42" s="237" t="s">
        <v>33</v>
      </c>
      <c r="D42" s="264">
        <f>'Русский-4 2020 расклад'!K43</f>
        <v>79</v>
      </c>
      <c r="E42" s="262">
        <f>'Русский-4 2021 расклад'!K43</f>
        <v>96</v>
      </c>
      <c r="F42" s="333">
        <f>'Русский-4 2022 расклад'!K42</f>
        <v>104</v>
      </c>
      <c r="G42" s="430">
        <f>'Русский-4 2023 расклад'!K42</f>
        <v>73</v>
      </c>
      <c r="H42" s="430">
        <f>'Русский-4 2024 расклад'!K42</f>
        <v>101</v>
      </c>
      <c r="I42" s="404">
        <f>'Русский-4 2025 расклад '!K42</f>
        <v>120</v>
      </c>
      <c r="J42" s="265">
        <f>'Русский-4 2020 расклад'!L43</f>
        <v>25.998899999999999</v>
      </c>
      <c r="K42" s="263">
        <f>'Русский-4 2021 расклад'!L43</f>
        <v>68.995200000000011</v>
      </c>
      <c r="L42" s="333">
        <f>'Русский-4 2022 расклад'!L42</f>
        <v>76.999999999999986</v>
      </c>
      <c r="M42" s="430">
        <f>'Русский-4 2023 расклад'!L42</f>
        <v>51.997899999999987</v>
      </c>
      <c r="N42" s="430">
        <f>'Русский-4 2024 расклад'!L42</f>
        <v>66.993300000000005</v>
      </c>
      <c r="O42" s="404">
        <f>'Русский-4 2025 расклад '!L42</f>
        <v>69</v>
      </c>
      <c r="P42" s="358">
        <f>'Русский-4 2020 расклад'!M43</f>
        <v>32.909999999999997</v>
      </c>
      <c r="Q42" s="266">
        <f>'Русский-4 2021 расклад'!M43</f>
        <v>71.87</v>
      </c>
      <c r="R42" s="426">
        <f>'Русский-4 2022 расклад'!M42</f>
        <v>74.038461538461533</v>
      </c>
      <c r="S42" s="426">
        <f>'Русский-4 2023 расклад'!M42</f>
        <v>71.22999999999999</v>
      </c>
      <c r="T42" s="426">
        <f>'Русский-4 2024 расклад'!M42</f>
        <v>66.33</v>
      </c>
      <c r="U42" s="343">
        <f>'Русский-4 2025 расклад '!M42</f>
        <v>57.5</v>
      </c>
      <c r="V42" s="265">
        <f>'Русский-4 2020 расклад'!N43</f>
        <v>10.0014</v>
      </c>
      <c r="W42" s="263">
        <f>'Русский-4 2021 расклад'!N43</f>
        <v>0.99840000000000007</v>
      </c>
      <c r="X42" s="333">
        <f>'Русский-4 2022 расклад'!N42</f>
        <v>0</v>
      </c>
      <c r="Y42" s="430">
        <f>'Русский-4 2023 расклад'!N42</f>
        <v>0</v>
      </c>
      <c r="Z42" s="430">
        <f>'Русский-4 2024 расклад'!N42</f>
        <v>0</v>
      </c>
      <c r="AA42" s="404">
        <f>'Русский-4 2025 расклад '!N42</f>
        <v>0</v>
      </c>
      <c r="AB42" s="358">
        <f>'Русский-4 2020 расклад'!O43</f>
        <v>12.66</v>
      </c>
      <c r="AC42" s="266">
        <f>'Русский-4 2021 расклад'!O43</f>
        <v>1.04</v>
      </c>
      <c r="AD42" s="266">
        <f>'Русский-4 2022 расклад'!O42</f>
        <v>0</v>
      </c>
      <c r="AE42" s="438">
        <f>'Русский-4 2023 расклад'!O42</f>
        <v>0</v>
      </c>
      <c r="AF42" s="438">
        <f>'Русский-4 2024 расклад'!O42</f>
        <v>0</v>
      </c>
      <c r="AG42" s="296">
        <f>'Русский-4 2025 расклад '!O42</f>
        <v>0</v>
      </c>
    </row>
    <row r="43" spans="1:33" s="252" customFormat="1" ht="15" customHeight="1" x14ac:dyDescent="0.25">
      <c r="A43" s="255">
        <v>13</v>
      </c>
      <c r="B43" s="231">
        <v>30650</v>
      </c>
      <c r="C43" s="237" t="s">
        <v>152</v>
      </c>
      <c r="D43" s="264">
        <f>'Русский-4 2020 расклад'!K44</f>
        <v>55</v>
      </c>
      <c r="E43" s="262">
        <f>'Русский-4 2021 расклад'!K44</f>
        <v>107</v>
      </c>
      <c r="F43" s="333">
        <f>'Русский-4 2022 расклад'!K43</f>
        <v>65</v>
      </c>
      <c r="G43" s="430">
        <f>'Русский-4 2023 расклад'!K43</f>
        <v>134</v>
      </c>
      <c r="H43" s="430">
        <f>'Русский-4 2024 расклад'!K43</f>
        <v>113</v>
      </c>
      <c r="I43" s="404">
        <f>'Русский-4 2025 расклад '!K43</f>
        <v>79</v>
      </c>
      <c r="J43" s="265">
        <f>'Русский-4 2020 расклад'!L44</f>
        <v>17.000499999999999</v>
      </c>
      <c r="K43" s="263">
        <f>'Русский-4 2021 расклад'!L44</f>
        <v>69.999400000000009</v>
      </c>
      <c r="L43" s="333">
        <f>'Русский-4 2022 расклад'!L43</f>
        <v>27</v>
      </c>
      <c r="M43" s="430">
        <f>'Русский-4 2023 расклад'!L43</f>
        <v>71.998199999999997</v>
      </c>
      <c r="N43" s="430">
        <f>'Русский-4 2024 расклад'!L43</f>
        <v>48.002400000000009</v>
      </c>
      <c r="O43" s="404">
        <f>'Русский-4 2025 расклад '!L43</f>
        <v>36.000299999999996</v>
      </c>
      <c r="P43" s="358">
        <f>'Русский-4 2020 расклад'!M44</f>
        <v>30.91</v>
      </c>
      <c r="Q43" s="266">
        <f>'Русский-4 2021 расклад'!M44</f>
        <v>65.42</v>
      </c>
      <c r="R43" s="426">
        <f>'Русский-4 2022 расклад'!M43</f>
        <v>41.53846153846154</v>
      </c>
      <c r="S43" s="426">
        <f>'Русский-4 2023 расклад'!M43</f>
        <v>53.73</v>
      </c>
      <c r="T43" s="426">
        <f>'Русский-4 2024 расклад'!M43</f>
        <v>42.480000000000004</v>
      </c>
      <c r="U43" s="343">
        <f>'Русский-4 2025 расклад '!M43</f>
        <v>45.569999999999993</v>
      </c>
      <c r="V43" s="265">
        <f>'Русский-4 2020 расклад'!N44</f>
        <v>11</v>
      </c>
      <c r="W43" s="263">
        <f>'Русский-4 2021 расклад'!N44</f>
        <v>4.9969000000000001</v>
      </c>
      <c r="X43" s="333">
        <f>'Русский-4 2022 расклад'!N43</f>
        <v>1</v>
      </c>
      <c r="Y43" s="430">
        <f>'Русский-4 2023 расклад'!N43</f>
        <v>4.0066000000000006</v>
      </c>
      <c r="Z43" s="430">
        <f>'Русский-4 2024 расклад'!N43</f>
        <v>6.0002999999999993</v>
      </c>
      <c r="AA43" s="404">
        <f>'Русский-4 2025 расклад '!N43</f>
        <v>1.9986999999999997</v>
      </c>
      <c r="AB43" s="358">
        <f>'Русский-4 2020 расклад'!O44</f>
        <v>20</v>
      </c>
      <c r="AC43" s="266">
        <f>'Русский-4 2021 расклад'!O44</f>
        <v>4.67</v>
      </c>
      <c r="AD43" s="266">
        <f>'Русский-4 2022 расклад'!O43</f>
        <v>1.5384615384615385</v>
      </c>
      <c r="AE43" s="438">
        <f>'Русский-4 2023 расклад'!O43</f>
        <v>2.99</v>
      </c>
      <c r="AF43" s="438">
        <f>'Русский-4 2024 расклад'!O43</f>
        <v>5.31</v>
      </c>
      <c r="AG43" s="296">
        <f>'Русский-4 2025 расклад '!O43</f>
        <v>2.5299999999999998</v>
      </c>
    </row>
    <row r="44" spans="1:33" s="252" customFormat="1" ht="15" customHeight="1" x14ac:dyDescent="0.25">
      <c r="A44" s="255">
        <v>14</v>
      </c>
      <c r="B44" s="258">
        <v>30790</v>
      </c>
      <c r="C44" s="237" t="s">
        <v>35</v>
      </c>
      <c r="D44" s="264">
        <f>'Русский-4 2020 расклад'!K45</f>
        <v>58</v>
      </c>
      <c r="E44" s="262">
        <f>'Русский-4 2021 расклад'!K45</f>
        <v>92</v>
      </c>
      <c r="F44" s="333">
        <f>'Русский-4 2022 расклад'!K44</f>
        <v>71</v>
      </c>
      <c r="G44" s="430">
        <f>'Русский-4 2023 расклад'!K44</f>
        <v>98</v>
      </c>
      <c r="H44" s="430">
        <f>'Русский-4 2024 расклад'!K44</f>
        <v>79</v>
      </c>
      <c r="I44" s="404">
        <f>'Русский-4 2025 расклад '!K44</f>
        <v>67</v>
      </c>
      <c r="J44" s="265">
        <f>'Русский-4 2020 расклад'!L45</f>
        <v>22.997</v>
      </c>
      <c r="K44" s="263">
        <f>'Русский-4 2021 расклад'!L45</f>
        <v>57.0032</v>
      </c>
      <c r="L44" s="333">
        <f>'Русский-4 2022 расклад'!L44</f>
        <v>41</v>
      </c>
      <c r="M44" s="430">
        <f>'Русский-4 2023 расклад'!L44</f>
        <v>47.000799999999991</v>
      </c>
      <c r="N44" s="430">
        <f>'Русский-4 2024 расклад'!L44</f>
        <v>39.002299999999998</v>
      </c>
      <c r="O44" s="404">
        <f>'Русский-4 2025 расклад '!L44</f>
        <v>30.002600000000001</v>
      </c>
      <c r="P44" s="358">
        <f>'Русский-4 2020 расклад'!M45</f>
        <v>39.65</v>
      </c>
      <c r="Q44" s="266">
        <f>'Русский-4 2021 расклад'!M45</f>
        <v>61.96</v>
      </c>
      <c r="R44" s="426">
        <f>'Русский-4 2022 расклад'!M44</f>
        <v>57.74647887323944</v>
      </c>
      <c r="S44" s="426">
        <f>'Русский-4 2023 расклад'!M44</f>
        <v>47.959999999999994</v>
      </c>
      <c r="T44" s="426">
        <f>'Русский-4 2024 расклад'!M44</f>
        <v>49.37</v>
      </c>
      <c r="U44" s="343">
        <f>'Русский-4 2025 расклад '!M44</f>
        <v>44.78</v>
      </c>
      <c r="V44" s="265">
        <f>'Русский-4 2020 расклад'!N45</f>
        <v>12.0002</v>
      </c>
      <c r="W44" s="263">
        <f>'Русский-4 2021 расклад'!N45</f>
        <v>10.000399999999999</v>
      </c>
      <c r="X44" s="333">
        <f>'Русский-4 2022 расклад'!N44</f>
        <v>5</v>
      </c>
      <c r="Y44" s="430">
        <f>'Русский-4 2023 расклад'!N44</f>
        <v>11.995200000000001</v>
      </c>
      <c r="Z44" s="430">
        <f>'Русский-4 2024 расклад'!N44</f>
        <v>5.0007000000000001</v>
      </c>
      <c r="AA44" s="404">
        <f>'Русский-4 2025 расклад '!N44</f>
        <v>7.9998000000000005</v>
      </c>
      <c r="AB44" s="358">
        <f>'Русский-4 2020 расклад'!O45</f>
        <v>20.69</v>
      </c>
      <c r="AC44" s="266">
        <f>'Русский-4 2021 расклад'!O45</f>
        <v>10.87</v>
      </c>
      <c r="AD44" s="266">
        <f>'Русский-4 2022 расклад'!O44</f>
        <v>7.042253521126761</v>
      </c>
      <c r="AE44" s="438">
        <f>'Русский-4 2023 расклад'!O44</f>
        <v>12.24</v>
      </c>
      <c r="AF44" s="438">
        <f>'Русский-4 2024 расклад'!O44</f>
        <v>6.33</v>
      </c>
      <c r="AG44" s="296">
        <f>'Русский-4 2025 расклад '!O44</f>
        <v>11.94</v>
      </c>
    </row>
    <row r="45" spans="1:33" s="252" customFormat="1" ht="15" customHeight="1" x14ac:dyDescent="0.25">
      <c r="A45" s="255">
        <v>15</v>
      </c>
      <c r="B45" s="231">
        <v>30880</v>
      </c>
      <c r="C45" s="259" t="s">
        <v>153</v>
      </c>
      <c r="D45" s="264">
        <f>'Русский-4 2020 расклад'!K46</f>
        <v>50</v>
      </c>
      <c r="E45" s="262">
        <f>'Русский-4 2021 расклад'!K46</f>
        <v>57</v>
      </c>
      <c r="F45" s="333">
        <f>'Русский-4 2022 расклад'!K45</f>
        <v>69</v>
      </c>
      <c r="G45" s="430">
        <f>'Русский-4 2023 расклад'!K45</f>
        <v>64</v>
      </c>
      <c r="H45" s="430">
        <f>'Русский-4 2024 расклад'!K45</f>
        <v>70</v>
      </c>
      <c r="I45" s="404">
        <f>'Русский-4 2025 расклад '!K45</f>
        <v>56</v>
      </c>
      <c r="J45" s="265">
        <f>'Русский-4 2020 расклад'!L46</f>
        <v>28</v>
      </c>
      <c r="K45" s="263">
        <f>'Русский-4 2021 расклад'!L46</f>
        <v>27.000900000000001</v>
      </c>
      <c r="L45" s="333">
        <f>'Русский-4 2022 расклад'!L45</f>
        <v>36.000000000000007</v>
      </c>
      <c r="M45" s="430">
        <f>'Русский-4 2023 расклад'!L45</f>
        <v>34.0032</v>
      </c>
      <c r="N45" s="430">
        <f>'Русский-4 2024 расклад'!L45</f>
        <v>44.001999999999995</v>
      </c>
      <c r="O45" s="404">
        <f>'Русский-4 2025 расклад '!L45</f>
        <v>33.997600000000006</v>
      </c>
      <c r="P45" s="358">
        <f>'Русский-4 2020 расклад'!M46</f>
        <v>56</v>
      </c>
      <c r="Q45" s="266">
        <f>'Русский-4 2021 расклад'!M46</f>
        <v>47.370000000000005</v>
      </c>
      <c r="R45" s="426">
        <f>'Русский-4 2022 расклад'!M45</f>
        <v>52.173913043478265</v>
      </c>
      <c r="S45" s="426">
        <f>'Русский-4 2023 расклад'!M45</f>
        <v>53.13</v>
      </c>
      <c r="T45" s="426">
        <f>'Русский-4 2024 расклад'!M45</f>
        <v>62.86</v>
      </c>
      <c r="U45" s="343">
        <f>'Русский-4 2025 расклад '!M45</f>
        <v>60.71</v>
      </c>
      <c r="V45" s="265">
        <f>'Русский-4 2020 расклад'!N46</f>
        <v>7</v>
      </c>
      <c r="W45" s="263">
        <f>'Русский-4 2021 расклад'!N46</f>
        <v>9.9977999999999998</v>
      </c>
      <c r="X45" s="333">
        <f>'Русский-4 2022 расклад'!N45</f>
        <v>10.999999999999998</v>
      </c>
      <c r="Y45" s="430">
        <f>'Русский-4 2023 расклад'!N45</f>
        <v>11.001600000000002</v>
      </c>
      <c r="Z45" s="430">
        <f>'Русский-4 2024 расклад'!N45</f>
        <v>3.9969999999999999</v>
      </c>
      <c r="AA45" s="404">
        <f>'Русский-4 2025 расклад '!N45</f>
        <v>5.9976000000000003</v>
      </c>
      <c r="AB45" s="358">
        <f>'Русский-4 2020 расклад'!O46</f>
        <v>14</v>
      </c>
      <c r="AC45" s="266">
        <f>'Русский-4 2021 расклад'!O46</f>
        <v>17.54</v>
      </c>
      <c r="AD45" s="266">
        <f>'Русский-4 2022 расклад'!O45</f>
        <v>15.942028985507244</v>
      </c>
      <c r="AE45" s="438">
        <f>'Русский-4 2023 расклад'!O45</f>
        <v>17.190000000000001</v>
      </c>
      <c r="AF45" s="438">
        <f>'Русский-4 2024 расклад'!O45</f>
        <v>5.71</v>
      </c>
      <c r="AG45" s="296">
        <f>'Русский-4 2025 расклад '!O45</f>
        <v>10.71</v>
      </c>
    </row>
    <row r="46" spans="1:33" s="252" customFormat="1" ht="15" customHeight="1" x14ac:dyDescent="0.25">
      <c r="A46" s="255">
        <v>16</v>
      </c>
      <c r="B46" s="231">
        <v>30940</v>
      </c>
      <c r="C46" s="237" t="s">
        <v>37</v>
      </c>
      <c r="D46" s="264">
        <f>'Русский-4 2020 расклад'!K47</f>
        <v>93</v>
      </c>
      <c r="E46" s="262">
        <f>'Русский-4 2021 расклад'!K47</f>
        <v>103</v>
      </c>
      <c r="F46" s="333">
        <f>'Русский-4 2022 расклад'!K46</f>
        <v>114</v>
      </c>
      <c r="G46" s="430">
        <f>'Русский-4 2023 расклад'!K46</f>
        <v>127</v>
      </c>
      <c r="H46" s="430">
        <f>'Русский-4 2024 расклад'!K46</f>
        <v>127</v>
      </c>
      <c r="I46" s="404">
        <f>'Русский-4 2025 расклад '!K46</f>
        <v>110</v>
      </c>
      <c r="J46" s="265">
        <f>'Русский-4 2020 расклад'!L47</f>
        <v>34.995899999999999</v>
      </c>
      <c r="K46" s="263">
        <f>'Русский-4 2021 расклад'!L47</f>
        <v>56.001100000000008</v>
      </c>
      <c r="L46" s="333">
        <f>'Русский-4 2022 расклад'!L46</f>
        <v>76.000000000000014</v>
      </c>
      <c r="M46" s="430">
        <f>'Русский-4 2023 расклад'!L46</f>
        <v>75.996800000000007</v>
      </c>
      <c r="N46" s="430">
        <f>'Русский-4 2024 расклад'!L46</f>
        <v>83.997800000000012</v>
      </c>
      <c r="O46" s="404">
        <f>'Русский-4 2025 расклад '!L46</f>
        <v>58.002999999999993</v>
      </c>
      <c r="P46" s="358">
        <f>'Русский-4 2020 расклад'!M47</f>
        <v>37.629999999999995</v>
      </c>
      <c r="Q46" s="266">
        <f>'Русский-4 2021 расклад'!M47</f>
        <v>54.370000000000005</v>
      </c>
      <c r="R46" s="426">
        <f>'Русский-4 2022 расклад'!M46</f>
        <v>66.666666666666671</v>
      </c>
      <c r="S46" s="426">
        <f>'Русский-4 2023 расклад'!M46</f>
        <v>59.84</v>
      </c>
      <c r="T46" s="426">
        <f>'Русский-4 2024 расклад'!M46</f>
        <v>66.14</v>
      </c>
      <c r="U46" s="343">
        <f>'Русский-4 2025 расклад '!M46</f>
        <v>52.73</v>
      </c>
      <c r="V46" s="265">
        <f>'Русский-4 2020 расклад'!N47</f>
        <v>18.9999</v>
      </c>
      <c r="W46" s="263">
        <f>'Русский-4 2021 расклад'!N47</f>
        <v>11.999500000000001</v>
      </c>
      <c r="X46" s="333">
        <f>'Русский-4 2022 расклад'!N46</f>
        <v>8</v>
      </c>
      <c r="Y46" s="430">
        <f>'Русский-4 2023 расклад'!N46</f>
        <v>6.9977</v>
      </c>
      <c r="Z46" s="430">
        <f>'Русский-4 2024 расклад'!N46</f>
        <v>12.001499999999998</v>
      </c>
      <c r="AA46" s="404">
        <f>'Русский-4 2025 расклад '!N46</f>
        <v>8.9979999999999993</v>
      </c>
      <c r="AB46" s="358">
        <f>'Русский-4 2020 расклад'!O47</f>
        <v>20.43</v>
      </c>
      <c r="AC46" s="266">
        <f>'Русский-4 2021 расклад'!O47</f>
        <v>11.65</v>
      </c>
      <c r="AD46" s="266">
        <f>'Русский-4 2022 расклад'!O46</f>
        <v>7.0175438596491224</v>
      </c>
      <c r="AE46" s="438">
        <f>'Русский-4 2023 расклад'!O46</f>
        <v>5.51</v>
      </c>
      <c r="AF46" s="438">
        <f>'Русский-4 2024 расклад'!O46</f>
        <v>9.4499999999999993</v>
      </c>
      <c r="AG46" s="296">
        <f>'Русский-4 2025 расклад '!O46</f>
        <v>8.18</v>
      </c>
    </row>
    <row r="47" spans="1:33" s="252" customFormat="1" ht="15" customHeight="1" thickBot="1" x14ac:dyDescent="0.3">
      <c r="A47" s="255">
        <v>17</v>
      </c>
      <c r="B47" s="234">
        <v>31480</v>
      </c>
      <c r="C47" s="237" t="s">
        <v>39</v>
      </c>
      <c r="D47" s="273">
        <f>'Русский-4 2020 расклад'!K48</f>
        <v>97</v>
      </c>
      <c r="E47" s="274">
        <f>'Русский-4 2021 расклад'!K48</f>
        <v>105</v>
      </c>
      <c r="F47" s="334">
        <f>'Русский-4 2022 расклад'!K47</f>
        <v>119</v>
      </c>
      <c r="G47" s="431">
        <f>'Русский-4 2023 расклад'!K47</f>
        <v>148</v>
      </c>
      <c r="H47" s="431">
        <f>'Русский-4 2024 расклад'!K47</f>
        <v>126</v>
      </c>
      <c r="I47" s="405">
        <f>'Русский-4 2025 расклад '!K47</f>
        <v>114</v>
      </c>
      <c r="J47" s="275">
        <f>'Русский-4 2020 расклад'!L48</f>
        <v>38.004600000000003</v>
      </c>
      <c r="K47" s="276">
        <f>'Русский-4 2021 расклад'!L48</f>
        <v>84</v>
      </c>
      <c r="L47" s="334">
        <f>'Русский-4 2022 расклад'!L47</f>
        <v>58.000000000000007</v>
      </c>
      <c r="M47" s="431">
        <f>'Русский-4 2023 расклад'!L47</f>
        <v>86.994399999999999</v>
      </c>
      <c r="N47" s="431">
        <f>'Русский-4 2024 расклад'!L47</f>
        <v>79.00200000000001</v>
      </c>
      <c r="O47" s="405">
        <f>'Русский-4 2025 расклад '!L47</f>
        <v>70.007400000000004</v>
      </c>
      <c r="P47" s="359">
        <f>'Русский-4 2020 расклад'!M48</f>
        <v>39.18</v>
      </c>
      <c r="Q47" s="277">
        <f>'Русский-4 2021 расклад'!M48</f>
        <v>80</v>
      </c>
      <c r="R47" s="427">
        <f>'Русский-4 2022 расклад'!M47</f>
        <v>48.739495798319332</v>
      </c>
      <c r="S47" s="427">
        <f>'Русский-4 2023 расклад'!M47</f>
        <v>58.78</v>
      </c>
      <c r="T47" s="427">
        <f>'Русский-4 2024 расклад'!M47</f>
        <v>62.7</v>
      </c>
      <c r="U47" s="344">
        <f>'Русский-4 2025 расклад '!M47</f>
        <v>61.41</v>
      </c>
      <c r="V47" s="275">
        <f>'Русский-4 2020 расклад'!N48</f>
        <v>10.0007</v>
      </c>
      <c r="W47" s="276">
        <f>'Русский-4 2021 расклад'!N48</f>
        <v>0.99750000000000005</v>
      </c>
      <c r="X47" s="334">
        <f>'Русский-4 2022 расклад'!N47</f>
        <v>18.999999999999996</v>
      </c>
      <c r="Y47" s="431">
        <f>'Русский-4 2023 расклад'!N47</f>
        <v>10.9964</v>
      </c>
      <c r="Z47" s="431">
        <f>'Русский-4 2024 расклад'!N47</f>
        <v>5.9976000000000003</v>
      </c>
      <c r="AA47" s="405">
        <f>'Русский-4 2025 расклад '!N47</f>
        <v>9.9977999999999998</v>
      </c>
      <c r="AB47" s="359">
        <f>'Русский-4 2020 расклад'!O48</f>
        <v>10.31</v>
      </c>
      <c r="AC47" s="277">
        <f>'Русский-4 2021 расклад'!O48</f>
        <v>0.95</v>
      </c>
      <c r="AD47" s="277">
        <f>'Русский-4 2022 расклад'!O47</f>
        <v>15.966386554621847</v>
      </c>
      <c r="AE47" s="439">
        <f>'Русский-4 2023 расклад'!O47</f>
        <v>7.43</v>
      </c>
      <c r="AF47" s="439">
        <f>'Русский-4 2024 расклад'!O47</f>
        <v>4.76</v>
      </c>
      <c r="AG47" s="447">
        <f>'Русский-4 2025 расклад '!O47</f>
        <v>8.77</v>
      </c>
    </row>
    <row r="48" spans="1:33" s="252" customFormat="1" ht="15" customHeight="1" thickBot="1" x14ac:dyDescent="0.3">
      <c r="A48" s="222"/>
      <c r="B48" s="241"/>
      <c r="C48" s="226" t="s">
        <v>102</v>
      </c>
      <c r="D48" s="412">
        <f>'Русский-4 2020 расклад'!K49</f>
        <v>1522</v>
      </c>
      <c r="E48" s="413">
        <f>'Русский-4 2021 расклад'!K49</f>
        <v>1914</v>
      </c>
      <c r="F48" s="417">
        <f>'Русский-4 2022 расклад'!K48</f>
        <v>1823</v>
      </c>
      <c r="G48" s="432">
        <f>'Русский-4 2023 расклад'!K48</f>
        <v>2175</v>
      </c>
      <c r="H48" s="432">
        <f>'Русский-4 2024 расклад'!K48</f>
        <v>2216</v>
      </c>
      <c r="I48" s="418">
        <f>'Русский-4 2025 расклад '!K48</f>
        <v>2414</v>
      </c>
      <c r="J48" s="367">
        <f>'Русский-4 2020 расклад'!L49</f>
        <v>809.00390000000016</v>
      </c>
      <c r="K48" s="416">
        <f>'Русский-4 2021 расклад'!L49</f>
        <v>1321.0046</v>
      </c>
      <c r="L48" s="417">
        <f>'Русский-4 2022 расклад'!L48</f>
        <v>1002</v>
      </c>
      <c r="M48" s="432">
        <f>'Русский-4 2023 расклад'!L48</f>
        <v>1475.9996000000001</v>
      </c>
      <c r="N48" s="432">
        <f>'Русский-4 2024 расклад'!L48</f>
        <v>1438.9860000000001</v>
      </c>
      <c r="O48" s="418">
        <f>'Русский-4 2025 расклад '!L48</f>
        <v>1297.0365999999999</v>
      </c>
      <c r="P48" s="420">
        <f>'Русский-4 2020 расклад'!M49</f>
        <v>53.228513931888536</v>
      </c>
      <c r="Q48" s="365">
        <f>'Русский-4 2021 расклад'!M49</f>
        <v>66.316315789473691</v>
      </c>
      <c r="R48" s="421">
        <f>'Русский-4 2022 расклад'!M48</f>
        <v>52.645431417020596</v>
      </c>
      <c r="S48" s="423">
        <f>'Русский-4 2023 расклад'!M48</f>
        <v>64.8125</v>
      </c>
      <c r="T48" s="423">
        <f>'Русский-4 2024 расклад'!M48</f>
        <v>64.045500000000004</v>
      </c>
      <c r="U48" s="419">
        <f>'Русский-4 2025 расклад '!M48</f>
        <v>56.537500000000009</v>
      </c>
      <c r="V48" s="367">
        <f>'Русский-4 2020 расклад'!N49</f>
        <v>194.00370000000001</v>
      </c>
      <c r="W48" s="416">
        <f>'Русский-4 2021 расклад'!N49</f>
        <v>82.015000000000001</v>
      </c>
      <c r="X48" s="417">
        <f>'Русский-4 2022 расклад'!N48</f>
        <v>145</v>
      </c>
      <c r="Y48" s="432">
        <f>'Русский-4 2023 расклад'!N48</f>
        <v>88.989300000000028</v>
      </c>
      <c r="Z48" s="432">
        <f>'Русский-4 2024 расклад'!N48</f>
        <v>121.00720000000001</v>
      </c>
      <c r="AA48" s="418">
        <f>'Русский-4 2025 расклад '!N48</f>
        <v>127.0097</v>
      </c>
      <c r="AB48" s="420">
        <f>'Русский-4 2020 расклад'!O49</f>
        <v>14.860000000000001</v>
      </c>
      <c r="AC48" s="365">
        <f>'Русский-4 2021 расклад'!O49</f>
        <v>6.2257894736842099</v>
      </c>
      <c r="AD48" s="429">
        <f>'Русский-4 2022 расклад'!O48</f>
        <v>9.356020365707165</v>
      </c>
      <c r="AE48" s="429">
        <f>'Русский-4 2023 расклад'!O48</f>
        <v>5.157</v>
      </c>
      <c r="AF48" s="429">
        <f>'Русский-4 2024 расклад'!O48</f>
        <v>10.451428571428574</v>
      </c>
      <c r="AG48" s="445">
        <f>'Русский-4 2025 расклад '!O48</f>
        <v>7.7887500000000003</v>
      </c>
    </row>
    <row r="49" spans="1:33" s="252" customFormat="1" ht="15" customHeight="1" x14ac:dyDescent="0.25">
      <c r="A49" s="257">
        <v>1</v>
      </c>
      <c r="B49" s="258">
        <v>40010</v>
      </c>
      <c r="C49" s="259" t="s">
        <v>119</v>
      </c>
      <c r="D49" s="267">
        <f>'Русский-4 2020 расклад'!K50</f>
        <v>146</v>
      </c>
      <c r="E49" s="268">
        <f>'Русский-4 2021 расклад'!K50</f>
        <v>237</v>
      </c>
      <c r="F49" s="332">
        <f>'Русский-4 2022 расклад'!K49</f>
        <v>229</v>
      </c>
      <c r="G49" s="269">
        <f>'Русский-4 2023 расклад'!K49</f>
        <v>257</v>
      </c>
      <c r="H49" s="269">
        <f>'Русский-4 2024 расклад'!K49</f>
        <v>213</v>
      </c>
      <c r="I49" s="403">
        <f>'Русский-4 2025 расклад '!K49</f>
        <v>245</v>
      </c>
      <c r="J49" s="270">
        <f>'Русский-4 2020 расклад'!L50</f>
        <v>81.000800000000012</v>
      </c>
      <c r="K49" s="271">
        <f>'Русский-4 2021 расклад'!L50</f>
        <v>163.0086</v>
      </c>
      <c r="L49" s="332">
        <f>'Русский-4 2022 расклад'!L49</f>
        <v>165.99999999999997</v>
      </c>
      <c r="M49" s="269">
        <f>'Русский-4 2023 расклад'!L49</f>
        <v>180.00280000000004</v>
      </c>
      <c r="N49" s="269">
        <f>'Русский-4 2024 расклад'!L49</f>
        <v>123.98729999999999</v>
      </c>
      <c r="O49" s="403">
        <f>'Русский-4 2025 расклад '!L49</f>
        <v>133.01049999999998</v>
      </c>
      <c r="P49" s="357">
        <f>'Русский-4 2020 расклад'!M50</f>
        <v>55.480000000000004</v>
      </c>
      <c r="Q49" s="272">
        <f>'Русский-4 2021 расклад'!M50</f>
        <v>68.78</v>
      </c>
      <c r="R49" s="425">
        <f>'Русский-4 2022 расклад'!M49</f>
        <v>72.489082969432303</v>
      </c>
      <c r="S49" s="425">
        <f>'Русский-4 2023 расклад'!M49</f>
        <v>70.040000000000006</v>
      </c>
      <c r="T49" s="425">
        <f>'Русский-4 2024 расклад'!M49</f>
        <v>58.21</v>
      </c>
      <c r="U49" s="342">
        <f>'Русский-4 2025 расклад '!M49</f>
        <v>54.29</v>
      </c>
      <c r="V49" s="270">
        <f>'Русский-4 2020 расклад'!N50</f>
        <v>2.9929999999999994</v>
      </c>
      <c r="W49" s="271">
        <f>'Русский-4 2021 расклад'!N50</f>
        <v>4.0053000000000001</v>
      </c>
      <c r="X49" s="332">
        <f>'Русский-4 2022 расклад'!N49</f>
        <v>4.9999999999999991</v>
      </c>
      <c r="Y49" s="269">
        <f>'Русский-4 2023 расклад'!N49</f>
        <v>9.997300000000001</v>
      </c>
      <c r="Z49" s="269">
        <f>'Русский-4 2024 расклад'!N49</f>
        <v>13.994100000000001</v>
      </c>
      <c r="AA49" s="403">
        <f>'Русский-4 2025 расклад '!N49</f>
        <v>18.0075</v>
      </c>
      <c r="AB49" s="357">
        <f>'Русский-4 2020 расклад'!O50</f>
        <v>2.0499999999999998</v>
      </c>
      <c r="AC49" s="272">
        <f>'Русский-4 2021 расклад'!O50</f>
        <v>1.69</v>
      </c>
      <c r="AD49" s="272">
        <f>'Русский-4 2022 расклад'!O49</f>
        <v>2.1834061135371177</v>
      </c>
      <c r="AE49" s="437">
        <f>'Русский-4 2023 расклад'!O49</f>
        <v>3.89</v>
      </c>
      <c r="AF49" s="437">
        <f>'Русский-4 2024 расклад'!O49</f>
        <v>6.57</v>
      </c>
      <c r="AG49" s="446">
        <f>'Русский-4 2025 расклад '!O49</f>
        <v>7.35</v>
      </c>
    </row>
    <row r="50" spans="1:33" s="252" customFormat="1" ht="15" customHeight="1" x14ac:dyDescent="0.25">
      <c r="A50" s="255">
        <v>2</v>
      </c>
      <c r="B50" s="231">
        <v>40030</v>
      </c>
      <c r="C50" s="237" t="s">
        <v>125</v>
      </c>
      <c r="D50" s="264">
        <f>'Русский-4 2020 расклад'!K51</f>
        <v>53</v>
      </c>
      <c r="E50" s="262">
        <f>'Русский-4 2021 расклад'!K51</f>
        <v>58</v>
      </c>
      <c r="F50" s="333">
        <f>'Русский-4 2022 расклад'!K50</f>
        <v>55</v>
      </c>
      <c r="G50" s="430">
        <f>'Русский-4 2023 расклад'!K50</f>
        <v>56</v>
      </c>
      <c r="H50" s="430">
        <f>'Русский-4 2024 расклад'!K50</f>
        <v>80</v>
      </c>
      <c r="I50" s="404">
        <f>'Русский-4 2025 расклад '!K50</f>
        <v>80</v>
      </c>
      <c r="J50" s="265">
        <f>'Русский-4 2020 расклад'!L51</f>
        <v>29.0016</v>
      </c>
      <c r="K50" s="263">
        <f>'Русский-4 2021 расклад'!L51</f>
        <v>48.000799999999998</v>
      </c>
      <c r="L50" s="333">
        <f>'Русский-4 2022 расклад'!L50</f>
        <v>50</v>
      </c>
      <c r="M50" s="430">
        <f>'Русский-4 2023 расклад'!L50</f>
        <v>45.001599999999996</v>
      </c>
      <c r="N50" s="430">
        <f>'Русский-4 2024 расклад'!L50</f>
        <v>78</v>
      </c>
      <c r="O50" s="404">
        <f>'Русский-4 2025 расклад '!L50</f>
        <v>56</v>
      </c>
      <c r="P50" s="358">
        <f>'Русский-4 2020 расклад'!M51</f>
        <v>54.72</v>
      </c>
      <c r="Q50" s="266">
        <f>'Русский-4 2021 расклад'!M51</f>
        <v>82.759999999999991</v>
      </c>
      <c r="R50" s="426">
        <f>'Русский-4 2022 расклад'!M50</f>
        <v>90.909090909090907</v>
      </c>
      <c r="S50" s="426">
        <f>'Русский-4 2023 расклад'!M50</f>
        <v>80.36</v>
      </c>
      <c r="T50" s="426">
        <f>'Русский-4 2024 расклад'!M50</f>
        <v>97.5</v>
      </c>
      <c r="U50" s="343">
        <f>'Русский-4 2025 расклад '!M50</f>
        <v>70</v>
      </c>
      <c r="V50" s="265">
        <f>'Русский-4 2020 расклад'!N51</f>
        <v>2.9998</v>
      </c>
      <c r="W50" s="263">
        <f>'Русский-4 2021 расклад'!N51</f>
        <v>2.9986000000000002</v>
      </c>
      <c r="X50" s="333">
        <f>'Русский-4 2022 расклад'!N50</f>
        <v>0</v>
      </c>
      <c r="Y50" s="430">
        <f>'Русский-4 2023 расклад'!N50</f>
        <v>0</v>
      </c>
      <c r="Z50" s="430">
        <f>'Русский-4 2024 расклад'!N50</f>
        <v>0</v>
      </c>
      <c r="AA50" s="404">
        <f>'Русский-4 2025 расклад '!N50</f>
        <v>3</v>
      </c>
      <c r="AB50" s="358">
        <f>'Русский-4 2020 расклад'!O51</f>
        <v>5.66</v>
      </c>
      <c r="AC50" s="266">
        <f>'Русский-4 2021 расклад'!O51</f>
        <v>5.17</v>
      </c>
      <c r="AD50" s="266">
        <f>'Русский-4 2022 расклад'!O50</f>
        <v>0</v>
      </c>
      <c r="AE50" s="438">
        <f>'Русский-4 2023 расклад'!O50</f>
        <v>0</v>
      </c>
      <c r="AF50" s="438">
        <f>'Русский-4 2024 расклад'!O50</f>
        <v>0</v>
      </c>
      <c r="AG50" s="296">
        <f>'Русский-4 2025 расклад '!O50</f>
        <v>3.75</v>
      </c>
    </row>
    <row r="51" spans="1:33" s="252" customFormat="1" ht="15" customHeight="1" x14ac:dyDescent="0.25">
      <c r="A51" s="255">
        <v>3</v>
      </c>
      <c r="B51" s="231">
        <v>40410</v>
      </c>
      <c r="C51" s="237" t="s">
        <v>49</v>
      </c>
      <c r="D51" s="264">
        <f>'Русский-4 2020 расклад'!K52</f>
        <v>132</v>
      </c>
      <c r="E51" s="262">
        <f>'Русский-4 2021 расклад'!K52</f>
        <v>179</v>
      </c>
      <c r="F51" s="333">
        <f>'Русский-4 2022 расклад'!K51</f>
        <v>182</v>
      </c>
      <c r="G51" s="430">
        <f>'Русский-4 2023 расклад'!K51</f>
        <v>207</v>
      </c>
      <c r="H51" s="430">
        <f>'Русский-4 2024 расклад'!K51</f>
        <v>192</v>
      </c>
      <c r="I51" s="404">
        <f>'Русский-4 2025 расклад '!K51</f>
        <v>189</v>
      </c>
      <c r="J51" s="265">
        <f>'Русский-4 2020 расклад'!L52</f>
        <v>105.99600000000001</v>
      </c>
      <c r="K51" s="263">
        <f>'Русский-4 2021 расклад'!L52</f>
        <v>140.9983</v>
      </c>
      <c r="L51" s="333">
        <f>'Русский-4 2022 расклад'!L51</f>
        <v>105</v>
      </c>
      <c r="M51" s="430">
        <f>'Русский-4 2023 расклад'!L51</f>
        <v>171.0027</v>
      </c>
      <c r="N51" s="430">
        <f>'Русский-4 2024 расклад'!L51</f>
        <v>149.99040000000002</v>
      </c>
      <c r="O51" s="404">
        <f>'Русский-4 2025 расклад '!L51</f>
        <v>103.005</v>
      </c>
      <c r="P51" s="358">
        <f>'Русский-4 2020 расклад'!M52</f>
        <v>80.3</v>
      </c>
      <c r="Q51" s="266">
        <f>'Русский-4 2021 расклад'!M52</f>
        <v>78.77</v>
      </c>
      <c r="R51" s="426">
        <f>'Русский-4 2022 расклад'!M51</f>
        <v>57.692307692307693</v>
      </c>
      <c r="S51" s="426">
        <f>'Русский-4 2023 расклад'!M51</f>
        <v>82.61</v>
      </c>
      <c r="T51" s="426">
        <f>'Русский-4 2024 расклад'!M51</f>
        <v>78.12</v>
      </c>
      <c r="U51" s="343">
        <f>'Русский-4 2025 расклад '!M51</f>
        <v>54.5</v>
      </c>
      <c r="V51" s="265">
        <f>'Русский-4 2020 расклад'!N52</f>
        <v>2.0064000000000002</v>
      </c>
      <c r="W51" s="263">
        <f>'Русский-4 2021 расклад'!N52</f>
        <v>0</v>
      </c>
      <c r="X51" s="333">
        <f>'Русский-4 2022 расклад'!N51</f>
        <v>12</v>
      </c>
      <c r="Y51" s="430">
        <f>'Русский-4 2023 расклад'!N51</f>
        <v>0.99360000000000004</v>
      </c>
      <c r="Z51" s="430">
        <f>'Русский-4 2024 расклад'!N51</f>
        <v>0</v>
      </c>
      <c r="AA51" s="404">
        <f>'Русский-4 2025 расклад '!N51</f>
        <v>3.0051000000000001</v>
      </c>
      <c r="AB51" s="358">
        <f>'Русский-4 2020 расклад'!O52</f>
        <v>1.52</v>
      </c>
      <c r="AC51" s="266">
        <f>'Русский-4 2021 расклад'!O52</f>
        <v>0</v>
      </c>
      <c r="AD51" s="266">
        <f>'Русский-4 2022 расклад'!O51</f>
        <v>6.593406593406594</v>
      </c>
      <c r="AE51" s="438">
        <f>'Русский-4 2023 расклад'!O51</f>
        <v>0.48</v>
      </c>
      <c r="AF51" s="438">
        <f>'Русский-4 2024 расклад'!O51</f>
        <v>0</v>
      </c>
      <c r="AG51" s="296">
        <f>'Русский-4 2025 расклад '!O51</f>
        <v>1.59</v>
      </c>
    </row>
    <row r="52" spans="1:33" s="252" customFormat="1" ht="15" customHeight="1" x14ac:dyDescent="0.25">
      <c r="A52" s="255">
        <v>4</v>
      </c>
      <c r="B52" s="231">
        <v>40011</v>
      </c>
      <c r="C52" s="237" t="s">
        <v>40</v>
      </c>
      <c r="D52" s="264">
        <f>'Русский-4 2020 расклад'!K53</f>
        <v>202</v>
      </c>
      <c r="E52" s="262">
        <f>'Русский-4 2021 расклад'!K53</f>
        <v>222</v>
      </c>
      <c r="F52" s="333">
        <f>'Русский-4 2022 расклад'!K52</f>
        <v>208</v>
      </c>
      <c r="G52" s="430">
        <f>'Русский-4 2023 расклад'!K52</f>
        <v>249</v>
      </c>
      <c r="H52" s="430">
        <f>'Русский-4 2024 расклад'!K52</f>
        <v>277</v>
      </c>
      <c r="I52" s="404">
        <f>'Русский-4 2025 расклад '!K52</f>
        <v>302</v>
      </c>
      <c r="J52" s="265">
        <f>'Русский-4 2020 расклад'!L53</f>
        <v>121.01819999999999</v>
      </c>
      <c r="K52" s="263">
        <f>'Русский-4 2021 расклад'!L53</f>
        <v>151.00439999999998</v>
      </c>
      <c r="L52" s="333">
        <f>'Русский-4 2022 расклад'!L52</f>
        <v>103</v>
      </c>
      <c r="M52" s="430">
        <f>'Русский-4 2023 расклад'!L52</f>
        <v>181.9941</v>
      </c>
      <c r="N52" s="430">
        <f>'Русский-4 2024 расклад'!L52</f>
        <v>174.01139999999998</v>
      </c>
      <c r="O52" s="404">
        <f>'Русский-4 2025 расклад '!L52</f>
        <v>158.00639999999999</v>
      </c>
      <c r="P52" s="358">
        <f>'Русский-4 2020 расклад'!M53</f>
        <v>59.91</v>
      </c>
      <c r="Q52" s="266">
        <f>'Русский-4 2021 расклад'!M53</f>
        <v>68.02</v>
      </c>
      <c r="R52" s="426">
        <f>'Русский-4 2022 расклад'!M52</f>
        <v>49.519230769230766</v>
      </c>
      <c r="S52" s="426">
        <f>'Русский-4 2023 расклад'!M52</f>
        <v>73.09</v>
      </c>
      <c r="T52" s="426">
        <f>'Русский-4 2024 расклад'!M52</f>
        <v>62.82</v>
      </c>
      <c r="U52" s="343">
        <f>'Русский-4 2025 расклад '!M52</f>
        <v>52.32</v>
      </c>
      <c r="V52" s="265">
        <f>'Русский-4 2020 расклад'!N53</f>
        <v>29.007199999999997</v>
      </c>
      <c r="W52" s="263">
        <f>'Русский-4 2021 расклад'!N53</f>
        <v>16.0062</v>
      </c>
      <c r="X52" s="333">
        <f>'Русский-4 2022 расклад'!N52</f>
        <v>17</v>
      </c>
      <c r="Y52" s="430">
        <f>'Русский-4 2023 расклад'!N52</f>
        <v>13.9938</v>
      </c>
      <c r="Z52" s="430">
        <f>'Русский-4 2024 расклад'!N52</f>
        <v>25.013099999999998</v>
      </c>
      <c r="AA52" s="404">
        <f>'Русский-4 2025 расклад '!N52</f>
        <v>19.9924</v>
      </c>
      <c r="AB52" s="358">
        <f>'Русский-4 2020 расклад'!O53</f>
        <v>14.36</v>
      </c>
      <c r="AC52" s="266">
        <f>'Русский-4 2021 расклад'!O53</f>
        <v>7.21</v>
      </c>
      <c r="AD52" s="266">
        <f>'Русский-4 2022 расклад'!O52</f>
        <v>8.1730769230769234</v>
      </c>
      <c r="AE52" s="438">
        <f>'Русский-4 2023 расклад'!O52</f>
        <v>5.62</v>
      </c>
      <c r="AF52" s="438">
        <f>'Русский-4 2024 расклад'!O52</f>
        <v>9.0299999999999994</v>
      </c>
      <c r="AG52" s="296">
        <f>'Русский-4 2025 расклад '!O52</f>
        <v>6.62</v>
      </c>
    </row>
    <row r="53" spans="1:33" s="252" customFormat="1" ht="15" customHeight="1" x14ac:dyDescent="0.25">
      <c r="A53" s="255">
        <v>5</v>
      </c>
      <c r="B53" s="231">
        <v>40080</v>
      </c>
      <c r="C53" s="237" t="s">
        <v>42</v>
      </c>
      <c r="D53" s="264">
        <f>'Русский-4 2020 расклад'!K54</f>
        <v>106</v>
      </c>
      <c r="E53" s="262">
        <f>'Русский-4 2021 расклад'!K54</f>
        <v>146</v>
      </c>
      <c r="F53" s="333">
        <f>'Русский-4 2022 расклад'!K53</f>
        <v>120</v>
      </c>
      <c r="G53" s="430">
        <f>'Русский-4 2023 расклад'!K53</f>
        <v>152</v>
      </c>
      <c r="H53" s="430">
        <f>'Русский-4 2024 расклад'!K53</f>
        <v>133</v>
      </c>
      <c r="I53" s="404">
        <f>'Русский-4 2025 расклад '!K53</f>
        <v>155</v>
      </c>
      <c r="J53" s="265">
        <f>'Русский-4 2020 расклад'!L54</f>
        <v>67.002600000000001</v>
      </c>
      <c r="K53" s="263">
        <f>'Русский-4 2021 расклад'!L54</f>
        <v>113.99680000000001</v>
      </c>
      <c r="L53" s="333">
        <f>'Русский-4 2022 расклад'!L53</f>
        <v>66.999999999999986</v>
      </c>
      <c r="M53" s="430">
        <f>'Русский-4 2023 расклад'!L53</f>
        <v>112.99680000000001</v>
      </c>
      <c r="N53" s="430">
        <f>'Русский-4 2024 расклад'!L53</f>
        <v>85.997799999999984</v>
      </c>
      <c r="O53" s="404">
        <f>'Русский-4 2025 расклад '!L53</f>
        <v>89.001000000000005</v>
      </c>
      <c r="P53" s="358">
        <f>'Русский-4 2020 расклад'!M54</f>
        <v>63.21</v>
      </c>
      <c r="Q53" s="266">
        <f>'Русский-4 2021 расклад'!M54</f>
        <v>78.08</v>
      </c>
      <c r="R53" s="426">
        <f>'Русский-4 2022 расклад'!M53</f>
        <v>55.833333333333329</v>
      </c>
      <c r="S53" s="426">
        <f>'Русский-4 2023 расклад'!M53</f>
        <v>74.34</v>
      </c>
      <c r="T53" s="426">
        <f>'Русский-4 2024 расклад'!M53</f>
        <v>64.66</v>
      </c>
      <c r="U53" s="343">
        <f>'Русский-4 2025 расклад '!M53</f>
        <v>57.42</v>
      </c>
      <c r="V53" s="265">
        <f>'Русский-4 2020 расклад'!N54</f>
        <v>0.99639999999999995</v>
      </c>
      <c r="W53" s="263">
        <f>'Русский-4 2021 расклад'!N54</f>
        <v>0</v>
      </c>
      <c r="X53" s="333">
        <f>'Русский-4 2022 расклад'!N53</f>
        <v>1</v>
      </c>
      <c r="Y53" s="430">
        <f>'Русский-4 2023 расклад'!N53</f>
        <v>0</v>
      </c>
      <c r="Z53" s="430">
        <f>'Русский-4 2024 расклад'!N53</f>
        <v>0</v>
      </c>
      <c r="AA53" s="404">
        <f>'Русский-4 2025 расклад '!N53</f>
        <v>5.0065</v>
      </c>
      <c r="AB53" s="358">
        <f>'Русский-4 2020 расклад'!O54</f>
        <v>0.94</v>
      </c>
      <c r="AC53" s="266">
        <f>'Русский-4 2021 расклад'!O54</f>
        <v>0</v>
      </c>
      <c r="AD53" s="266">
        <f>'Русский-4 2022 расклад'!O53</f>
        <v>0.83333333333333337</v>
      </c>
      <c r="AE53" s="438">
        <f>'Русский-4 2023 расклад'!O53</f>
        <v>0</v>
      </c>
      <c r="AF53" s="438">
        <f>'Русский-4 2024 расклад'!O53</f>
        <v>0</v>
      </c>
      <c r="AG53" s="296">
        <f>'Русский-4 2025 расклад '!O53</f>
        <v>3.23</v>
      </c>
    </row>
    <row r="54" spans="1:33" s="252" customFormat="1" ht="15" customHeight="1" x14ac:dyDescent="0.25">
      <c r="A54" s="255">
        <v>6</v>
      </c>
      <c r="B54" s="231">
        <v>40100</v>
      </c>
      <c r="C54" s="237" t="s">
        <v>43</v>
      </c>
      <c r="D54" s="264">
        <f>'Русский-4 2020 расклад'!K55</f>
        <v>94</v>
      </c>
      <c r="E54" s="262">
        <f>'Русский-4 2021 расклад'!K55</f>
        <v>111</v>
      </c>
      <c r="F54" s="333">
        <f>'Русский-4 2022 расклад'!K54</f>
        <v>111</v>
      </c>
      <c r="G54" s="430">
        <f>'Русский-4 2023 расклад'!K54</f>
        <v>113</v>
      </c>
      <c r="H54" s="430">
        <f>'Русский-4 2024 расклад'!K54</f>
        <v>126</v>
      </c>
      <c r="I54" s="404">
        <f>'Русский-4 2025 расклад '!K54</f>
        <v>117</v>
      </c>
      <c r="J54" s="265">
        <f>'Русский-4 2020 расклад'!L55</f>
        <v>41.002800000000001</v>
      </c>
      <c r="K54" s="263">
        <f>'Русский-4 2021 расклад'!L55</f>
        <v>75.00269999999999</v>
      </c>
      <c r="L54" s="333">
        <f>'Русский-4 2022 расклад'!L54</f>
        <v>54</v>
      </c>
      <c r="M54" s="430">
        <f>'Русский-4 2023 расклад'!L54</f>
        <v>73.992400000000004</v>
      </c>
      <c r="N54" s="430">
        <f>'Русский-4 2024 расклад'!L54</f>
        <v>90.997199999999992</v>
      </c>
      <c r="O54" s="404">
        <f>'Русский-4 2025 расклад '!L54</f>
        <v>71.007300000000001</v>
      </c>
      <c r="P54" s="358">
        <f>'Русский-4 2020 расклад'!M55</f>
        <v>43.62</v>
      </c>
      <c r="Q54" s="266">
        <f>'Русский-4 2021 расклад'!M55</f>
        <v>67.569999999999993</v>
      </c>
      <c r="R54" s="426">
        <f>'Русский-4 2022 расклад'!M54</f>
        <v>48.648648648648646</v>
      </c>
      <c r="S54" s="426">
        <f>'Русский-4 2023 расклад'!M54</f>
        <v>65.48</v>
      </c>
      <c r="T54" s="426">
        <f>'Русский-4 2024 расклад'!M54</f>
        <v>72.22</v>
      </c>
      <c r="U54" s="343">
        <f>'Русский-4 2025 расклад '!M54</f>
        <v>60.69</v>
      </c>
      <c r="V54" s="265">
        <f>'Русский-4 2020 расклад'!N55</f>
        <v>7.9993999999999996</v>
      </c>
      <c r="W54" s="263">
        <f>'Русский-4 2021 расклад'!N55</f>
        <v>2.9970000000000003</v>
      </c>
      <c r="X54" s="333">
        <f>'Русский-4 2022 расклад'!N54</f>
        <v>9.0000000000000018</v>
      </c>
      <c r="Y54" s="430">
        <f>'Русский-4 2023 расклад'!N54</f>
        <v>8.9947999999999997</v>
      </c>
      <c r="Z54" s="430">
        <f>'Русский-4 2024 расклад'!N54</f>
        <v>3.9942000000000002</v>
      </c>
      <c r="AA54" s="404">
        <f>'Русский-4 2025 расклад '!N54</f>
        <v>6.0021000000000004</v>
      </c>
      <c r="AB54" s="358">
        <f>'Русский-4 2020 расклад'!O55</f>
        <v>8.51</v>
      </c>
      <c r="AC54" s="266">
        <f>'Русский-4 2021 расклад'!O55</f>
        <v>2.7</v>
      </c>
      <c r="AD54" s="266">
        <f>'Русский-4 2022 расклад'!O54</f>
        <v>8.1081081081081088</v>
      </c>
      <c r="AE54" s="438">
        <f>'Русский-4 2023 расклад'!O54</f>
        <v>7.96</v>
      </c>
      <c r="AF54" s="438">
        <f>'Русский-4 2024 расклад'!O54</f>
        <v>3.17</v>
      </c>
      <c r="AG54" s="296">
        <f>'Русский-4 2025 расклад '!O54</f>
        <v>5.13</v>
      </c>
    </row>
    <row r="55" spans="1:33" s="252" customFormat="1" ht="15" customHeight="1" x14ac:dyDescent="0.25">
      <c r="A55" s="255">
        <v>7</v>
      </c>
      <c r="B55" s="231">
        <v>40020</v>
      </c>
      <c r="C55" s="237" t="s">
        <v>154</v>
      </c>
      <c r="D55" s="264">
        <f>'Русский-4 2020 расклад'!K56</f>
        <v>25</v>
      </c>
      <c r="E55" s="262">
        <f>'Русский-4 2021 расклад'!K56</f>
        <v>28</v>
      </c>
      <c r="F55" s="333">
        <f>'Русский-4 2022 расклад'!K55</f>
        <v>32</v>
      </c>
      <c r="G55" s="430">
        <f>'Русский-4 2023 расклад'!K55</f>
        <v>34</v>
      </c>
      <c r="H55" s="430">
        <f>'Русский-4 2024 расклад'!K55</f>
        <v>32</v>
      </c>
      <c r="I55" s="404">
        <f>'Русский-4 2025 расклад '!K55</f>
        <v>24</v>
      </c>
      <c r="J55" s="265">
        <f>'Русский-4 2020 расклад'!L56</f>
        <v>18</v>
      </c>
      <c r="K55" s="263">
        <f>'Русский-4 2021 расклад'!L56</f>
        <v>21</v>
      </c>
      <c r="L55" s="333">
        <f>'Русский-4 2022 расклад'!L55</f>
        <v>15</v>
      </c>
      <c r="M55" s="430">
        <f>'Русский-4 2023 расклад'!L55</f>
        <v>25.0002</v>
      </c>
      <c r="N55" s="430">
        <f>'Русский-4 2024 расклад'!L55</f>
        <v>25.0016</v>
      </c>
      <c r="O55" s="404">
        <f>'Русский-4 2025 расклад '!L55</f>
        <v>19.000799999999998</v>
      </c>
      <c r="P55" s="358">
        <f>'Русский-4 2020 расклад'!M56</f>
        <v>72</v>
      </c>
      <c r="Q55" s="266">
        <f>'Русский-4 2021 расклад'!M56</f>
        <v>75</v>
      </c>
      <c r="R55" s="426">
        <f>'Русский-4 2022 расклад'!M55</f>
        <v>46.875</v>
      </c>
      <c r="S55" s="426">
        <f>'Русский-4 2023 расклад'!M55</f>
        <v>73.53</v>
      </c>
      <c r="T55" s="426">
        <f>'Русский-4 2024 расклад'!M55</f>
        <v>78.13</v>
      </c>
      <c r="U55" s="343">
        <f>'Русский-4 2025 расклад '!M55</f>
        <v>79.17</v>
      </c>
      <c r="V55" s="265">
        <f>'Русский-4 2020 расклад'!N56</f>
        <v>1</v>
      </c>
      <c r="W55" s="263">
        <f>'Русский-4 2021 расклад'!N56</f>
        <v>0.99959999999999993</v>
      </c>
      <c r="X55" s="333">
        <f>'Русский-4 2022 расклад'!N55</f>
        <v>3</v>
      </c>
      <c r="Y55" s="430">
        <f>'Русский-4 2023 расклад'!N55</f>
        <v>0</v>
      </c>
      <c r="Z55" s="430">
        <f>'Русский-4 2024 расклад'!N55</f>
        <v>0</v>
      </c>
      <c r="AA55" s="404">
        <f>'Русский-4 2025 расклад '!N55</f>
        <v>0</v>
      </c>
      <c r="AB55" s="358">
        <f>'Русский-4 2020 расклад'!O56</f>
        <v>4</v>
      </c>
      <c r="AC55" s="266">
        <f>'Русский-4 2021 расклад'!O56</f>
        <v>3.57</v>
      </c>
      <c r="AD55" s="266">
        <f>'Русский-4 2022 расклад'!O55</f>
        <v>9.375</v>
      </c>
      <c r="AE55" s="438">
        <f>'Русский-4 2023 расклад'!O55</f>
        <v>0</v>
      </c>
      <c r="AF55" s="438">
        <f>'Русский-4 2024 расклад'!O55</f>
        <v>0</v>
      </c>
      <c r="AG55" s="296">
        <f>'Русский-4 2025 расклад '!O55</f>
        <v>0</v>
      </c>
    </row>
    <row r="56" spans="1:33" s="252" customFormat="1" ht="15" customHeight="1" x14ac:dyDescent="0.25">
      <c r="A56" s="255">
        <v>8</v>
      </c>
      <c r="B56" s="231">
        <v>40031</v>
      </c>
      <c r="C56" s="239" t="s">
        <v>41</v>
      </c>
      <c r="D56" s="264">
        <f>'Русский-4 2020 расклад'!K57</f>
        <v>107</v>
      </c>
      <c r="E56" s="262">
        <f>'Русский-4 2021 расклад'!K57</f>
        <v>115</v>
      </c>
      <c r="F56" s="333">
        <f>'Русский-4 2022 расклад'!K56</f>
        <v>103</v>
      </c>
      <c r="G56" s="430">
        <f>'Русский-4 2023 расклад'!K56</f>
        <v>115</v>
      </c>
      <c r="H56" s="430">
        <f>'Русский-4 2024 расклад'!K56</f>
        <v>107</v>
      </c>
      <c r="I56" s="404">
        <f>'Русский-4 2025 расклад '!K56</f>
        <v>117</v>
      </c>
      <c r="J56" s="265">
        <f>'Русский-4 2020 расклад'!L57</f>
        <v>50.996200000000002</v>
      </c>
      <c r="K56" s="263">
        <f>'Русский-4 2021 расклад'!L57</f>
        <v>95.990499999999997</v>
      </c>
      <c r="L56" s="333">
        <f>'Русский-4 2022 расклад'!L56</f>
        <v>73.999999999999986</v>
      </c>
      <c r="M56" s="430">
        <f>'Русский-4 2023 расклад'!L56</f>
        <v>83.995999999999981</v>
      </c>
      <c r="N56" s="430">
        <f>'Русский-4 2024 расклад'!L56</f>
        <v>76.002099999999999</v>
      </c>
      <c r="O56" s="404">
        <f>'Русский-4 2025 расклад '!L56</f>
        <v>63.0045</v>
      </c>
      <c r="P56" s="358">
        <f>'Русский-4 2020 расклад'!M57</f>
        <v>47.66</v>
      </c>
      <c r="Q56" s="266">
        <f>'Русский-4 2021 расклад'!M57</f>
        <v>83.47</v>
      </c>
      <c r="R56" s="426">
        <f>'Русский-4 2022 расклад'!M56</f>
        <v>71.84466019417475</v>
      </c>
      <c r="S56" s="426">
        <f>'Русский-4 2023 расклад'!M56</f>
        <v>73.039999999999992</v>
      </c>
      <c r="T56" s="426">
        <f>'Русский-4 2024 расклад'!M56</f>
        <v>71.03</v>
      </c>
      <c r="U56" s="343">
        <f>'Русский-4 2025 расклад '!M56</f>
        <v>53.85</v>
      </c>
      <c r="V56" s="265">
        <f>'Русский-4 2020 расклад'!N57</f>
        <v>15.001399999999999</v>
      </c>
      <c r="W56" s="263">
        <f>'Русский-4 2021 расклад'!N57</f>
        <v>6.0029999999999992</v>
      </c>
      <c r="X56" s="333">
        <f>'Русский-4 2022 расклад'!N56</f>
        <v>6</v>
      </c>
      <c r="Y56" s="430">
        <f>'Русский-4 2023 расклад'!N56</f>
        <v>6.0029999999999992</v>
      </c>
      <c r="Z56" s="430">
        <f>'Русский-4 2024 расклад'!N56</f>
        <v>4.0018000000000002</v>
      </c>
      <c r="AA56" s="404">
        <f>'Русский-4 2025 расклад '!N56</f>
        <v>8.997300000000001</v>
      </c>
      <c r="AB56" s="358">
        <f>'Русский-4 2020 расклад'!O57</f>
        <v>14.02</v>
      </c>
      <c r="AC56" s="266">
        <f>'Русский-4 2021 расклад'!O57</f>
        <v>5.22</v>
      </c>
      <c r="AD56" s="266">
        <f>'Русский-4 2022 расклад'!O56</f>
        <v>5.825242718446602</v>
      </c>
      <c r="AE56" s="438">
        <f>'Русский-4 2023 расклад'!O56</f>
        <v>5.22</v>
      </c>
      <c r="AF56" s="438">
        <f>'Русский-4 2024 расклад'!O56</f>
        <v>3.74</v>
      </c>
      <c r="AG56" s="296">
        <f>'Русский-4 2025 расклад '!O56</f>
        <v>7.69</v>
      </c>
    </row>
    <row r="57" spans="1:33" s="252" customFormat="1" ht="15" customHeight="1" x14ac:dyDescent="0.25">
      <c r="A57" s="255">
        <v>9</v>
      </c>
      <c r="B57" s="231">
        <v>40210</v>
      </c>
      <c r="C57" s="239" t="s">
        <v>45</v>
      </c>
      <c r="D57" s="264">
        <f>'Русский-4 2020 расклад'!K58</f>
        <v>44</v>
      </c>
      <c r="E57" s="262">
        <f>'Русский-4 2021 расклад'!K58</f>
        <v>50</v>
      </c>
      <c r="F57" s="333">
        <f>'Русский-4 2022 расклад'!K57</f>
        <v>39</v>
      </c>
      <c r="G57" s="430">
        <f>'Русский-4 2023 расклад'!K57</f>
        <v>46</v>
      </c>
      <c r="H57" s="430">
        <f>'Русский-4 2024 расклад'!K57</f>
        <v>51</v>
      </c>
      <c r="I57" s="404">
        <f>'Русский-4 2025 расклад '!K57</f>
        <v>52</v>
      </c>
      <c r="J57" s="265">
        <f>'Русский-4 2020 расклад'!L58</f>
        <v>27.997200000000003</v>
      </c>
      <c r="K57" s="263">
        <f>'Русский-4 2021 расклад'!L58</f>
        <v>10</v>
      </c>
      <c r="L57" s="333">
        <f>'Русский-4 2022 расклад'!L57</f>
        <v>21</v>
      </c>
      <c r="M57" s="430">
        <f>'Русский-4 2023 расклад'!L57</f>
        <v>24.002800000000001</v>
      </c>
      <c r="N57" s="430">
        <f>'Русский-4 2024 расклад'!L57</f>
        <v>20.996700000000001</v>
      </c>
      <c r="O57" s="404">
        <f>'Русский-4 2025 расклад '!L57</f>
        <v>24.003199999999996</v>
      </c>
      <c r="P57" s="358">
        <f>'Русский-4 2020 расклад'!M58</f>
        <v>63.63</v>
      </c>
      <c r="Q57" s="266">
        <f>'Русский-4 2021 расклад'!M58</f>
        <v>20</v>
      </c>
      <c r="R57" s="426">
        <f>'Русский-4 2022 расклад'!M57</f>
        <v>53.846153846153847</v>
      </c>
      <c r="S57" s="426">
        <f>'Русский-4 2023 расклад'!M57</f>
        <v>52.18</v>
      </c>
      <c r="T57" s="426">
        <f>'Русский-4 2024 расклад'!M57</f>
        <v>41.17</v>
      </c>
      <c r="U57" s="343">
        <f>'Русский-4 2025 расклад '!M57</f>
        <v>46.16</v>
      </c>
      <c r="V57" s="265">
        <f>'Русский-4 2020 расклад'!N58</f>
        <v>6.0016000000000007</v>
      </c>
      <c r="W57" s="263">
        <f>'Русский-4 2021 расклад'!N58</f>
        <v>24</v>
      </c>
      <c r="X57" s="333">
        <f>'Русский-4 2022 расклад'!N57</f>
        <v>9</v>
      </c>
      <c r="Y57" s="430">
        <f>'Русский-4 2023 расклад'!N57</f>
        <v>5.9983999999999993</v>
      </c>
      <c r="Z57" s="430">
        <f>'Русский-4 2024 расклад'!N57</f>
        <v>12.9999</v>
      </c>
      <c r="AA57" s="404">
        <f>'Русский-4 2025 расклад '!N57</f>
        <v>16.000399999999999</v>
      </c>
      <c r="AB57" s="358">
        <f>'Русский-4 2020 расклад'!O58</f>
        <v>13.64</v>
      </c>
      <c r="AC57" s="266">
        <f>'Русский-4 2021 расклад'!O58</f>
        <v>48</v>
      </c>
      <c r="AD57" s="266">
        <f>'Русский-4 2022 расклад'!O57</f>
        <v>23.076923076923077</v>
      </c>
      <c r="AE57" s="438">
        <f>'Русский-4 2023 расклад'!O57</f>
        <v>13.04</v>
      </c>
      <c r="AF57" s="438">
        <f>'Русский-4 2024 расклад'!O57</f>
        <v>25.49</v>
      </c>
      <c r="AG57" s="296">
        <f>'Русский-4 2025 расклад '!O57</f>
        <v>30.77</v>
      </c>
    </row>
    <row r="58" spans="1:33" s="252" customFormat="1" ht="15" customHeight="1" x14ac:dyDescent="0.25">
      <c r="A58" s="255">
        <v>10</v>
      </c>
      <c r="B58" s="258">
        <v>40300</v>
      </c>
      <c r="C58" s="240" t="s">
        <v>46</v>
      </c>
      <c r="D58" s="264">
        <f>'Русский-4 2020 расклад'!K59</f>
        <v>15</v>
      </c>
      <c r="E58" s="262">
        <f>'Русский-4 2021 расклад'!K59</f>
        <v>39</v>
      </c>
      <c r="F58" s="333">
        <f>'Русский-4 2022 расклад'!K58</f>
        <v>26</v>
      </c>
      <c r="G58" s="430">
        <f>'Русский-4 2023 расклад'!K58</f>
        <v>30</v>
      </c>
      <c r="H58" s="430">
        <f>'Русский-4 2024 расклад'!K58</f>
        <v>31</v>
      </c>
      <c r="I58" s="404">
        <f>'Русский-4 2025 расклад '!K58</f>
        <v>49</v>
      </c>
      <c r="J58" s="265">
        <f>'Русский-4 2020 расклад'!L59</f>
        <v>12.998999999999999</v>
      </c>
      <c r="K58" s="263">
        <f>'Русский-4 2021 расклад'!L59</f>
        <v>25.997399999999999</v>
      </c>
      <c r="L58" s="333">
        <f>'Русский-4 2022 расклад'!L58</f>
        <v>8</v>
      </c>
      <c r="M58" s="430">
        <f>'Русский-4 2023 расклад'!L58</f>
        <v>16.998000000000001</v>
      </c>
      <c r="N58" s="430">
        <f>'Русский-4 2024 расклад'!L58</f>
        <v>18.0017</v>
      </c>
      <c r="O58" s="404">
        <f>'Русский-4 2025 расклад '!L58</f>
        <v>34.001100000000001</v>
      </c>
      <c r="P58" s="358">
        <f>'Русский-4 2020 расклад'!M59</f>
        <v>86.66</v>
      </c>
      <c r="Q58" s="266">
        <f>'Русский-4 2021 расклад'!M59</f>
        <v>66.66</v>
      </c>
      <c r="R58" s="426">
        <f>'Русский-4 2022 расклад'!M58</f>
        <v>30.76923076923077</v>
      </c>
      <c r="S58" s="426">
        <f>'Русский-4 2023 расклад'!M58</f>
        <v>56.66</v>
      </c>
      <c r="T58" s="426">
        <f>'Русский-4 2024 расклад'!M58</f>
        <v>58.07</v>
      </c>
      <c r="U58" s="343">
        <f>'Русский-4 2025 расклад '!M58</f>
        <v>69.39</v>
      </c>
      <c r="V58" s="265">
        <f>'Русский-4 2020 расклад'!N59</f>
        <v>0</v>
      </c>
      <c r="W58" s="263">
        <f>'Русский-4 2021 расклад'!N59</f>
        <v>0</v>
      </c>
      <c r="X58" s="333">
        <f>'Русский-4 2022 расклад'!N58</f>
        <v>5.0000000000000009</v>
      </c>
      <c r="Y58" s="430">
        <f>'Русский-4 2023 расклад'!N58</f>
        <v>3</v>
      </c>
      <c r="Z58" s="430">
        <f>'Русский-4 2024 расклад'!N58</f>
        <v>0</v>
      </c>
      <c r="AA58" s="404">
        <f>'Русский-4 2025 расклад '!N58</f>
        <v>0</v>
      </c>
      <c r="AB58" s="358">
        <f>'Русский-4 2020 расклад'!O59</f>
        <v>0</v>
      </c>
      <c r="AC58" s="266">
        <f>'Русский-4 2021 расклад'!O59</f>
        <v>0</v>
      </c>
      <c r="AD58" s="266">
        <f>'Русский-4 2022 расклад'!O58</f>
        <v>19.230769230769234</v>
      </c>
      <c r="AE58" s="438">
        <f>'Русский-4 2023 расклад'!O58</f>
        <v>10</v>
      </c>
      <c r="AF58" s="438">
        <f>'Русский-4 2024 расклад'!O58</f>
        <v>0</v>
      </c>
      <c r="AG58" s="296">
        <f>'Русский-4 2025 расклад '!O58</f>
        <v>0</v>
      </c>
    </row>
    <row r="59" spans="1:33" s="252" customFormat="1" ht="15" customHeight="1" x14ac:dyDescent="0.25">
      <c r="A59" s="255">
        <v>11</v>
      </c>
      <c r="B59" s="231">
        <v>40360</v>
      </c>
      <c r="C59" s="237" t="s">
        <v>47</v>
      </c>
      <c r="D59" s="264">
        <f>'Русский-4 2020 расклад'!K60</f>
        <v>43</v>
      </c>
      <c r="E59" s="262">
        <f>'Русский-4 2021 расклад'!K60</f>
        <v>38</v>
      </c>
      <c r="F59" s="333">
        <f>'Русский-4 2022 расклад'!K59</f>
        <v>34</v>
      </c>
      <c r="G59" s="430">
        <f>'Русский-4 2023 расклад'!K59</f>
        <v>55</v>
      </c>
      <c r="H59" s="430">
        <f>'Русский-4 2024 расклад'!K59</f>
        <v>37</v>
      </c>
      <c r="I59" s="404">
        <f>'Русский-4 2025 расклад '!K59</f>
        <v>50</v>
      </c>
      <c r="J59" s="265">
        <f>'Русский-4 2020 расклад'!L60</f>
        <v>14.000800000000002</v>
      </c>
      <c r="K59" s="263">
        <f>'Русский-4 2021 расклад'!L60</f>
        <v>20.0032</v>
      </c>
      <c r="L59" s="333">
        <f>'Русский-4 2022 расклад'!L59</f>
        <v>19</v>
      </c>
      <c r="M59" s="430">
        <f>'Русский-4 2023 расклад'!L59</f>
        <v>40.0015</v>
      </c>
      <c r="N59" s="430">
        <f>'Русский-4 2024 расклад'!L59</f>
        <v>23.998200000000001</v>
      </c>
      <c r="O59" s="404">
        <f>'Русский-4 2025 расклад '!L59</f>
        <v>25</v>
      </c>
      <c r="P59" s="358">
        <f>'Русский-4 2020 расклад'!M60</f>
        <v>32.56</v>
      </c>
      <c r="Q59" s="266">
        <f>'Русский-4 2021 расклад'!M60</f>
        <v>52.64</v>
      </c>
      <c r="R59" s="426">
        <f>'Русский-4 2022 расклад'!M59</f>
        <v>55.882352941176471</v>
      </c>
      <c r="S59" s="426">
        <f>'Русский-4 2023 расклад'!M59</f>
        <v>72.73</v>
      </c>
      <c r="T59" s="426">
        <f>'Русский-4 2024 расклад'!M59</f>
        <v>64.86</v>
      </c>
      <c r="U59" s="343">
        <f>'Русский-4 2025 расклад '!M59</f>
        <v>50</v>
      </c>
      <c r="V59" s="265">
        <f>'Русский-4 2020 расклад'!N60</f>
        <v>12.998900000000001</v>
      </c>
      <c r="W59" s="263">
        <f>'Русский-4 2021 расклад'!N60</f>
        <v>7.9989999999999997</v>
      </c>
      <c r="X59" s="333">
        <f>'Русский-4 2022 расклад'!N59</f>
        <v>0</v>
      </c>
      <c r="Y59" s="430">
        <f>'Русский-4 2023 расклад'!N59</f>
        <v>2.0020000000000002</v>
      </c>
      <c r="Z59" s="430">
        <f>'Русский-4 2024 расклад'!N59</f>
        <v>0.99900000000000011</v>
      </c>
      <c r="AA59" s="404">
        <f>'Русский-4 2025 расклад '!N59</f>
        <v>1</v>
      </c>
      <c r="AB59" s="358">
        <f>'Русский-4 2020 расклад'!O60</f>
        <v>30.23</v>
      </c>
      <c r="AC59" s="266">
        <f>'Русский-4 2021 расклад'!O60</f>
        <v>21.05</v>
      </c>
      <c r="AD59" s="266">
        <f>'Русский-4 2022 расклад'!O59</f>
        <v>0</v>
      </c>
      <c r="AE59" s="438">
        <f>'Русский-4 2023 расклад'!O59</f>
        <v>3.64</v>
      </c>
      <c r="AF59" s="438">
        <f>'Русский-4 2024 расклад'!O59</f>
        <v>2.7</v>
      </c>
      <c r="AG59" s="296">
        <f>'Русский-4 2025 расклад '!O59</f>
        <v>2</v>
      </c>
    </row>
    <row r="60" spans="1:33" s="252" customFormat="1" ht="15" customHeight="1" x14ac:dyDescent="0.25">
      <c r="A60" s="255">
        <v>12</v>
      </c>
      <c r="B60" s="231">
        <v>40390</v>
      </c>
      <c r="C60" s="237" t="s">
        <v>48</v>
      </c>
      <c r="D60" s="264">
        <f>'Русский-4 2020 расклад'!K61</f>
        <v>76</v>
      </c>
      <c r="E60" s="262">
        <f>'Русский-4 2021 расклад'!K61</f>
        <v>69</v>
      </c>
      <c r="F60" s="333">
        <f>'Русский-4 2022 расклад'!K60</f>
        <v>98</v>
      </c>
      <c r="G60" s="430">
        <f>'Русский-4 2023 расклад'!K60</f>
        <v>56</v>
      </c>
      <c r="H60" s="430">
        <f>'Русский-4 2024 расклад'!K60</f>
        <v>41</v>
      </c>
      <c r="I60" s="404">
        <f>'Русский-4 2025 расклад '!K60</f>
        <v>52</v>
      </c>
      <c r="J60" s="265">
        <f>'Русский-4 2020 расклад'!L61</f>
        <v>21.994399999999995</v>
      </c>
      <c r="K60" s="263">
        <f>'Русский-4 2021 расклад'!L61</f>
        <v>46.002300000000005</v>
      </c>
      <c r="L60" s="333">
        <f>'Русский-4 2022 расклад'!L60</f>
        <v>37</v>
      </c>
      <c r="M60" s="430">
        <f>'Русский-4 2023 расклад'!L60</f>
        <v>33.000799999999998</v>
      </c>
      <c r="N60" s="430">
        <f>'Русский-4 2024 расклад'!L60</f>
        <v>17.999000000000002</v>
      </c>
      <c r="O60" s="404">
        <f>'Русский-4 2025 расклад '!L60</f>
        <v>24.996399999999998</v>
      </c>
      <c r="P60" s="358">
        <f>'Русский-4 2020 расклад'!M61</f>
        <v>28.939999999999998</v>
      </c>
      <c r="Q60" s="266">
        <f>'Русский-4 2021 расклад'!M61</f>
        <v>66.67</v>
      </c>
      <c r="R60" s="426">
        <f>'Русский-4 2022 расклад'!M60</f>
        <v>37.755102040816325</v>
      </c>
      <c r="S60" s="426">
        <f>'Русский-4 2023 расклад'!M60</f>
        <v>58.93</v>
      </c>
      <c r="T60" s="426">
        <f>'Русский-4 2024 расклад'!M60</f>
        <v>43.900000000000006</v>
      </c>
      <c r="U60" s="343">
        <f>'Русский-4 2025 расклад '!M60</f>
        <v>48.07</v>
      </c>
      <c r="V60" s="265">
        <f>'Русский-4 2020 расклад'!N61</f>
        <v>8.0028000000000006</v>
      </c>
      <c r="W60" s="263">
        <f>'Русский-4 2021 расклад'!N61</f>
        <v>0</v>
      </c>
      <c r="X60" s="333">
        <f>'Русский-4 2022 расклад'!N60</f>
        <v>2</v>
      </c>
      <c r="Y60" s="430">
        <f>'Русский-4 2023 расклад'!N60</f>
        <v>3.0016000000000003</v>
      </c>
      <c r="Z60" s="430">
        <f>'Русский-4 2024 расклад'!N60</f>
        <v>11.000299999999999</v>
      </c>
      <c r="AA60" s="404">
        <f>'Русский-4 2025 расклад '!N60</f>
        <v>9.001199999999999</v>
      </c>
      <c r="AB60" s="358">
        <f>'Русский-4 2020 расклад'!O61</f>
        <v>10.53</v>
      </c>
      <c r="AC60" s="266">
        <f>'Русский-4 2021 расклад'!O61</f>
        <v>0</v>
      </c>
      <c r="AD60" s="266">
        <f>'Русский-4 2022 расклад'!O60</f>
        <v>2.0408163265306123</v>
      </c>
      <c r="AE60" s="438">
        <f>'Русский-4 2023 расклад'!O60</f>
        <v>5.36</v>
      </c>
      <c r="AF60" s="438">
        <f>'Русский-4 2024 расклад'!O60</f>
        <v>26.83</v>
      </c>
      <c r="AG60" s="296">
        <f>'Русский-4 2025 расклад '!O60</f>
        <v>17.309999999999999</v>
      </c>
    </row>
    <row r="61" spans="1:33" s="252" customFormat="1" ht="15" customHeight="1" x14ac:dyDescent="0.25">
      <c r="A61" s="255">
        <v>13</v>
      </c>
      <c r="B61" s="231">
        <v>40720</v>
      </c>
      <c r="C61" s="237" t="s">
        <v>121</v>
      </c>
      <c r="D61" s="264">
        <f>'Русский-4 2020 расклад'!K62</f>
        <v>78</v>
      </c>
      <c r="E61" s="262">
        <f>'Русский-4 2021 расклад'!K62</f>
        <v>110</v>
      </c>
      <c r="F61" s="333">
        <f>'Русский-4 2022 расклад'!K61</f>
        <v>111</v>
      </c>
      <c r="G61" s="430">
        <f>'Русский-4 2023 расклад'!K61</f>
        <v>109</v>
      </c>
      <c r="H61" s="430">
        <f>'Русский-4 2024 расклад'!K61</f>
        <v>133</v>
      </c>
      <c r="I61" s="404">
        <f>'Русский-4 2025 расклад '!K61</f>
        <v>151</v>
      </c>
      <c r="J61" s="265">
        <f>'Русский-4 2020 расклад'!L62</f>
        <v>41.004600000000003</v>
      </c>
      <c r="K61" s="263">
        <f>'Русский-4 2021 расклад'!L62</f>
        <v>77</v>
      </c>
      <c r="L61" s="333">
        <f>'Русский-4 2022 расклад'!L61</f>
        <v>49</v>
      </c>
      <c r="M61" s="430">
        <f>'Русский-4 2023 расклад'!L61</f>
        <v>53.998599999999996</v>
      </c>
      <c r="N61" s="430">
        <f>'Русский-4 2024 расклад'!L61</f>
        <v>76.993700000000004</v>
      </c>
      <c r="O61" s="404">
        <f>'Русский-4 2025 расклад '!L61</f>
        <v>92.004300000000001</v>
      </c>
      <c r="P61" s="358">
        <f>'Русский-4 2020 расклад'!M62</f>
        <v>52.57</v>
      </c>
      <c r="Q61" s="266">
        <f>'Русский-4 2021 расклад'!M62</f>
        <v>70</v>
      </c>
      <c r="R61" s="426">
        <f>'Русский-4 2022 расклад'!M61</f>
        <v>44.144144144144143</v>
      </c>
      <c r="S61" s="426">
        <f>'Русский-4 2023 расклад'!M61</f>
        <v>49.54</v>
      </c>
      <c r="T61" s="426">
        <f>'Русский-4 2024 расклад'!M61</f>
        <v>57.89</v>
      </c>
      <c r="U61" s="343">
        <f>'Русский-4 2025 расклад '!M61</f>
        <v>60.930000000000007</v>
      </c>
      <c r="V61" s="265">
        <f>'Русский-4 2020 расклад'!N62</f>
        <v>13.002600000000003</v>
      </c>
      <c r="W61" s="263">
        <f>'Русский-4 2021 расклад'!N62</f>
        <v>1.0010000000000001</v>
      </c>
      <c r="X61" s="333">
        <f>'Русский-4 2022 расклад'!N61</f>
        <v>16</v>
      </c>
      <c r="Y61" s="430">
        <f>'Русский-4 2023 расклад'!N61</f>
        <v>2.9975000000000001</v>
      </c>
      <c r="Z61" s="430">
        <f>'Русский-4 2024 расклад'!N61</f>
        <v>9.0040999999999993</v>
      </c>
      <c r="AA61" s="404">
        <f>'Русский-4 2025 расклад '!N61</f>
        <v>9.9962</v>
      </c>
      <c r="AB61" s="358">
        <f>'Русский-4 2020 расклад'!O62</f>
        <v>16.670000000000002</v>
      </c>
      <c r="AC61" s="266">
        <f>'Русский-4 2021 расклад'!O62</f>
        <v>0.91</v>
      </c>
      <c r="AD61" s="266">
        <f>'Русский-4 2022 расклад'!O61</f>
        <v>14.414414414414415</v>
      </c>
      <c r="AE61" s="438">
        <f>'Русский-4 2023 расклад'!O61</f>
        <v>2.75</v>
      </c>
      <c r="AF61" s="438">
        <f>'Русский-4 2024 расклад'!O61</f>
        <v>6.77</v>
      </c>
      <c r="AG61" s="296">
        <f>'Русский-4 2025 расклад '!O61</f>
        <v>6.62</v>
      </c>
    </row>
    <row r="62" spans="1:33" s="252" customFormat="1" ht="15" customHeight="1" x14ac:dyDescent="0.25">
      <c r="A62" s="255">
        <v>14</v>
      </c>
      <c r="B62" s="231">
        <v>40730</v>
      </c>
      <c r="C62" s="237" t="s">
        <v>50</v>
      </c>
      <c r="D62" s="264">
        <f>'Русский-4 2020 расклад'!K63</f>
        <v>14</v>
      </c>
      <c r="E62" s="262">
        <f>'Русский-4 2021 расклад'!K63</f>
        <v>31</v>
      </c>
      <c r="F62" s="333">
        <f>'Русский-4 2022 расклад'!K62</f>
        <v>19</v>
      </c>
      <c r="G62" s="430">
        <f>'Русский-4 2023 расклад'!K62</f>
        <v>30</v>
      </c>
      <c r="H62" s="430">
        <f>'Русский-4 2024 расклад'!K62</f>
        <v>51</v>
      </c>
      <c r="I62" s="404">
        <f>'Русский-4 2025 расклад '!K62</f>
        <v>26</v>
      </c>
      <c r="J62" s="265">
        <f>'Русский-4 2020 расклад'!L63</f>
        <v>4.9993999999999996</v>
      </c>
      <c r="K62" s="263">
        <f>'Русский-4 2021 расклад'!L63</f>
        <v>18.0017</v>
      </c>
      <c r="L62" s="333">
        <f>'Русский-4 2022 расклад'!L62</f>
        <v>6.9999999999999991</v>
      </c>
      <c r="M62" s="430">
        <f>'Русский-4 2023 расклад'!L62</f>
        <v>11.001000000000001</v>
      </c>
      <c r="N62" s="430">
        <f>'Русский-4 2024 расклад'!L62</f>
        <v>28.9986</v>
      </c>
      <c r="O62" s="404">
        <f>'Русский-4 2025 расклад '!L62</f>
        <v>16.000400000000003</v>
      </c>
      <c r="P62" s="358">
        <f>'Русский-4 2020 расклад'!M63</f>
        <v>35.71</v>
      </c>
      <c r="Q62" s="266">
        <f>'Русский-4 2021 расклад'!M63</f>
        <v>58.069999999999993</v>
      </c>
      <c r="R62" s="426">
        <f>'Русский-4 2022 расклад'!M62</f>
        <v>36.84210526315789</v>
      </c>
      <c r="S62" s="426">
        <f>'Русский-4 2023 расклад'!M62</f>
        <v>36.67</v>
      </c>
      <c r="T62" s="426">
        <f>'Русский-4 2024 расклад'!M62</f>
        <v>56.86</v>
      </c>
      <c r="U62" s="343">
        <f>'Русский-4 2025 расклад '!M62</f>
        <v>61.540000000000006</v>
      </c>
      <c r="V62" s="265">
        <f>'Русский-4 2020 расклад'!N63</f>
        <v>6.0004</v>
      </c>
      <c r="W62" s="263">
        <f>'Русский-4 2021 расклад'!N63</f>
        <v>3.0007999999999999</v>
      </c>
      <c r="X62" s="333">
        <f>'Русский-4 2022 расклад'!N62</f>
        <v>3.9999999999999996</v>
      </c>
      <c r="Y62" s="430">
        <f>'Русский-4 2023 расклад'!N62</f>
        <v>6</v>
      </c>
      <c r="Z62" s="430">
        <f>'Русский-4 2024 расклад'!N62</f>
        <v>11.0007</v>
      </c>
      <c r="AA62" s="404">
        <f>'Русский-4 2025 расклад '!N62</f>
        <v>0</v>
      </c>
      <c r="AB62" s="358">
        <f>'Русский-4 2020 расклад'!O63</f>
        <v>42.86</v>
      </c>
      <c r="AC62" s="266">
        <f>'Русский-4 2021 расклад'!O63</f>
        <v>9.68</v>
      </c>
      <c r="AD62" s="266">
        <f>'Русский-4 2022 расклад'!O62</f>
        <v>21.052631578947366</v>
      </c>
      <c r="AE62" s="438">
        <f>'Русский-4 2023 расклад'!O62</f>
        <v>20</v>
      </c>
      <c r="AF62" s="438">
        <f>'Русский-4 2024 расклад'!O62</f>
        <v>21.57</v>
      </c>
      <c r="AG62" s="296">
        <f>'Русский-4 2025 расклад '!O62</f>
        <v>0</v>
      </c>
    </row>
    <row r="63" spans="1:33" s="252" customFormat="1" ht="15" customHeight="1" x14ac:dyDescent="0.25">
      <c r="A63" s="255">
        <v>15</v>
      </c>
      <c r="B63" s="231">
        <v>40820</v>
      </c>
      <c r="C63" s="237" t="s">
        <v>155</v>
      </c>
      <c r="D63" s="264">
        <f>'Русский-4 2020 расклад'!K64</f>
        <v>76</v>
      </c>
      <c r="E63" s="262">
        <f>'Русский-4 2021 расклад'!K64</f>
        <v>93</v>
      </c>
      <c r="F63" s="333">
        <f>'Русский-4 2022 расклад'!K63</f>
        <v>76</v>
      </c>
      <c r="G63" s="430">
        <f>'Русский-4 2023 расклад'!K63</f>
        <v>111</v>
      </c>
      <c r="H63" s="430">
        <f>'Русский-4 2024 расклад'!K63</f>
        <v>90</v>
      </c>
      <c r="I63" s="404">
        <f>'Русский-4 2025 расклад '!K63</f>
        <v>93</v>
      </c>
      <c r="J63" s="265">
        <f>'Русский-4 2020 расклад'!L64</f>
        <v>50.995999999999995</v>
      </c>
      <c r="K63" s="263">
        <f>'Русский-4 2021 расклад'!L64</f>
        <v>55.000200000000007</v>
      </c>
      <c r="L63" s="333">
        <f>'Русский-4 2022 расклад'!L63</f>
        <v>46</v>
      </c>
      <c r="M63" s="430">
        <f>'Русский-4 2023 расклад'!L63</f>
        <v>75.00269999999999</v>
      </c>
      <c r="N63" s="430">
        <f>'Русский-4 2024 расклад'!L63</f>
        <v>41.004000000000005</v>
      </c>
      <c r="O63" s="404">
        <f>'Русский-4 2025 расклад '!L63</f>
        <v>50.006099999999996</v>
      </c>
      <c r="P63" s="358">
        <f>'Русский-4 2020 расклад'!M64</f>
        <v>67.099999999999994</v>
      </c>
      <c r="Q63" s="266">
        <f>'Русский-4 2021 расклад'!M64</f>
        <v>59.14</v>
      </c>
      <c r="R63" s="426">
        <f>'Русский-4 2022 расклад'!M63</f>
        <v>60.526315789473685</v>
      </c>
      <c r="S63" s="426">
        <f>'Русский-4 2023 расклад'!M63</f>
        <v>67.569999999999993</v>
      </c>
      <c r="T63" s="426">
        <f>'Русский-4 2024 расклад'!M63</f>
        <v>45.56</v>
      </c>
      <c r="U63" s="343">
        <f>'Русский-4 2025 расклад '!M63</f>
        <v>53.769999999999996</v>
      </c>
      <c r="V63" s="265">
        <f>'Русский-4 2020 расклад'!N64</f>
        <v>3.9975999999999998</v>
      </c>
      <c r="W63" s="263">
        <f>'Русский-4 2021 расклад'!N64</f>
        <v>3.9989999999999997</v>
      </c>
      <c r="X63" s="333">
        <f>'Русский-4 2022 расклад'!N63</f>
        <v>3</v>
      </c>
      <c r="Y63" s="430">
        <f>'Русский-4 2023 расклад'!N63</f>
        <v>6.0050999999999997</v>
      </c>
      <c r="Z63" s="430">
        <f>'Русский-4 2024 расклад'!N63</f>
        <v>14.004000000000001</v>
      </c>
      <c r="AA63" s="404">
        <f>'Русский-4 2025 расклад '!N63</f>
        <v>5.0034000000000001</v>
      </c>
      <c r="AB63" s="358">
        <f>'Русский-4 2020 расклад'!O64</f>
        <v>5.26</v>
      </c>
      <c r="AC63" s="266">
        <f>'Русский-4 2021 расклад'!O64</f>
        <v>4.3</v>
      </c>
      <c r="AD63" s="266">
        <f>'Русский-4 2022 расклад'!O63</f>
        <v>3.9473684210526314</v>
      </c>
      <c r="AE63" s="438">
        <f>'Русский-4 2023 расклад'!O63</f>
        <v>5.41</v>
      </c>
      <c r="AF63" s="438">
        <f>'Русский-4 2024 расклад'!O63</f>
        <v>15.56</v>
      </c>
      <c r="AG63" s="296">
        <f>'Русский-4 2025 расклад '!O63</f>
        <v>5.38</v>
      </c>
    </row>
    <row r="64" spans="1:33" s="252" customFormat="1" ht="15" customHeight="1" x14ac:dyDescent="0.25">
      <c r="A64" s="255">
        <v>16</v>
      </c>
      <c r="B64" s="231">
        <v>40840</v>
      </c>
      <c r="C64" s="237" t="s">
        <v>52</v>
      </c>
      <c r="D64" s="264">
        <f>'Русский-4 2020 расклад'!K65</f>
        <v>73</v>
      </c>
      <c r="E64" s="262">
        <f>'Русский-4 2021 расклад'!K65</f>
        <v>83</v>
      </c>
      <c r="F64" s="333">
        <f>'Русский-4 2022 расклад'!K64</f>
        <v>79</v>
      </c>
      <c r="G64" s="430">
        <f>'Русский-4 2023 расклад'!K64</f>
        <v>90</v>
      </c>
      <c r="H64" s="430">
        <f>'Русский-4 2024 расклад'!K64</f>
        <v>81</v>
      </c>
      <c r="I64" s="404">
        <f>'Русский-4 2025 расклад '!K64</f>
        <v>91</v>
      </c>
      <c r="J64" s="265">
        <f>'Русский-4 2020 расклад'!L65</f>
        <v>14.001399999999999</v>
      </c>
      <c r="K64" s="263">
        <f>'Русский-4 2021 расклад'!L65</f>
        <v>42.994</v>
      </c>
      <c r="L64" s="333">
        <f>'Русский-4 2022 расклад'!L64</f>
        <v>33</v>
      </c>
      <c r="M64" s="430">
        <f>'Русский-4 2023 расклад'!L64</f>
        <v>49.994999999999997</v>
      </c>
      <c r="N64" s="430">
        <f>'Русский-4 2024 расклад'!L64</f>
        <v>54.999000000000002</v>
      </c>
      <c r="O64" s="404">
        <f>'Русский-4 2025 расклад '!L64</f>
        <v>50.996400000000001</v>
      </c>
      <c r="P64" s="358">
        <f>'Русский-4 2020 расклад'!M65</f>
        <v>19.18</v>
      </c>
      <c r="Q64" s="266">
        <f>'Русский-4 2021 расклад'!M65</f>
        <v>51.8</v>
      </c>
      <c r="R64" s="426">
        <f>'Русский-4 2022 расклад'!M64</f>
        <v>41.77215189873418</v>
      </c>
      <c r="S64" s="426">
        <f>'Русский-4 2023 расклад'!M64</f>
        <v>55.55</v>
      </c>
      <c r="T64" s="426">
        <f>'Русский-4 2024 расклад'!M64</f>
        <v>67.900000000000006</v>
      </c>
      <c r="U64" s="343">
        <f>'Русский-4 2025 расклад '!M64</f>
        <v>56.04</v>
      </c>
      <c r="V64" s="265">
        <f>'Русский-4 2020 расклад'!N65</f>
        <v>32.0032</v>
      </c>
      <c r="W64" s="263">
        <f>'Русский-4 2021 расклад'!N65</f>
        <v>0</v>
      </c>
      <c r="X64" s="333">
        <f>'Русский-4 2022 расклад'!N64</f>
        <v>0</v>
      </c>
      <c r="Y64" s="430">
        <f>'Русский-4 2023 расклад'!N64</f>
        <v>5.0039999999999996</v>
      </c>
      <c r="Z64" s="430">
        <f>'Русский-4 2024 расклад'!N64</f>
        <v>0.99629999999999996</v>
      </c>
      <c r="AA64" s="404">
        <f>'Русский-4 2025 расклад '!N64</f>
        <v>0</v>
      </c>
      <c r="AB64" s="358">
        <f>'Русский-4 2020 расклад'!O65</f>
        <v>43.84</v>
      </c>
      <c r="AC64" s="266">
        <f>'Русский-4 2021 расклад'!O65</f>
        <v>0</v>
      </c>
      <c r="AD64" s="266">
        <f>'Русский-4 2022 расклад'!O64</f>
        <v>0</v>
      </c>
      <c r="AE64" s="438">
        <f>'Русский-4 2023 расклад'!O64</f>
        <v>5.56</v>
      </c>
      <c r="AF64" s="438">
        <f>'Русский-4 2024 расклад'!O64</f>
        <v>1.23</v>
      </c>
      <c r="AG64" s="296">
        <f>'Русский-4 2025 расклад '!O64</f>
        <v>0</v>
      </c>
    </row>
    <row r="65" spans="1:33" s="252" customFormat="1" ht="15" customHeight="1" x14ac:dyDescent="0.25">
      <c r="A65" s="255">
        <v>17</v>
      </c>
      <c r="B65" s="231">
        <v>40950</v>
      </c>
      <c r="C65" s="237" t="s">
        <v>53</v>
      </c>
      <c r="D65" s="264">
        <f>'Русский-4 2020 расклад'!K66</f>
        <v>81</v>
      </c>
      <c r="E65" s="262">
        <f>'Русский-4 2021 расклад'!K66</f>
        <v>86</v>
      </c>
      <c r="F65" s="333">
        <f>'Русский-4 2022 расклад'!K65</f>
        <v>98</v>
      </c>
      <c r="G65" s="430">
        <f>'Русский-4 2023 расклад'!K65</f>
        <v>116</v>
      </c>
      <c r="H65" s="430">
        <f>'Русский-4 2024 расклад'!K65</f>
        <v>116</v>
      </c>
      <c r="I65" s="404">
        <f>'Русский-4 2025 расклад '!K65</f>
        <v>121</v>
      </c>
      <c r="J65" s="265">
        <f>'Русский-4 2020 расклад'!L66</f>
        <v>28.997999999999998</v>
      </c>
      <c r="K65" s="263">
        <f>'Русский-4 2021 расклад'!L66</f>
        <v>57.998400000000004</v>
      </c>
      <c r="L65" s="333">
        <f>'Русский-4 2022 расклад'!L65</f>
        <v>34.999999999999993</v>
      </c>
      <c r="M65" s="430">
        <f>'Русский-4 2023 расклад'!L65</f>
        <v>65.006399999999999</v>
      </c>
      <c r="N65" s="430">
        <f>'Русский-4 2024 расклад'!L65</f>
        <v>67.001599999999996</v>
      </c>
      <c r="O65" s="404">
        <f>'Русский-4 2025 расклад '!L65</f>
        <v>56.991000000000007</v>
      </c>
      <c r="P65" s="358">
        <f>'Русский-4 2020 расклад'!M66</f>
        <v>35.799999999999997</v>
      </c>
      <c r="Q65" s="266">
        <f>'Русский-4 2021 расклад'!M66</f>
        <v>67.44</v>
      </c>
      <c r="R65" s="426">
        <f>'Русский-4 2022 расклад'!M65</f>
        <v>35.714285714285708</v>
      </c>
      <c r="S65" s="426">
        <f>'Русский-4 2023 расклад'!M65</f>
        <v>56.04</v>
      </c>
      <c r="T65" s="426">
        <f>'Русский-4 2024 расклад'!M65</f>
        <v>57.76</v>
      </c>
      <c r="U65" s="343">
        <f>'Русский-4 2025 расклад '!M65</f>
        <v>47.1</v>
      </c>
      <c r="V65" s="265">
        <f>'Русский-4 2020 расклад'!N66</f>
        <v>26.997299999999999</v>
      </c>
      <c r="W65" s="263">
        <f>'Русский-4 2021 расклад'!N66</f>
        <v>2.0038</v>
      </c>
      <c r="X65" s="333">
        <f>'Русский-4 2022 расклад'!N65</f>
        <v>28</v>
      </c>
      <c r="Y65" s="430">
        <f>'Русский-4 2023 расклад'!N65</f>
        <v>4.9996</v>
      </c>
      <c r="Z65" s="430">
        <f>'Русский-4 2024 расклад'!N65</f>
        <v>5.9972000000000003</v>
      </c>
      <c r="AA65" s="404">
        <f>'Русский-4 2025 расклад '!N65</f>
        <v>9.9945999999999984</v>
      </c>
      <c r="AB65" s="358">
        <f>'Русский-4 2020 расклад'!O66</f>
        <v>33.33</v>
      </c>
      <c r="AC65" s="266">
        <f>'Русский-4 2021 расклад'!O66</f>
        <v>2.33</v>
      </c>
      <c r="AD65" s="266">
        <f>'Русский-4 2022 расклад'!O65</f>
        <v>28.571428571428569</v>
      </c>
      <c r="AE65" s="438">
        <f>'Русский-4 2023 расклад'!O65</f>
        <v>4.3099999999999996</v>
      </c>
      <c r="AF65" s="438">
        <f>'Русский-4 2024 расклад'!O65</f>
        <v>5.17</v>
      </c>
      <c r="AG65" s="296">
        <f>'Русский-4 2025 расклад '!O65</f>
        <v>8.26</v>
      </c>
    </row>
    <row r="66" spans="1:33" s="252" customFormat="1" ht="15" customHeight="1" x14ac:dyDescent="0.25">
      <c r="A66" s="255">
        <v>18</v>
      </c>
      <c r="B66" s="231">
        <v>40990</v>
      </c>
      <c r="C66" s="237" t="s">
        <v>54</v>
      </c>
      <c r="D66" s="264">
        <f>'Русский-4 2020 расклад'!K67</f>
        <v>106</v>
      </c>
      <c r="E66" s="262">
        <f>'Русский-4 2021 расклад'!K67</f>
        <v>112</v>
      </c>
      <c r="F66" s="333">
        <f>'Русский-4 2022 расклад'!K66</f>
        <v>125</v>
      </c>
      <c r="G66" s="430">
        <f>'Русский-4 2023 расклад'!K66</f>
        <v>138</v>
      </c>
      <c r="H66" s="430">
        <f>'Русский-4 2024 расклад'!K66</f>
        <v>123</v>
      </c>
      <c r="I66" s="404">
        <f>'Русский-4 2025 расклад '!K66</f>
        <v>114</v>
      </c>
      <c r="J66" s="265">
        <f>'Русский-4 2020 расклад'!L67</f>
        <v>62.995800000000003</v>
      </c>
      <c r="K66" s="263">
        <f>'Русский-4 2021 расклад'!L67</f>
        <v>83.003199999999993</v>
      </c>
      <c r="L66" s="333">
        <f>'Русский-4 2022 расклад'!L66</f>
        <v>74</v>
      </c>
      <c r="M66" s="430">
        <f>'Русский-4 2023 расклад'!L66</f>
        <v>103.00319999999999</v>
      </c>
      <c r="N66" s="430">
        <f>'Русский-4 2024 расклад'!L66</f>
        <v>92.003999999999991</v>
      </c>
      <c r="O66" s="404">
        <f>'Русский-4 2025 расклад '!L66</f>
        <v>76.003799999999998</v>
      </c>
      <c r="P66" s="358">
        <f>'Русский-4 2020 расклад'!M67</f>
        <v>59.43</v>
      </c>
      <c r="Q66" s="266">
        <f>'Русский-4 2021 расклад'!M67</f>
        <v>74.11</v>
      </c>
      <c r="R66" s="426">
        <f>'Русский-4 2022 расклад'!M66</f>
        <v>59.2</v>
      </c>
      <c r="S66" s="426">
        <f>'Русский-4 2023 расклад'!M66</f>
        <v>74.64</v>
      </c>
      <c r="T66" s="426">
        <f>'Русский-4 2024 расклад'!M66</f>
        <v>74.8</v>
      </c>
      <c r="U66" s="343">
        <f>'Русский-4 2025 расклад '!M66</f>
        <v>66.67</v>
      </c>
      <c r="V66" s="265">
        <f>'Русский-4 2020 расклад'!N67</f>
        <v>9.9957999999999991</v>
      </c>
      <c r="W66" s="263">
        <f>'Русский-4 2021 расклад'!N67</f>
        <v>2.0048000000000004</v>
      </c>
      <c r="X66" s="333">
        <f>'Русский-4 2022 расклад'!N66</f>
        <v>16</v>
      </c>
      <c r="Y66" s="430">
        <f>'Русский-4 2023 расклад'!N66</f>
        <v>2.9945999999999997</v>
      </c>
      <c r="Z66" s="430">
        <f>'Русский-4 2024 расклад'!N66</f>
        <v>0</v>
      </c>
      <c r="AA66" s="404">
        <f>'Русский-4 2025 расклад '!N66</f>
        <v>5.9963999999999995</v>
      </c>
      <c r="AB66" s="358">
        <f>'Русский-4 2020 расклад'!O67</f>
        <v>9.43</v>
      </c>
      <c r="AC66" s="266">
        <f>'Русский-4 2021 расклад'!O67</f>
        <v>1.79</v>
      </c>
      <c r="AD66" s="266">
        <f>'Русский-4 2022 расклад'!O66</f>
        <v>12.8</v>
      </c>
      <c r="AE66" s="438">
        <f>'Русский-4 2023 расклад'!O66</f>
        <v>2.17</v>
      </c>
      <c r="AF66" s="438">
        <f>'Русский-4 2024 расклад'!O66</f>
        <v>0</v>
      </c>
      <c r="AG66" s="296">
        <f>'Русский-4 2025 расклад '!O66</f>
        <v>5.26</v>
      </c>
    </row>
    <row r="67" spans="1:33" s="252" customFormat="1" ht="15" customHeight="1" x14ac:dyDescent="0.25">
      <c r="A67" s="255">
        <v>19</v>
      </c>
      <c r="B67" s="233">
        <v>40133</v>
      </c>
      <c r="C67" s="238" t="s">
        <v>44</v>
      </c>
      <c r="D67" s="273">
        <f>'Русский-4 2020 расклад'!K68</f>
        <v>51</v>
      </c>
      <c r="E67" s="274">
        <f>'Русский-4 2021 расклад'!K68</f>
        <v>107</v>
      </c>
      <c r="F67" s="334">
        <f>'Русский-4 2022 расклад'!K67</f>
        <v>78</v>
      </c>
      <c r="G67" s="431">
        <f>'Русский-4 2023 расклад'!K67</f>
        <v>103</v>
      </c>
      <c r="H67" s="431">
        <f>'Русский-4 2024 расклад'!K67</f>
        <v>97</v>
      </c>
      <c r="I67" s="405">
        <f>'Русский-4 2025 расклад '!K67</f>
        <v>142</v>
      </c>
      <c r="J67" s="275">
        <f>'Русский-4 2020 расклад'!L68</f>
        <v>14.9991</v>
      </c>
      <c r="K67" s="276">
        <f>'Русский-4 2021 расклад'!L68</f>
        <v>76.002099999999999</v>
      </c>
      <c r="L67" s="334">
        <f>'Русский-4 2022 расклад'!L67</f>
        <v>39</v>
      </c>
      <c r="M67" s="431">
        <f>'Русский-4 2023 расклад'!L67</f>
        <v>64.004199999999997</v>
      </c>
      <c r="N67" s="431">
        <f>'Русский-4 2024 расклад'!L67</f>
        <v>64.999700000000004</v>
      </c>
      <c r="O67" s="405">
        <f>'Русский-4 2025 расклад '!L67</f>
        <v>85.995200000000011</v>
      </c>
      <c r="P67" s="359">
        <f>'Русский-4 2020 расклад'!M68</f>
        <v>29.41</v>
      </c>
      <c r="Q67" s="277">
        <f>'Русский-4 2021 расклад'!M68</f>
        <v>71.03</v>
      </c>
      <c r="R67" s="427">
        <f>'Русский-4 2022 расклад'!M67</f>
        <v>50</v>
      </c>
      <c r="S67" s="427">
        <f>'Русский-4 2023 расклад'!M67</f>
        <v>62.14</v>
      </c>
      <c r="T67" s="427">
        <f>'Русский-4 2024 расклад'!M67</f>
        <v>67.010000000000005</v>
      </c>
      <c r="U67" s="344">
        <f>'Русский-4 2025 расклад '!M67</f>
        <v>60.56</v>
      </c>
      <c r="V67" s="275">
        <f>'Русский-4 2020 расклад'!N68</f>
        <v>12.9999</v>
      </c>
      <c r="W67" s="276">
        <f>'Русский-4 2021 расклад'!N68</f>
        <v>4.9969000000000001</v>
      </c>
      <c r="X67" s="334">
        <f>'Русский-4 2022 расклад'!N67</f>
        <v>9</v>
      </c>
      <c r="Y67" s="431">
        <f>'Русский-4 2023 расклад'!N67</f>
        <v>7.0039999999999996</v>
      </c>
      <c r="Z67" s="431">
        <f>'Русский-4 2024 расклад'!N67</f>
        <v>8.0024999999999995</v>
      </c>
      <c r="AA67" s="405">
        <f>'Русский-4 2025 расклад '!N67</f>
        <v>6.0066000000000006</v>
      </c>
      <c r="AB67" s="359">
        <f>'Русский-4 2020 расклад'!O68</f>
        <v>25.49</v>
      </c>
      <c r="AC67" s="277">
        <f>'Русский-4 2021 расклад'!O68</f>
        <v>4.67</v>
      </c>
      <c r="AD67" s="277">
        <f>'Русский-4 2022 расклад'!O67</f>
        <v>11.538461538461538</v>
      </c>
      <c r="AE67" s="438">
        <f>'Русский-4 2023 расклад'!O67</f>
        <v>6.8</v>
      </c>
      <c r="AF67" s="438">
        <f>'Русский-4 2024 расклад'!O67</f>
        <v>8.25</v>
      </c>
      <c r="AG67" s="296">
        <f>'Русский-4 2025 расклад '!O67</f>
        <v>4.2300000000000004</v>
      </c>
    </row>
    <row r="68" spans="1:33" s="252" customFormat="1" ht="15" customHeight="1" thickBot="1" x14ac:dyDescent="0.3">
      <c r="A68" s="255">
        <v>20</v>
      </c>
      <c r="B68" s="233">
        <v>40400</v>
      </c>
      <c r="C68" s="238" t="s">
        <v>194</v>
      </c>
      <c r="D68" s="273"/>
      <c r="E68" s="274"/>
      <c r="F68" s="334"/>
      <c r="G68" s="431">
        <f>'Русский-4 2023 расклад'!K68</f>
        <v>108</v>
      </c>
      <c r="H68" s="431">
        <f>'Русский-4 2024 расклад'!K68</f>
        <v>205</v>
      </c>
      <c r="I68" s="405">
        <f>'Русский-4 2025 расклад '!K68</f>
        <v>244</v>
      </c>
      <c r="J68" s="275"/>
      <c r="K68" s="313"/>
      <c r="L68" s="334"/>
      <c r="M68" s="431">
        <f>'Русский-4 2023 расклад'!L68</f>
        <v>65.998800000000003</v>
      </c>
      <c r="N68" s="431">
        <f>'Русский-4 2024 расклад'!L68</f>
        <v>128.00199999999998</v>
      </c>
      <c r="O68" s="405">
        <f>'Русский-4 2025 расклад '!L68</f>
        <v>69.003200000000007</v>
      </c>
      <c r="P68" s="359"/>
      <c r="Q68" s="277"/>
      <c r="R68" s="427"/>
      <c r="S68" s="427">
        <f>'Русский-4 2023 расклад'!M68</f>
        <v>61.11</v>
      </c>
      <c r="T68" s="427">
        <f>'Русский-4 2024 расклад'!M68</f>
        <v>62.44</v>
      </c>
      <c r="U68" s="344">
        <f>'Русский-4 2025 расклад '!M68</f>
        <v>28.28</v>
      </c>
      <c r="V68" s="275"/>
      <c r="W68" s="276"/>
      <c r="X68" s="334"/>
      <c r="Y68" s="431">
        <f>'Русский-4 2023 расклад'!N68</f>
        <v>1.0044000000000002</v>
      </c>
      <c r="Z68" s="431">
        <f>'Русский-4 2024 расклад'!N68</f>
        <v>20.991999999999997</v>
      </c>
      <c r="AA68" s="405">
        <f>'Русский-4 2025 расклад '!N68</f>
        <v>23.0092</v>
      </c>
      <c r="AB68" s="359"/>
      <c r="AC68" s="277"/>
      <c r="AD68" s="277"/>
      <c r="AE68" s="439">
        <f>'Русский-4 2023 расклад'!O68</f>
        <v>0.93</v>
      </c>
      <c r="AF68" s="439">
        <f>'Русский-4 2024 расклад'!O68</f>
        <v>10.24</v>
      </c>
      <c r="AG68" s="447">
        <f>'Русский-4 2025 расклад '!O68</f>
        <v>9.43</v>
      </c>
    </row>
    <row r="69" spans="1:33" s="252" customFormat="1" ht="15" customHeight="1" thickBot="1" x14ac:dyDescent="0.3">
      <c r="A69" s="222"/>
      <c r="B69" s="241"/>
      <c r="C69" s="220" t="s">
        <v>103</v>
      </c>
      <c r="D69" s="412">
        <f>'Русский-4 2020 расклад'!K69</f>
        <v>1249</v>
      </c>
      <c r="E69" s="413">
        <f>'Русский-4 2021 расклад'!K69</f>
        <v>1632</v>
      </c>
      <c r="F69" s="417">
        <f>'Русский-4 2022 расклад'!K68</f>
        <v>1505</v>
      </c>
      <c r="G69" s="432">
        <f>'Русский-4 2023 расклад'!K69</f>
        <v>1870</v>
      </c>
      <c r="H69" s="432">
        <f>'Русский-4 2024 расклад'!K69</f>
        <v>1800</v>
      </c>
      <c r="I69" s="418">
        <f>'Русский-4 2025 расклад '!K69</f>
        <v>1984</v>
      </c>
      <c r="J69" s="367">
        <f>'Русский-4 2020 расклад'!L69</f>
        <v>636.01289999999995</v>
      </c>
      <c r="K69" s="416">
        <f>'Русский-4 2021 расклад'!L69</f>
        <v>1175.9919</v>
      </c>
      <c r="L69" s="417">
        <f>'Русский-4 2022 расклад'!L68</f>
        <v>882</v>
      </c>
      <c r="M69" s="432">
        <f>'Русский-4 2023 расклад'!L69</f>
        <v>1262.97</v>
      </c>
      <c r="N69" s="432">
        <f>'Русский-4 2024 расклад'!L69</f>
        <v>1185.9706000000001</v>
      </c>
      <c r="O69" s="418">
        <f>'Русский-4 2025 расклад '!L69</f>
        <v>1167.9950999999999</v>
      </c>
      <c r="P69" s="420">
        <f>'Русский-4 2020 расклад'!M69</f>
        <v>53.179300699300697</v>
      </c>
      <c r="Q69" s="365">
        <f>'Русский-4 2021 расклад'!M69</f>
        <v>70.354285714285709</v>
      </c>
      <c r="R69" s="421">
        <f>'Русский-4 2022 расклад'!M68</f>
        <v>58.267037530312237</v>
      </c>
      <c r="S69" s="423">
        <f>'Русский-4 2023 расклад'!M69</f>
        <v>67.857857142857128</v>
      </c>
      <c r="T69" s="423">
        <f>'Русский-4 2024 расклад'!M69</f>
        <v>65.892857142857139</v>
      </c>
      <c r="U69" s="419">
        <f>'Русский-4 2025 расклад '!M69</f>
        <v>61.309285714285721</v>
      </c>
      <c r="V69" s="367">
        <f>'Русский-4 2020 расклад'!N69</f>
        <v>208.01019999999997</v>
      </c>
      <c r="W69" s="416">
        <f>'Русский-4 2021 расклад'!N69</f>
        <v>47.005200000000002</v>
      </c>
      <c r="X69" s="417">
        <f>'Русский-4 2022 расклад'!N68</f>
        <v>148</v>
      </c>
      <c r="Y69" s="432">
        <f>'Русский-4 2023 расклад'!N69</f>
        <v>77.0197</v>
      </c>
      <c r="Z69" s="432">
        <f>'Русский-4 2024 расклад'!N69</f>
        <v>106.01570000000001</v>
      </c>
      <c r="AA69" s="418">
        <f>'Русский-4 2025 расклад '!N69</f>
        <v>152.0326</v>
      </c>
      <c r="AB69" s="420">
        <f>'Русский-4 2020 расклад'!O69</f>
        <v>14.06</v>
      </c>
      <c r="AC69" s="365">
        <f>'Русский-4 2021 расклад'!O69</f>
        <v>3.6671428571428573</v>
      </c>
      <c r="AD69" s="429">
        <f>'Русский-4 2022 расклад'!O68</f>
        <v>10.144032285139131</v>
      </c>
      <c r="AE69" s="429">
        <f>'Русский-4 2023 расклад'!O69</f>
        <v>3.5364285714285715</v>
      </c>
      <c r="AF69" s="429">
        <f>'Русский-4 2024 расклад'!O69</f>
        <v>8.7511111111111113</v>
      </c>
      <c r="AG69" s="445">
        <f>'Русский-4 2025 расклад '!O69</f>
        <v>7.22</v>
      </c>
    </row>
    <row r="70" spans="1:33" s="252" customFormat="1" ht="15" customHeight="1" x14ac:dyDescent="0.25">
      <c r="A70" s="257">
        <v>1</v>
      </c>
      <c r="B70" s="258">
        <v>50040</v>
      </c>
      <c r="C70" s="259" t="s">
        <v>56</v>
      </c>
      <c r="D70" s="267">
        <f>'Русский-4 2020 расклад'!K70</f>
        <v>93</v>
      </c>
      <c r="E70" s="268">
        <f>'Русский-4 2021 расклад'!K70</f>
        <v>101</v>
      </c>
      <c r="F70" s="332">
        <f>'Русский-4 2022 расклад'!K69</f>
        <v>90</v>
      </c>
      <c r="G70" s="269">
        <f>'Русский-4 2023 расклад'!K70</f>
        <v>141</v>
      </c>
      <c r="H70" s="269">
        <f>'Русский-4 2024 расклад'!K70</f>
        <v>122</v>
      </c>
      <c r="I70" s="403">
        <f>'Русский-4 2025 расклад '!K70</f>
        <v>122</v>
      </c>
      <c r="J70" s="270">
        <f>'Русский-4 2020 расклад'!L70</f>
        <v>72.000600000000006</v>
      </c>
      <c r="K70" s="281">
        <f>'Русский-4 2021 расклад'!L70</f>
        <v>86.991299999999995</v>
      </c>
      <c r="L70" s="332">
        <f>'Русский-4 2022 расклад'!L69</f>
        <v>64.999999999999986</v>
      </c>
      <c r="M70" s="269">
        <f>'Русский-4 2023 расклад'!L70</f>
        <v>119.99099999999999</v>
      </c>
      <c r="N70" s="269">
        <f>'Русский-4 2024 расклад'!L70</f>
        <v>92.000200000000007</v>
      </c>
      <c r="O70" s="403">
        <f>'Русский-4 2025 расклад '!L70</f>
        <v>95.001400000000018</v>
      </c>
      <c r="P70" s="357">
        <f>'Русский-4 2020 расклад'!M70</f>
        <v>77.42</v>
      </c>
      <c r="Q70" s="272">
        <f>'Русский-4 2021 расклад'!M70</f>
        <v>86.13</v>
      </c>
      <c r="R70" s="425">
        <f>'Русский-4 2022 расклад'!M69</f>
        <v>72.222222222222214</v>
      </c>
      <c r="S70" s="425">
        <f>'Русский-4 2023 расклад'!M70</f>
        <v>85.1</v>
      </c>
      <c r="T70" s="425">
        <f>'Русский-4 2024 расклад'!M70</f>
        <v>75.41</v>
      </c>
      <c r="U70" s="342">
        <f>'Русский-4 2025 расклад '!M70</f>
        <v>77.87</v>
      </c>
      <c r="V70" s="270">
        <f>'Русский-4 2020 расклад'!N70</f>
        <v>0</v>
      </c>
      <c r="W70" s="271">
        <f>'Русский-4 2021 расклад'!N70</f>
        <v>0</v>
      </c>
      <c r="X70" s="332">
        <f>'Русский-4 2022 расклад'!N69</f>
        <v>0</v>
      </c>
      <c r="Y70" s="269">
        <f>'Русский-4 2023 расклад'!N70</f>
        <v>0</v>
      </c>
      <c r="Z70" s="269">
        <f>'Русский-4 2024 расклад'!N70</f>
        <v>0</v>
      </c>
      <c r="AA70" s="403">
        <f>'Русский-4 2025 расклад '!N70</f>
        <v>0</v>
      </c>
      <c r="AB70" s="357">
        <f>'Русский-4 2020 расклад'!O70</f>
        <v>0</v>
      </c>
      <c r="AC70" s="272">
        <f>'Русский-4 2021 расклад'!O70</f>
        <v>0</v>
      </c>
      <c r="AD70" s="272">
        <f>'Русский-4 2022 расклад'!O69</f>
        <v>0</v>
      </c>
      <c r="AE70" s="437">
        <f>'Русский-4 2023 расклад'!O70</f>
        <v>0</v>
      </c>
      <c r="AF70" s="437">
        <f>'Русский-4 2024 расклад'!O70</f>
        <v>0</v>
      </c>
      <c r="AG70" s="446">
        <f>'Русский-4 2025 расклад '!O70</f>
        <v>0</v>
      </c>
    </row>
    <row r="71" spans="1:33" s="252" customFormat="1" ht="15" customHeight="1" x14ac:dyDescent="0.25">
      <c r="A71" s="255">
        <v>2</v>
      </c>
      <c r="B71" s="231">
        <v>50003</v>
      </c>
      <c r="C71" s="237" t="s">
        <v>55</v>
      </c>
      <c r="D71" s="264">
        <f>'Русский-4 2020 расклад'!K71</f>
        <v>77</v>
      </c>
      <c r="E71" s="262">
        <f>'Русский-4 2021 расклад'!K71</f>
        <v>115</v>
      </c>
      <c r="F71" s="333">
        <f>'Русский-4 2022 расклад'!K70</f>
        <v>96</v>
      </c>
      <c r="G71" s="430">
        <f>'Русский-4 2023 расклад'!K71</f>
        <v>117</v>
      </c>
      <c r="H71" s="430">
        <f>'Русский-4 2024 расклад'!K71</f>
        <v>125</v>
      </c>
      <c r="I71" s="404">
        <f>'Русский-4 2025 расклад '!K71</f>
        <v>132</v>
      </c>
      <c r="J71" s="265">
        <f>'Русский-4 2020 расклад'!L71</f>
        <v>49.996100000000006</v>
      </c>
      <c r="K71" s="263">
        <f>'Русский-4 2021 расклад'!L71</f>
        <v>100.99299999999999</v>
      </c>
      <c r="L71" s="333">
        <f>'Русский-4 2022 расклад'!L70</f>
        <v>59</v>
      </c>
      <c r="M71" s="430">
        <f>'Русский-4 2023 расклад'!L71</f>
        <v>93.003300000000024</v>
      </c>
      <c r="N71" s="430">
        <f>'Русский-4 2024 расклад'!L71</f>
        <v>112</v>
      </c>
      <c r="O71" s="404">
        <f>'Русский-4 2025 расклад '!L71</f>
        <v>93.997199999999992</v>
      </c>
      <c r="P71" s="358">
        <f>'Русский-4 2020 расклад'!M71</f>
        <v>64.930000000000007</v>
      </c>
      <c r="Q71" s="266">
        <f>'Русский-4 2021 расклад'!M71</f>
        <v>87.82</v>
      </c>
      <c r="R71" s="426">
        <f>'Русский-4 2022 расклад'!M70</f>
        <v>61.458333333333329</v>
      </c>
      <c r="S71" s="426">
        <f>'Русский-4 2023 расклад'!M71</f>
        <v>79.490000000000009</v>
      </c>
      <c r="T71" s="426">
        <f>'Русский-4 2024 расклад'!M71</f>
        <v>89.6</v>
      </c>
      <c r="U71" s="343">
        <f>'Русский-4 2025 расклад '!M71</f>
        <v>71.209999999999994</v>
      </c>
      <c r="V71" s="265">
        <f>'Русский-4 2020 расклад'!N71</f>
        <v>3.9963000000000006</v>
      </c>
      <c r="W71" s="263">
        <f>'Русский-4 2021 расклад'!N71</f>
        <v>1.0004999999999999</v>
      </c>
      <c r="X71" s="333">
        <f>'Русский-4 2022 расклад'!N70</f>
        <v>9</v>
      </c>
      <c r="Y71" s="430">
        <f>'Русский-4 2023 расклад'!N71</f>
        <v>4.0014000000000003</v>
      </c>
      <c r="Z71" s="430">
        <f>'Русский-4 2024 расклад'!N71</f>
        <v>0</v>
      </c>
      <c r="AA71" s="404">
        <f>'Русский-4 2025 расклад '!N71</f>
        <v>2.0064000000000002</v>
      </c>
      <c r="AB71" s="358">
        <f>'Русский-4 2020 расклад'!O71</f>
        <v>5.19</v>
      </c>
      <c r="AC71" s="266">
        <f>'Русский-4 2021 расклад'!O71</f>
        <v>0.87</v>
      </c>
      <c r="AD71" s="266">
        <f>'Русский-4 2022 расклад'!O70</f>
        <v>9.375</v>
      </c>
      <c r="AE71" s="438">
        <f>'Русский-4 2023 расклад'!O71</f>
        <v>3.42</v>
      </c>
      <c r="AF71" s="438">
        <f>'Русский-4 2024 расклад'!O71</f>
        <v>0</v>
      </c>
      <c r="AG71" s="296">
        <f>'Русский-4 2025 расклад '!O71</f>
        <v>1.52</v>
      </c>
    </row>
    <row r="72" spans="1:33" s="252" customFormat="1" ht="15" customHeight="1" x14ac:dyDescent="0.25">
      <c r="A72" s="255">
        <v>3</v>
      </c>
      <c r="B72" s="231">
        <v>50060</v>
      </c>
      <c r="C72" s="237" t="s">
        <v>156</v>
      </c>
      <c r="D72" s="264">
        <f>'Русский-4 2020 расклад'!K72</f>
        <v>128</v>
      </c>
      <c r="E72" s="262">
        <f>'Русский-4 2021 расклад'!K72</f>
        <v>172</v>
      </c>
      <c r="F72" s="333">
        <f>'Русский-4 2022 расклад'!K71</f>
        <v>158</v>
      </c>
      <c r="G72" s="430">
        <f>'Русский-4 2023 расклад'!K72</f>
        <v>204</v>
      </c>
      <c r="H72" s="430">
        <f>'Русский-4 2024 расклад'!K72</f>
        <v>165</v>
      </c>
      <c r="I72" s="404">
        <f>'Русский-4 2025 расклад '!K72</f>
        <v>209</v>
      </c>
      <c r="J72" s="265">
        <f>'Русский-4 2020 расклад'!L72</f>
        <v>86.003199999999993</v>
      </c>
      <c r="K72" s="263">
        <f>'Русский-4 2021 расклад'!L72</f>
        <v>129</v>
      </c>
      <c r="L72" s="333">
        <f>'Русский-4 2022 расклад'!L71</f>
        <v>92</v>
      </c>
      <c r="M72" s="430">
        <f>'Русский-4 2023 расклад'!L72</f>
        <v>161.99639999999999</v>
      </c>
      <c r="N72" s="430">
        <f>'Русский-4 2024 расклад'!L72</f>
        <v>125.994</v>
      </c>
      <c r="O72" s="404">
        <f>'Русский-4 2025 расклад '!L72</f>
        <v>157.00080000000003</v>
      </c>
      <c r="P72" s="358">
        <f>'Русский-4 2020 расклад'!M72</f>
        <v>67.19</v>
      </c>
      <c r="Q72" s="266">
        <f>'Русский-4 2021 расклад'!M72</f>
        <v>75</v>
      </c>
      <c r="R72" s="426">
        <f>'Русский-4 2022 расклад'!M71</f>
        <v>58.22784810126582</v>
      </c>
      <c r="S72" s="426">
        <f>'Русский-4 2023 расклад'!M72</f>
        <v>79.41</v>
      </c>
      <c r="T72" s="426">
        <f>'Русский-4 2024 расклад'!M72</f>
        <v>76.36</v>
      </c>
      <c r="U72" s="343">
        <f>'Русский-4 2025 расклад '!M72</f>
        <v>75.12</v>
      </c>
      <c r="V72" s="265">
        <f>'Русский-4 2020 расклад'!N72</f>
        <v>10.995200000000001</v>
      </c>
      <c r="W72" s="263">
        <f>'Русский-4 2021 расклад'!N72</f>
        <v>0</v>
      </c>
      <c r="X72" s="333">
        <f>'Русский-4 2022 расклад'!N71</f>
        <v>12</v>
      </c>
      <c r="Y72" s="430">
        <f>'Русский-4 2023 расклад'!N72</f>
        <v>0.99959999999999993</v>
      </c>
      <c r="Z72" s="430">
        <f>'Русский-4 2024 расклад'!N72</f>
        <v>3.0030000000000001</v>
      </c>
      <c r="AA72" s="404">
        <f>'Русский-4 2025 расклад '!N72</f>
        <v>4.9951000000000008</v>
      </c>
      <c r="AB72" s="358">
        <f>'Русский-4 2020 расклад'!O72</f>
        <v>8.59</v>
      </c>
      <c r="AC72" s="266">
        <f>'Русский-4 2021 расклад'!O72</f>
        <v>0</v>
      </c>
      <c r="AD72" s="266">
        <f>'Русский-4 2022 расклад'!O71</f>
        <v>7.59493670886076</v>
      </c>
      <c r="AE72" s="438">
        <f>'Русский-4 2023 расклад'!O72</f>
        <v>0.49</v>
      </c>
      <c r="AF72" s="438">
        <f>'Русский-4 2024 расклад'!O72</f>
        <v>1.82</v>
      </c>
      <c r="AG72" s="296">
        <f>'Русский-4 2025 расклад '!O72</f>
        <v>2.39</v>
      </c>
    </row>
    <row r="73" spans="1:33" s="252" customFormat="1" ht="15" customHeight="1" x14ac:dyDescent="0.25">
      <c r="A73" s="255">
        <v>4</v>
      </c>
      <c r="B73" s="231">
        <v>50170</v>
      </c>
      <c r="C73" s="237" t="s">
        <v>157</v>
      </c>
      <c r="D73" s="264">
        <f>'Русский-4 2020 расклад'!K73</f>
        <v>79</v>
      </c>
      <c r="E73" s="262">
        <f>'Русский-4 2021 расклад'!K73</f>
        <v>71</v>
      </c>
      <c r="F73" s="333">
        <f>'Русский-4 2022 расклад'!K72</f>
        <v>74</v>
      </c>
      <c r="G73" s="430">
        <f>'Русский-4 2023 расклад'!K73</f>
        <v>101</v>
      </c>
      <c r="H73" s="430">
        <f>'Русский-4 2024 расклад'!K73</f>
        <v>86</v>
      </c>
      <c r="I73" s="404">
        <f>'Русский-4 2025 расклад '!K73</f>
        <v>73</v>
      </c>
      <c r="J73" s="265">
        <f>'Русский-4 2020 расклад'!L73</f>
        <v>41.996399999999994</v>
      </c>
      <c r="K73" s="263">
        <f>'Русский-4 2021 расклад'!L73</f>
        <v>37.999199999999995</v>
      </c>
      <c r="L73" s="333">
        <f>'Русский-4 2022 расклад'!L72</f>
        <v>43</v>
      </c>
      <c r="M73" s="430">
        <f>'Русский-4 2023 расклад'!L73</f>
        <v>71.992800000000003</v>
      </c>
      <c r="N73" s="430">
        <f>'Русский-4 2024 расклад'!L73</f>
        <v>44.0062</v>
      </c>
      <c r="O73" s="404">
        <f>'Русский-4 2025 расклад '!L73</f>
        <v>45.004500000000007</v>
      </c>
      <c r="P73" s="358">
        <f>'Русский-4 2020 расклад'!M73</f>
        <v>53.16</v>
      </c>
      <c r="Q73" s="266">
        <f>'Русский-4 2021 расклад'!M73</f>
        <v>53.519999999999996</v>
      </c>
      <c r="R73" s="426">
        <f>'Русский-4 2022 расклад'!M72</f>
        <v>58.108108108108112</v>
      </c>
      <c r="S73" s="426">
        <f>'Русский-4 2023 расклад'!M73</f>
        <v>71.28</v>
      </c>
      <c r="T73" s="426">
        <f>'Русский-4 2024 расклад'!M73</f>
        <v>51.17</v>
      </c>
      <c r="U73" s="343">
        <f>'Русский-4 2025 расклад '!M73</f>
        <v>61.650000000000006</v>
      </c>
      <c r="V73" s="265">
        <f>'Русский-4 2020 расклад'!N73</f>
        <v>1.9986999999999997</v>
      </c>
      <c r="W73" s="263">
        <f>'Русский-4 2021 расклад'!N73</f>
        <v>9.9968000000000004</v>
      </c>
      <c r="X73" s="333">
        <f>'Русский-4 2022 расклад'!N72</f>
        <v>8</v>
      </c>
      <c r="Y73" s="430">
        <f>'Русский-4 2023 расклад'!N73</f>
        <v>0</v>
      </c>
      <c r="Z73" s="430">
        <f>'Русский-4 2024 расклад'!N73</f>
        <v>7.0004000000000008</v>
      </c>
      <c r="AA73" s="404">
        <f>'Русский-4 2025 расклад '!N73</f>
        <v>4.0004</v>
      </c>
      <c r="AB73" s="358">
        <f>'Русский-4 2020 расклад'!O73</f>
        <v>2.5299999999999998</v>
      </c>
      <c r="AC73" s="266">
        <f>'Русский-4 2021 расклад'!O73</f>
        <v>14.08</v>
      </c>
      <c r="AD73" s="266">
        <f>'Русский-4 2022 расклад'!O72</f>
        <v>10.810810810810811</v>
      </c>
      <c r="AE73" s="438">
        <f>'Русский-4 2023 расклад'!O73</f>
        <v>0</v>
      </c>
      <c r="AF73" s="438">
        <f>'Русский-4 2024 расклад'!O73</f>
        <v>8.14</v>
      </c>
      <c r="AG73" s="296">
        <f>'Русский-4 2025 расклад '!O73</f>
        <v>5.48</v>
      </c>
    </row>
    <row r="74" spans="1:33" s="252" customFormat="1" ht="15" customHeight="1" x14ac:dyDescent="0.25">
      <c r="A74" s="255">
        <v>5</v>
      </c>
      <c r="B74" s="231">
        <v>50230</v>
      </c>
      <c r="C74" s="237" t="s">
        <v>60</v>
      </c>
      <c r="D74" s="264">
        <f>'Русский-4 2020 расклад'!K74</f>
        <v>86</v>
      </c>
      <c r="E74" s="262">
        <f>'Русский-4 2021 расклад'!K74</f>
        <v>110</v>
      </c>
      <c r="F74" s="333">
        <f>'Русский-4 2022 расклад'!K73</f>
        <v>78</v>
      </c>
      <c r="G74" s="430">
        <f>'Русский-4 2023 расклад'!K74</f>
        <v>91</v>
      </c>
      <c r="H74" s="430">
        <f>'Русский-4 2024 расклад'!K74</f>
        <v>90</v>
      </c>
      <c r="I74" s="404">
        <f>'Русский-4 2025 расклад '!K74</f>
        <v>107</v>
      </c>
      <c r="J74" s="265">
        <f>'Русский-4 2020 расклад'!L74</f>
        <v>23.004999999999999</v>
      </c>
      <c r="K74" s="263">
        <f>'Русский-4 2021 расклад'!L74</f>
        <v>81.003999999999991</v>
      </c>
      <c r="L74" s="333">
        <f>'Русский-4 2022 расклад'!L73</f>
        <v>41</v>
      </c>
      <c r="M74" s="430">
        <f>'Русский-4 2023 расклад'!L74</f>
        <v>59.004400000000004</v>
      </c>
      <c r="N74" s="430">
        <f>'Русский-4 2024 расклад'!L74</f>
        <v>60.003</v>
      </c>
      <c r="O74" s="404">
        <f>'Русский-4 2025 расклад '!L74</f>
        <v>63.001599999999996</v>
      </c>
      <c r="P74" s="358">
        <f>'Русский-4 2020 расклад'!M74</f>
        <v>26.75</v>
      </c>
      <c r="Q74" s="266">
        <f>'Русский-4 2021 расклад'!M74</f>
        <v>73.64</v>
      </c>
      <c r="R74" s="426">
        <f>'Русский-4 2022 расклад'!M73</f>
        <v>52.564102564102569</v>
      </c>
      <c r="S74" s="426">
        <f>'Русский-4 2023 расклад'!M74</f>
        <v>64.84</v>
      </c>
      <c r="T74" s="426">
        <f>'Русский-4 2024 расклад'!M74</f>
        <v>66.67</v>
      </c>
      <c r="U74" s="343">
        <f>'Русский-4 2025 расклад '!M74</f>
        <v>58.879999999999995</v>
      </c>
      <c r="V74" s="265">
        <f>'Русский-4 2020 расклад'!N74</f>
        <v>31.002999999999997</v>
      </c>
      <c r="W74" s="263">
        <f>'Русский-4 2021 расклад'!N74</f>
        <v>3.0030000000000001</v>
      </c>
      <c r="X74" s="333">
        <f>'Русский-4 2022 расклад'!N73</f>
        <v>11</v>
      </c>
      <c r="Y74" s="430">
        <f>'Русский-4 2023 расклад'!N74</f>
        <v>3.0030000000000001</v>
      </c>
      <c r="Z74" s="430">
        <f>'Русский-4 2024 расклад'!N74</f>
        <v>0</v>
      </c>
      <c r="AA74" s="404">
        <f>'Русский-4 2025 расклад '!N74</f>
        <v>0</v>
      </c>
      <c r="AB74" s="358">
        <f>'Русский-4 2020 расклад'!O74</f>
        <v>36.049999999999997</v>
      </c>
      <c r="AC74" s="266">
        <f>'Русский-4 2021 расклад'!O74</f>
        <v>2.73</v>
      </c>
      <c r="AD74" s="266">
        <f>'Русский-4 2022 расклад'!O73</f>
        <v>14.102564102564102</v>
      </c>
      <c r="AE74" s="438">
        <f>'Русский-4 2023 расклад'!O74</f>
        <v>3.3</v>
      </c>
      <c r="AF74" s="438">
        <f>'Русский-4 2024 расклад'!O74</f>
        <v>0</v>
      </c>
      <c r="AG74" s="296">
        <f>'Русский-4 2025 расклад '!O74</f>
        <v>0</v>
      </c>
    </row>
    <row r="75" spans="1:33" s="252" customFormat="1" ht="15" customHeight="1" x14ac:dyDescent="0.25">
      <c r="A75" s="255">
        <v>6</v>
      </c>
      <c r="B75" s="231">
        <v>50340</v>
      </c>
      <c r="C75" s="237" t="s">
        <v>158</v>
      </c>
      <c r="D75" s="264">
        <f>'Русский-4 2020 расклад'!K75</f>
        <v>65</v>
      </c>
      <c r="E75" s="262">
        <f>'Русский-4 2021 расклад'!K75</f>
        <v>83</v>
      </c>
      <c r="F75" s="333">
        <f>'Русский-4 2022 расклад'!K74</f>
        <v>76</v>
      </c>
      <c r="G75" s="430">
        <f>'Русский-4 2023 расклад'!K75</f>
        <v>91</v>
      </c>
      <c r="H75" s="430">
        <f>'Русский-4 2024 расклад'!K75</f>
        <v>103</v>
      </c>
      <c r="I75" s="404">
        <f>'Русский-4 2025 расклад '!K75</f>
        <v>114</v>
      </c>
      <c r="J75" s="265">
        <f>'Русский-4 2020 расклад'!L75</f>
        <v>43.998499999999993</v>
      </c>
      <c r="K75" s="263">
        <f>'Русский-4 2021 расклад'!L75</f>
        <v>57.004400000000004</v>
      </c>
      <c r="L75" s="333">
        <f>'Русский-4 2022 расклад'!L74</f>
        <v>55</v>
      </c>
      <c r="M75" s="430">
        <f>'Русский-4 2023 расклад'!L75</f>
        <v>51.997399999999999</v>
      </c>
      <c r="N75" s="430">
        <f>'Русский-4 2024 расклад'!L75</f>
        <v>76.003700000000009</v>
      </c>
      <c r="O75" s="404">
        <f>'Русский-4 2025 расклад '!L75</f>
        <v>62.996399999999994</v>
      </c>
      <c r="P75" s="358">
        <f>'Русский-4 2020 расклад'!M75</f>
        <v>67.69</v>
      </c>
      <c r="Q75" s="266">
        <f>'Русский-4 2021 расклад'!M75</f>
        <v>68.680000000000007</v>
      </c>
      <c r="R75" s="426">
        <f>'Русский-4 2022 расклад'!M74</f>
        <v>72.368421052631575</v>
      </c>
      <c r="S75" s="426">
        <f>'Русский-4 2023 расклад'!M75</f>
        <v>57.14</v>
      </c>
      <c r="T75" s="426">
        <f>'Русский-4 2024 расклад'!M75</f>
        <v>73.790000000000006</v>
      </c>
      <c r="U75" s="343">
        <f>'Русский-4 2025 расклад '!M75</f>
        <v>55.26</v>
      </c>
      <c r="V75" s="265">
        <f>'Русский-4 2020 расклад'!N75</f>
        <v>2.0020000000000002</v>
      </c>
      <c r="W75" s="263">
        <f>'Русский-4 2021 расклад'!N75</f>
        <v>0</v>
      </c>
      <c r="X75" s="333">
        <f>'Русский-4 2022 расклад'!N74</f>
        <v>6.9999999999999991</v>
      </c>
      <c r="Y75" s="430">
        <f>'Русский-4 2023 расклад'!N75</f>
        <v>2.0020000000000002</v>
      </c>
      <c r="Z75" s="430">
        <f>'Русский-4 2024 расклад'!N75</f>
        <v>0</v>
      </c>
      <c r="AA75" s="404">
        <f>'Русский-4 2025 расклад '!N75</f>
        <v>8.9945999999999984</v>
      </c>
      <c r="AB75" s="358">
        <f>'Русский-4 2020 расклад'!O75</f>
        <v>3.08</v>
      </c>
      <c r="AC75" s="266">
        <f>'Русский-4 2021 расклад'!O75</f>
        <v>0</v>
      </c>
      <c r="AD75" s="266">
        <f>'Русский-4 2022 расклад'!O74</f>
        <v>9.2105263157894726</v>
      </c>
      <c r="AE75" s="438">
        <f>'Русский-4 2023 расклад'!O75</f>
        <v>2.2000000000000002</v>
      </c>
      <c r="AF75" s="438">
        <f>'Русский-4 2024 расклад'!O75</f>
        <v>0</v>
      </c>
      <c r="AG75" s="296">
        <f>'Русский-4 2025 расклад '!O75</f>
        <v>7.89</v>
      </c>
    </row>
    <row r="76" spans="1:33" s="252" customFormat="1" ht="15" customHeight="1" x14ac:dyDescent="0.25">
      <c r="A76" s="255">
        <v>7</v>
      </c>
      <c r="B76" s="231">
        <v>50420</v>
      </c>
      <c r="C76" s="237" t="s">
        <v>159</v>
      </c>
      <c r="D76" s="264">
        <f>'Русский-4 2020 расклад'!K76</f>
        <v>91</v>
      </c>
      <c r="E76" s="262">
        <f>'Русский-4 2021 расклад'!K76</f>
        <v>107</v>
      </c>
      <c r="F76" s="333">
        <f>'Русский-4 2022 расклад'!K75</f>
        <v>95</v>
      </c>
      <c r="G76" s="430">
        <f>'Русский-4 2023 расклад'!K76</f>
        <v>99</v>
      </c>
      <c r="H76" s="430">
        <f>'Русский-4 2024 расклад'!K76</f>
        <v>91</v>
      </c>
      <c r="I76" s="404">
        <f>'Русский-4 2025 расклад '!K76</f>
        <v>100</v>
      </c>
      <c r="J76" s="265">
        <f>'Русский-4 2020 расклад'!L76</f>
        <v>70.998200000000011</v>
      </c>
      <c r="K76" s="263">
        <f>'Русский-4 2021 расклад'!L76</f>
        <v>80.999000000000009</v>
      </c>
      <c r="L76" s="333">
        <f>'Русский-4 2022 расклад'!L75</f>
        <v>68</v>
      </c>
      <c r="M76" s="430">
        <f>'Русский-4 2023 расклад'!L76</f>
        <v>74.002499999999998</v>
      </c>
      <c r="N76" s="430">
        <f>'Русский-4 2024 расклад'!L76</f>
        <v>58.9953</v>
      </c>
      <c r="O76" s="404">
        <f>'Русский-4 2025 расклад '!L76</f>
        <v>67</v>
      </c>
      <c r="P76" s="358">
        <f>'Русский-4 2020 расклад'!M76</f>
        <v>78.02000000000001</v>
      </c>
      <c r="Q76" s="266">
        <f>'Русский-4 2021 расклад'!M76</f>
        <v>75.7</v>
      </c>
      <c r="R76" s="426">
        <f>'Русский-4 2022 расклад'!M75</f>
        <v>71.578947368421055</v>
      </c>
      <c r="S76" s="426">
        <f>'Русский-4 2023 расклад'!M76</f>
        <v>74.75</v>
      </c>
      <c r="T76" s="426">
        <f>'Русский-4 2024 расклад'!M76</f>
        <v>64.83</v>
      </c>
      <c r="U76" s="343">
        <f>'Русский-4 2025 расклад '!M76</f>
        <v>67</v>
      </c>
      <c r="V76" s="265">
        <f>'Русский-4 2020 расклад'!N76</f>
        <v>0</v>
      </c>
      <c r="W76" s="263">
        <f>'Русский-4 2021 расклад'!N76</f>
        <v>0</v>
      </c>
      <c r="X76" s="333">
        <f>'Русский-4 2022 расклад'!N75</f>
        <v>0</v>
      </c>
      <c r="Y76" s="430">
        <f>'Русский-4 2023 расклад'!N76</f>
        <v>0</v>
      </c>
      <c r="Z76" s="430">
        <f>'Русский-4 2024 расклад'!N76</f>
        <v>3.0030000000000001</v>
      </c>
      <c r="AA76" s="404">
        <f>'Русский-4 2025 расклад '!N76</f>
        <v>1</v>
      </c>
      <c r="AB76" s="358">
        <f>'Русский-4 2020 расклад'!O76</f>
        <v>0</v>
      </c>
      <c r="AC76" s="266">
        <f>'Русский-4 2021 расклад'!O76</f>
        <v>0</v>
      </c>
      <c r="AD76" s="266">
        <f>'Русский-4 2022 расклад'!O75</f>
        <v>0</v>
      </c>
      <c r="AE76" s="438">
        <f>'Русский-4 2023 расклад'!O76</f>
        <v>0</v>
      </c>
      <c r="AF76" s="438">
        <f>'Русский-4 2024 расклад'!O76</f>
        <v>3.3</v>
      </c>
      <c r="AG76" s="296">
        <f>'Русский-4 2025 расклад '!O76</f>
        <v>1</v>
      </c>
    </row>
    <row r="77" spans="1:33" s="252" customFormat="1" ht="15" customHeight="1" x14ac:dyDescent="0.25">
      <c r="A77" s="255">
        <v>8</v>
      </c>
      <c r="B77" s="258">
        <v>50450</v>
      </c>
      <c r="C77" s="259" t="s">
        <v>160</v>
      </c>
      <c r="D77" s="264">
        <f>'Русский-4 2020 расклад'!K77</f>
        <v>139</v>
      </c>
      <c r="E77" s="262">
        <f>'Русский-4 2021 расклад'!K77</f>
        <v>163</v>
      </c>
      <c r="F77" s="333">
        <f>'Русский-4 2022 расклад'!K76</f>
        <v>168</v>
      </c>
      <c r="G77" s="430">
        <f>'Русский-4 2023 расклад'!K77</f>
        <v>182</v>
      </c>
      <c r="H77" s="430">
        <f>'Русский-4 2024 расклад'!K77</f>
        <v>156</v>
      </c>
      <c r="I77" s="404">
        <f>'Русский-4 2025 расклад '!K77</f>
        <v>148</v>
      </c>
      <c r="J77" s="265">
        <f>'Русский-4 2020 расклад'!L77</f>
        <v>77.006</v>
      </c>
      <c r="K77" s="263">
        <f>'Русский-4 2021 расклад'!L77</f>
        <v>114.9965</v>
      </c>
      <c r="L77" s="333">
        <f>'Русский-4 2022 расклад'!L76</f>
        <v>109.99999999999999</v>
      </c>
      <c r="M77" s="430">
        <f>'Русский-4 2023 расклад'!L77</f>
        <v>98.989800000000002</v>
      </c>
      <c r="N77" s="430">
        <f>'Русский-4 2024 расклад'!L77</f>
        <v>94.988399999999999</v>
      </c>
      <c r="O77" s="404">
        <f>'Русский-4 2025 расклад '!L77</f>
        <v>77.996000000000009</v>
      </c>
      <c r="P77" s="358">
        <f>'Русский-4 2020 расклад'!M77</f>
        <v>55.400000000000006</v>
      </c>
      <c r="Q77" s="266">
        <f>'Русский-4 2021 расклад'!M77</f>
        <v>70.55</v>
      </c>
      <c r="R77" s="426">
        <f>'Русский-4 2022 расклад'!M76</f>
        <v>65.476190476190467</v>
      </c>
      <c r="S77" s="426">
        <f>'Русский-4 2023 расклад'!M77</f>
        <v>54.39</v>
      </c>
      <c r="T77" s="426">
        <f>'Русский-4 2024 расклад'!M77</f>
        <v>60.89</v>
      </c>
      <c r="U77" s="343">
        <f>'Русский-4 2025 расклад '!M77</f>
        <v>52.7</v>
      </c>
      <c r="V77" s="265">
        <f>'Русский-4 2020 расклад'!N77</f>
        <v>25.006099999999996</v>
      </c>
      <c r="W77" s="263">
        <f>'Русский-4 2021 расклад'!N77</f>
        <v>0</v>
      </c>
      <c r="X77" s="333">
        <f>'Русский-4 2022 расклад'!N76</f>
        <v>2</v>
      </c>
      <c r="Y77" s="430">
        <f>'Русский-4 2023 расклад'!N77</f>
        <v>19.000799999999998</v>
      </c>
      <c r="Z77" s="430">
        <f>'Русский-4 2024 расклад'!N77</f>
        <v>17.004000000000001</v>
      </c>
      <c r="AA77" s="404">
        <f>'Русский-4 2025 расклад '!N77</f>
        <v>12.002800000000001</v>
      </c>
      <c r="AB77" s="358">
        <f>'Русский-4 2020 расклад'!O77</f>
        <v>17.989999999999998</v>
      </c>
      <c r="AC77" s="266">
        <f>'Русский-4 2021 расклад'!O77</f>
        <v>0</v>
      </c>
      <c r="AD77" s="266">
        <f>'Русский-4 2022 расклад'!O76</f>
        <v>1.1904761904761905</v>
      </c>
      <c r="AE77" s="438">
        <f>'Русский-4 2023 расклад'!O77</f>
        <v>10.44</v>
      </c>
      <c r="AF77" s="438">
        <f>'Русский-4 2024 расклад'!O77</f>
        <v>10.9</v>
      </c>
      <c r="AG77" s="296">
        <f>'Русский-4 2025 расклад '!O77</f>
        <v>8.11</v>
      </c>
    </row>
    <row r="78" spans="1:33" s="252" customFormat="1" ht="15" customHeight="1" x14ac:dyDescent="0.25">
      <c r="A78" s="255">
        <v>9</v>
      </c>
      <c r="B78" s="231">
        <v>50620</v>
      </c>
      <c r="C78" s="237" t="s">
        <v>64</v>
      </c>
      <c r="D78" s="264">
        <f>'Русский-4 2020 расклад'!K78</f>
        <v>49</v>
      </c>
      <c r="E78" s="262">
        <f>'Русский-4 2021 расклад'!K78</f>
        <v>79</v>
      </c>
      <c r="F78" s="333">
        <f>'Русский-4 2022 расклад'!K77</f>
        <v>76</v>
      </c>
      <c r="G78" s="430">
        <f>'Русский-4 2023 расклад'!K78</f>
        <v>72</v>
      </c>
      <c r="H78" s="430">
        <f>'Русский-4 2024 расклад'!K78</f>
        <v>60</v>
      </c>
      <c r="I78" s="404">
        <f>'Русский-4 2025 расклад '!K78</f>
        <v>69</v>
      </c>
      <c r="J78" s="265">
        <f>'Русский-4 2020 расклад'!L78</f>
        <v>7.0020999999999995</v>
      </c>
      <c r="K78" s="263">
        <f>'Русский-4 2021 расклад'!L78</f>
        <v>30.999600000000001</v>
      </c>
      <c r="L78" s="333">
        <f>'Русский-4 2022 расклад'!L77</f>
        <v>39</v>
      </c>
      <c r="M78" s="430">
        <f>'Русский-4 2023 расклад'!L78</f>
        <v>41.997600000000006</v>
      </c>
      <c r="N78" s="430">
        <f>'Русский-4 2024 расклад'!L78</f>
        <v>43.001999999999995</v>
      </c>
      <c r="O78" s="404">
        <f>'Русский-4 2025 расклад '!L78</f>
        <v>49.997400000000006</v>
      </c>
      <c r="P78" s="358">
        <f>'Русский-4 2020 расклад'!M78</f>
        <v>14.29</v>
      </c>
      <c r="Q78" s="266">
        <f>'Русский-4 2021 расклад'!M78</f>
        <v>39.24</v>
      </c>
      <c r="R78" s="426">
        <f>'Русский-4 2022 расклад'!M77</f>
        <v>51.315789473684212</v>
      </c>
      <c r="S78" s="426">
        <f>'Русский-4 2023 расклад'!M78</f>
        <v>58.33</v>
      </c>
      <c r="T78" s="426">
        <f>'Русский-4 2024 расклад'!M78</f>
        <v>71.67</v>
      </c>
      <c r="U78" s="343">
        <f>'Русский-4 2025 расклад '!M78</f>
        <v>72.460000000000008</v>
      </c>
      <c r="V78" s="265">
        <f>'Русский-4 2020 расклад'!N78</f>
        <v>0.99960000000000004</v>
      </c>
      <c r="W78" s="263">
        <f>'Русский-4 2021 расклад'!N78</f>
        <v>8.0027000000000008</v>
      </c>
      <c r="X78" s="333">
        <f>'Русский-4 2022 расклад'!N77</f>
        <v>7.9999999999999991</v>
      </c>
      <c r="Y78" s="430">
        <f>'Русский-4 2023 расклад'!N78</f>
        <v>2.0015999999999998</v>
      </c>
      <c r="Z78" s="430">
        <f>'Русский-4 2024 расклад'!N78</f>
        <v>4.9980000000000002</v>
      </c>
      <c r="AA78" s="404">
        <f>'Русский-4 2025 расклад '!N78</f>
        <v>3.0014999999999996</v>
      </c>
      <c r="AB78" s="358">
        <f>'Русский-4 2020 расклад'!O78</f>
        <v>2.04</v>
      </c>
      <c r="AC78" s="266">
        <f>'Русский-4 2021 расклад'!O78</f>
        <v>10.130000000000001</v>
      </c>
      <c r="AD78" s="266">
        <f>'Русский-4 2022 расклад'!O77</f>
        <v>10.526315789473683</v>
      </c>
      <c r="AE78" s="438">
        <f>'Русский-4 2023 расклад'!O78</f>
        <v>2.78</v>
      </c>
      <c r="AF78" s="438">
        <f>'Русский-4 2024 расклад'!O78</f>
        <v>8.33</v>
      </c>
      <c r="AG78" s="296">
        <f>'Русский-4 2025 расклад '!O78</f>
        <v>4.3499999999999996</v>
      </c>
    </row>
    <row r="79" spans="1:33" s="252" customFormat="1" ht="15" customHeight="1" x14ac:dyDescent="0.25">
      <c r="A79" s="255">
        <v>10</v>
      </c>
      <c r="B79" s="231">
        <v>50760</v>
      </c>
      <c r="C79" s="237" t="s">
        <v>161</v>
      </c>
      <c r="D79" s="264">
        <f>'Русский-4 2020 расклад'!K79</f>
        <v>121</v>
      </c>
      <c r="E79" s="262">
        <f>'Русский-4 2021 расклад'!K79</f>
        <v>234</v>
      </c>
      <c r="F79" s="333">
        <f>'Русский-4 2022 расклад'!K78</f>
        <v>118</v>
      </c>
      <c r="G79" s="430">
        <f>'Русский-4 2023 расклад'!K79</f>
        <v>201</v>
      </c>
      <c r="H79" s="430">
        <f>'Русский-4 2024 расклад'!K79</f>
        <v>216</v>
      </c>
      <c r="I79" s="404">
        <f>'Русский-4 2025 расклад '!K79</f>
        <v>212</v>
      </c>
      <c r="J79" s="265">
        <f>'Русский-4 2020 расклад'!L79</f>
        <v>41.006900000000002</v>
      </c>
      <c r="K79" s="263">
        <f>'Русский-4 2021 расклад'!L79</f>
        <v>189.0018</v>
      </c>
      <c r="L79" s="333">
        <f>'Русский-4 2022 расклад'!L78</f>
        <v>37.999999999999993</v>
      </c>
      <c r="M79" s="430">
        <f>'Русский-4 2023 расклад'!L79</f>
        <v>130.99170000000001</v>
      </c>
      <c r="N79" s="430">
        <f>'Русский-4 2024 расклад'!L79</f>
        <v>146.98800000000003</v>
      </c>
      <c r="O79" s="404">
        <f>'Русский-4 2025 расклад '!L79</f>
        <v>135.99800000000002</v>
      </c>
      <c r="P79" s="358">
        <f>'Русский-4 2020 расклад'!M79</f>
        <v>33.89</v>
      </c>
      <c r="Q79" s="266">
        <f>'Русский-4 2021 расклад'!M79</f>
        <v>80.77</v>
      </c>
      <c r="R79" s="426">
        <f>'Русский-4 2022 расклад'!M78</f>
        <v>32.20338983050847</v>
      </c>
      <c r="S79" s="426">
        <f>'Русский-4 2023 расклад'!M79</f>
        <v>65.17</v>
      </c>
      <c r="T79" s="426">
        <f>'Русский-4 2024 расклад'!M79</f>
        <v>68.050000000000011</v>
      </c>
      <c r="U79" s="343">
        <f>'Русский-4 2025 расклад '!M79</f>
        <v>64.150000000000006</v>
      </c>
      <c r="V79" s="265">
        <f>'Русский-4 2020 расклад'!N79</f>
        <v>35.005299999999998</v>
      </c>
      <c r="W79" s="263">
        <f>'Русский-4 2021 расклад'!N79</f>
        <v>0</v>
      </c>
      <c r="X79" s="333">
        <f>'Русский-4 2022 расклад'!N78</f>
        <v>46</v>
      </c>
      <c r="Y79" s="430">
        <f>'Русский-4 2023 расклад'!N79</f>
        <v>0</v>
      </c>
      <c r="Z79" s="430">
        <f>'Русский-4 2024 расклад'!N79</f>
        <v>0</v>
      </c>
      <c r="AA79" s="404">
        <f>'Русский-4 2025 расклад '!N79</f>
        <v>3.0103999999999997</v>
      </c>
      <c r="AB79" s="358">
        <f>'Русский-4 2020 расклад'!O79</f>
        <v>28.93</v>
      </c>
      <c r="AC79" s="266">
        <f>'Русский-4 2021 расклад'!O79</f>
        <v>0</v>
      </c>
      <c r="AD79" s="266">
        <f>'Русский-4 2022 расклад'!O78</f>
        <v>38.983050847457626</v>
      </c>
      <c r="AE79" s="438">
        <f>'Русский-4 2023 расклад'!O79</f>
        <v>0</v>
      </c>
      <c r="AF79" s="438">
        <f>'Русский-4 2024 расклад'!O79</f>
        <v>0</v>
      </c>
      <c r="AG79" s="296">
        <f>'Русский-4 2025 расклад '!O79</f>
        <v>1.42</v>
      </c>
    </row>
    <row r="80" spans="1:33" s="252" customFormat="1" ht="15" customHeight="1" x14ac:dyDescent="0.25">
      <c r="A80" s="255">
        <v>11</v>
      </c>
      <c r="B80" s="231">
        <v>50780</v>
      </c>
      <c r="C80" s="237" t="s">
        <v>162</v>
      </c>
      <c r="D80" s="264">
        <f>'Русский-4 2020 расклад'!K80</f>
        <v>138</v>
      </c>
      <c r="E80" s="262">
        <f>'Русский-4 2021 расклад'!K80</f>
        <v>157</v>
      </c>
      <c r="F80" s="333">
        <f>'Русский-4 2022 расклад'!K79</f>
        <v>158</v>
      </c>
      <c r="G80" s="430">
        <f>'Русский-4 2023 расклад'!K80</f>
        <v>179</v>
      </c>
      <c r="H80" s="430">
        <f>'Русский-4 2024 расклад'!K80</f>
        <v>140</v>
      </c>
      <c r="I80" s="404">
        <f>'Русский-4 2025 расклад '!K80</f>
        <v>192</v>
      </c>
      <c r="J80" s="265">
        <f>'Русский-4 2020 расклад'!L80</f>
        <v>25.999200000000002</v>
      </c>
      <c r="K80" s="263">
        <f>'Русский-4 2021 расклад'!L80</f>
        <v>87.998500000000007</v>
      </c>
      <c r="L80" s="333">
        <f>'Русский-4 2022 расклад'!L79</f>
        <v>103</v>
      </c>
      <c r="M80" s="430">
        <f>'Русский-4 2023 расклад'!L80</f>
        <v>83.00230000000002</v>
      </c>
      <c r="N80" s="430">
        <f>'Русский-4 2024 расклад'!L80</f>
        <v>58.001999999999995</v>
      </c>
      <c r="O80" s="404">
        <f>'Русский-4 2025 расклад '!L80</f>
        <v>82.003199999999993</v>
      </c>
      <c r="P80" s="358">
        <f>'Русский-4 2020 расклад'!M80</f>
        <v>18.84</v>
      </c>
      <c r="Q80" s="266">
        <f>'Русский-4 2021 расклад'!M80</f>
        <v>56.05</v>
      </c>
      <c r="R80" s="426">
        <f>'Русский-4 2022 расклад'!M79</f>
        <v>65.189873417721515</v>
      </c>
      <c r="S80" s="426">
        <f>'Русский-4 2023 расклад'!M80</f>
        <v>46.370000000000005</v>
      </c>
      <c r="T80" s="426">
        <f>'Русский-4 2024 расклад'!M80</f>
        <v>41.43</v>
      </c>
      <c r="U80" s="343">
        <f>'Русский-4 2025 расклад '!M80</f>
        <v>42.71</v>
      </c>
      <c r="V80" s="265">
        <f>'Русский-4 2020 расклад'!N80</f>
        <v>66.005399999999995</v>
      </c>
      <c r="W80" s="263">
        <f>'Русский-4 2021 расклад'!N80</f>
        <v>20.001799999999999</v>
      </c>
      <c r="X80" s="333">
        <f>'Русский-4 2022 расклад'!N79</f>
        <v>20</v>
      </c>
      <c r="Y80" s="430">
        <f>'Русский-4 2023 расклад'!N80</f>
        <v>39.004100000000001</v>
      </c>
      <c r="Z80" s="430">
        <f>'Русский-4 2024 расклад'!N80</f>
        <v>20.006</v>
      </c>
      <c r="AA80" s="404">
        <f>'Русский-4 2025 расклад '!N80</f>
        <v>34.0032</v>
      </c>
      <c r="AB80" s="358">
        <f>'Русский-4 2020 расклад'!O80</f>
        <v>47.83</v>
      </c>
      <c r="AC80" s="266">
        <f>'Русский-4 2021 расклад'!O80</f>
        <v>12.74</v>
      </c>
      <c r="AD80" s="266">
        <f>'Русский-4 2022 расклад'!O79</f>
        <v>12.658227848101266</v>
      </c>
      <c r="AE80" s="438">
        <f>'Русский-4 2023 расклад'!O80</f>
        <v>21.79</v>
      </c>
      <c r="AF80" s="438">
        <f>'Русский-4 2024 расклад'!O80</f>
        <v>14.29</v>
      </c>
      <c r="AG80" s="296">
        <f>'Русский-4 2025 расклад '!O80</f>
        <v>17.71</v>
      </c>
    </row>
    <row r="81" spans="1:33" s="252" customFormat="1" ht="15" customHeight="1" x14ac:dyDescent="0.25">
      <c r="A81" s="255">
        <v>12</v>
      </c>
      <c r="B81" s="231">
        <v>50930</v>
      </c>
      <c r="C81" s="237" t="s">
        <v>163</v>
      </c>
      <c r="D81" s="264">
        <f>'Русский-4 2020 расклад'!K81</f>
        <v>53</v>
      </c>
      <c r="E81" s="262">
        <f>'Русский-4 2021 расклад'!K81</f>
        <v>94</v>
      </c>
      <c r="F81" s="333">
        <f>'Русский-4 2022 расклад'!K80</f>
        <v>71</v>
      </c>
      <c r="G81" s="430">
        <f>'Русский-4 2023 расклад'!K81</f>
        <v>85</v>
      </c>
      <c r="H81" s="430">
        <f>'Русский-4 2024 расклад'!K81</f>
        <v>89</v>
      </c>
      <c r="I81" s="404">
        <f>'Русский-4 2025 расклад '!K81</f>
        <v>94</v>
      </c>
      <c r="J81" s="265">
        <f>'Русский-4 2020 расклад'!L81</f>
        <v>30.999700000000004</v>
      </c>
      <c r="K81" s="263">
        <f>'Русский-4 2021 расклад'!L81</f>
        <v>72.003999999999991</v>
      </c>
      <c r="L81" s="333">
        <f>'Русский-4 2022 расклад'!L80</f>
        <v>29</v>
      </c>
      <c r="M81" s="430">
        <f>'Русский-4 2023 расклад'!L81</f>
        <v>68.994500000000002</v>
      </c>
      <c r="N81" s="430">
        <f>'Русский-4 2024 расклад'!L81</f>
        <v>38.003</v>
      </c>
      <c r="O81" s="404">
        <f>'Русский-4 2025 расклад '!L81</f>
        <v>60.000199999999992</v>
      </c>
      <c r="P81" s="358">
        <f>'Русский-4 2020 расклад'!M81</f>
        <v>58.49</v>
      </c>
      <c r="Q81" s="266">
        <f>'Русский-4 2021 расклад'!M81</f>
        <v>76.599999999999994</v>
      </c>
      <c r="R81" s="426">
        <f>'Русский-4 2022 расклад'!M80</f>
        <v>40.845070422535208</v>
      </c>
      <c r="S81" s="426">
        <f>'Русский-4 2023 расклад'!M81</f>
        <v>81.17</v>
      </c>
      <c r="T81" s="426">
        <f>'Русский-4 2024 расклад'!M81</f>
        <v>42.699999999999996</v>
      </c>
      <c r="U81" s="343">
        <f>'Русский-4 2025 расклад '!M81</f>
        <v>63.83</v>
      </c>
      <c r="V81" s="265">
        <f>'Русский-4 2020 расклад'!N81</f>
        <v>5.9996</v>
      </c>
      <c r="W81" s="263">
        <f>'Русский-4 2021 расклад'!N81</f>
        <v>0</v>
      </c>
      <c r="X81" s="333">
        <f>'Русский-4 2022 расклад'!N80</f>
        <v>8.9999999999999982</v>
      </c>
      <c r="Y81" s="430">
        <f>'Русский-4 2023 расклад'!N81</f>
        <v>0</v>
      </c>
      <c r="Z81" s="430">
        <f>'Русский-4 2024 расклад'!N81</f>
        <v>14.996500000000001</v>
      </c>
      <c r="AA81" s="404">
        <f>'Русский-4 2025 расклад '!N81</f>
        <v>7.003000000000001</v>
      </c>
      <c r="AB81" s="358">
        <f>'Русский-4 2020 расклад'!O81</f>
        <v>11.32</v>
      </c>
      <c r="AC81" s="266">
        <f>'Русский-4 2021 расклад'!O81</f>
        <v>0</v>
      </c>
      <c r="AD81" s="266">
        <f>'Русский-4 2022 расклад'!O80</f>
        <v>12.676056338028168</v>
      </c>
      <c r="AE81" s="438">
        <f>'Русский-4 2023 расклад'!O81</f>
        <v>0</v>
      </c>
      <c r="AF81" s="438">
        <f>'Русский-4 2024 расклад'!O81</f>
        <v>16.850000000000001</v>
      </c>
      <c r="AG81" s="296">
        <f>'Русский-4 2025 расклад '!O81</f>
        <v>7.45</v>
      </c>
    </row>
    <row r="82" spans="1:33" s="252" customFormat="1" ht="15" customHeight="1" x14ac:dyDescent="0.25">
      <c r="A82" s="255">
        <v>13</v>
      </c>
      <c r="B82" s="231">
        <v>51370</v>
      </c>
      <c r="C82" s="237" t="s">
        <v>68</v>
      </c>
      <c r="D82" s="264">
        <f>'Русский-4 2020 расклад'!K82</f>
        <v>130</v>
      </c>
      <c r="E82" s="262">
        <f>'Русский-4 2021 расклад'!K82</f>
        <v>122</v>
      </c>
      <c r="F82" s="333">
        <f>'Русский-4 2022 расклад'!K81</f>
        <v>79</v>
      </c>
      <c r="G82" s="430">
        <f>'Русский-4 2023 расклад'!K82</f>
        <v>113</v>
      </c>
      <c r="H82" s="430">
        <f>'Русский-4 2024 расклад'!K82</f>
        <v>111</v>
      </c>
      <c r="I82" s="404">
        <f>'Русский-4 2025 расклад '!K82</f>
        <v>96</v>
      </c>
      <c r="J82" s="265">
        <f>'Русский-4 2020 расклад'!L82</f>
        <v>66.000999999999991</v>
      </c>
      <c r="K82" s="263">
        <f>'Русский-4 2021 расклад'!L82</f>
        <v>90.999799999999993</v>
      </c>
      <c r="L82" s="333">
        <f>'Русский-4 2022 расклад'!L81</f>
        <v>46</v>
      </c>
      <c r="M82" s="430">
        <f>'Русский-4 2023 расклад'!L82</f>
        <v>70.003500000000003</v>
      </c>
      <c r="N82" s="430">
        <f>'Русский-4 2024 расклад'!L82</f>
        <v>88.999800000000008</v>
      </c>
      <c r="O82" s="404">
        <f>'Русский-4 2025 расклад '!L82</f>
        <v>54</v>
      </c>
      <c r="P82" s="358">
        <f>'Русский-4 2020 расклад'!M82</f>
        <v>50.769999999999996</v>
      </c>
      <c r="Q82" s="266">
        <f>'Русский-4 2021 расклад'!M82</f>
        <v>74.59</v>
      </c>
      <c r="R82" s="426">
        <f>'Русский-4 2022 расклад'!M81</f>
        <v>58.22784810126582</v>
      </c>
      <c r="S82" s="426">
        <f>'Русский-4 2023 расклад'!M82</f>
        <v>61.95</v>
      </c>
      <c r="T82" s="426">
        <f>'Русский-4 2024 расклад'!M82</f>
        <v>80.180000000000007</v>
      </c>
      <c r="U82" s="343">
        <f>'Русский-4 2025 расклад '!M82</f>
        <v>56.25</v>
      </c>
      <c r="V82" s="265">
        <f>'Русский-4 2020 расклад'!N82</f>
        <v>24.999000000000002</v>
      </c>
      <c r="W82" s="263">
        <f>'Русский-4 2021 расклад'!N82</f>
        <v>3.0011999999999999</v>
      </c>
      <c r="X82" s="333">
        <f>'Русский-4 2022 расклад'!N81</f>
        <v>8</v>
      </c>
      <c r="Y82" s="430">
        <f>'Русский-4 2023 расклад'!N82</f>
        <v>4.0001999999999995</v>
      </c>
      <c r="Z82" s="430">
        <f>'Русский-4 2024 расклад'!N82</f>
        <v>0.99900000000000011</v>
      </c>
      <c r="AA82" s="404">
        <f>'Русский-4 2025 расклад '!N82</f>
        <v>9.0047999999999995</v>
      </c>
      <c r="AB82" s="358">
        <f>'Русский-4 2020 расклад'!O82</f>
        <v>19.23</v>
      </c>
      <c r="AC82" s="266">
        <f>'Русский-4 2021 расклад'!O82</f>
        <v>2.46</v>
      </c>
      <c r="AD82" s="266">
        <f>'Русский-4 2022 расклад'!O81</f>
        <v>10.126582278481013</v>
      </c>
      <c r="AE82" s="438">
        <f>'Русский-4 2023 расклад'!O82</f>
        <v>3.54</v>
      </c>
      <c r="AF82" s="438">
        <f>'Русский-4 2024 расклад'!O82</f>
        <v>0.9</v>
      </c>
      <c r="AG82" s="296">
        <f>'Русский-4 2025 расклад '!O82</f>
        <v>9.3800000000000008</v>
      </c>
    </row>
    <row r="83" spans="1:33" s="252" customFormat="1" ht="15" customHeight="1" thickBot="1" x14ac:dyDescent="0.3">
      <c r="A83" s="255">
        <v>14</v>
      </c>
      <c r="B83" s="234">
        <v>51580</v>
      </c>
      <c r="C83" s="169" t="s">
        <v>164</v>
      </c>
      <c r="D83" s="273" t="s">
        <v>132</v>
      </c>
      <c r="E83" s="274">
        <f>'Русский-4 2021 расклад'!K83</f>
        <v>24</v>
      </c>
      <c r="F83" s="334">
        <f>'Русский-4 2022 расклад'!K82</f>
        <v>168</v>
      </c>
      <c r="G83" s="431">
        <f>'Русский-4 2023 расклад'!K83</f>
        <v>194</v>
      </c>
      <c r="H83" s="431">
        <f>'Русский-4 2024 расклад'!K83</f>
        <v>246</v>
      </c>
      <c r="I83" s="405">
        <f>'Русский-4 2025 расклад '!K83</f>
        <v>316</v>
      </c>
      <c r="J83" s="275" t="s">
        <v>132</v>
      </c>
      <c r="K83" s="313">
        <f>'Русский-4 2021 расклад'!L83</f>
        <v>16.000799999999998</v>
      </c>
      <c r="L83" s="334">
        <f>'Русский-4 2022 расклад'!L82</f>
        <v>94</v>
      </c>
      <c r="M83" s="431">
        <f>'Русский-4 2023 расклад'!L83</f>
        <v>137.00280000000001</v>
      </c>
      <c r="N83" s="431">
        <f>'Русский-4 2024 расклад'!L83</f>
        <v>146.98500000000001</v>
      </c>
      <c r="O83" s="405">
        <f>'Русский-4 2025 расклад '!L83</f>
        <v>123.99839999999999</v>
      </c>
      <c r="P83" s="359" t="s">
        <v>132</v>
      </c>
      <c r="Q83" s="277">
        <f>'Русский-4 2021 расклад'!M83</f>
        <v>66.67</v>
      </c>
      <c r="R83" s="427">
        <f>'Русский-4 2022 расклад'!M82</f>
        <v>55.952380952380956</v>
      </c>
      <c r="S83" s="427">
        <f>'Русский-4 2023 расклад'!M83</f>
        <v>70.62</v>
      </c>
      <c r="T83" s="427">
        <f>'Русский-4 2024 расклад'!M83</f>
        <v>59.75</v>
      </c>
      <c r="U83" s="344">
        <f>'Русский-4 2025 расклад '!M83</f>
        <v>39.239999999999995</v>
      </c>
      <c r="V83" s="275" t="s">
        <v>132</v>
      </c>
      <c r="W83" s="276">
        <f>'Русский-4 2021 расклад'!N83</f>
        <v>1.9992000000000001</v>
      </c>
      <c r="X83" s="334">
        <f>'Русский-4 2022 расклад'!N82</f>
        <v>8</v>
      </c>
      <c r="Y83" s="431">
        <f>'Русский-4 2023 расклад'!N83</f>
        <v>3.0069999999999997</v>
      </c>
      <c r="Z83" s="431">
        <f>'Русский-4 2024 расклад'!N83</f>
        <v>35.005800000000001</v>
      </c>
      <c r="AA83" s="405">
        <f>'Русский-4 2025 расклад '!N83</f>
        <v>63.010399999999997</v>
      </c>
      <c r="AB83" s="359" t="s">
        <v>132</v>
      </c>
      <c r="AC83" s="277">
        <f>'Русский-4 2021 расклад'!O83</f>
        <v>8.33</v>
      </c>
      <c r="AD83" s="277">
        <f>'Русский-4 2022 расклад'!O82</f>
        <v>4.7619047619047619</v>
      </c>
      <c r="AE83" s="439">
        <f>'Русский-4 2023 расклад'!O83</f>
        <v>1.55</v>
      </c>
      <c r="AF83" s="439">
        <f>'Русский-4 2024 расклад'!O83</f>
        <v>14.23</v>
      </c>
      <c r="AG83" s="447">
        <f>'Русский-4 2025 расклад '!O83</f>
        <v>19.940000000000001</v>
      </c>
    </row>
    <row r="84" spans="1:33" s="252" customFormat="1" ht="15" customHeight="1" thickBot="1" x14ac:dyDescent="0.3">
      <c r="A84" s="222"/>
      <c r="B84" s="241"/>
      <c r="C84" s="226" t="s">
        <v>104</v>
      </c>
      <c r="D84" s="412">
        <f>'Русский-4 2020 расклад'!K84</f>
        <v>3367</v>
      </c>
      <c r="E84" s="413">
        <f>'Русский-4 2021 расклад'!K84</f>
        <v>3963</v>
      </c>
      <c r="F84" s="417">
        <f>'Русский-4 2022 расклад'!K83</f>
        <v>4030</v>
      </c>
      <c r="G84" s="432">
        <f>'Русский-4 2023 расклад'!K84</f>
        <v>4776</v>
      </c>
      <c r="H84" s="432">
        <f>'Русский-4 2024 расклад'!K84</f>
        <v>4666</v>
      </c>
      <c r="I84" s="418">
        <f>'Русский-4 2025 расклад '!K84</f>
        <v>4789</v>
      </c>
      <c r="J84" s="367">
        <f>'Русский-4 2020 расклад'!L84</f>
        <v>1695.9660999999999</v>
      </c>
      <c r="K84" s="416">
        <f>'Русский-4 2021 расклад'!L84</f>
        <v>2841.0437999999999</v>
      </c>
      <c r="L84" s="417">
        <f>'Русский-4 2022 расклад'!L83</f>
        <v>2346</v>
      </c>
      <c r="M84" s="432">
        <f>'Русский-4 2023 расклад'!L84</f>
        <v>3156.0287000000003</v>
      </c>
      <c r="N84" s="432">
        <f>'Русский-4 2024 расклад'!L84</f>
        <v>3082.0029999999997</v>
      </c>
      <c r="O84" s="418">
        <f>'Русский-4 2025 расклад '!L84</f>
        <v>2965.9670000000001</v>
      </c>
      <c r="P84" s="420">
        <f>'Русский-4 2020 расклад'!M84</f>
        <v>47.413609195402294</v>
      </c>
      <c r="Q84" s="365">
        <f>'Русский-4 2021 расклад'!M84</f>
        <v>68.880967741935464</v>
      </c>
      <c r="R84" s="421">
        <f>'Русский-4 2022 расклад'!M83</f>
        <v>55.657687570799474</v>
      </c>
      <c r="S84" s="423">
        <f>'Русский-4 2023 расклад'!M84</f>
        <v>64.289666666666662</v>
      </c>
      <c r="T84" s="423">
        <f>'Русский-4 2024 расклад'!M84</f>
        <v>65.01633333333335</v>
      </c>
      <c r="U84" s="419">
        <f>'Русский-4 2025 расклад '!M84</f>
        <v>59.869032258064522</v>
      </c>
      <c r="V84" s="367">
        <f>'Русский-4 2020 расклад'!N84</f>
        <v>484.01859999999999</v>
      </c>
      <c r="W84" s="416">
        <f>'Русский-4 2021 расклад'!N84</f>
        <v>168.98480000000001</v>
      </c>
      <c r="X84" s="417">
        <f>'Русский-4 2022 расклад'!N83</f>
        <v>390</v>
      </c>
      <c r="Y84" s="432">
        <f>'Русский-4 2023 расклад'!N84</f>
        <v>260.9932</v>
      </c>
      <c r="Z84" s="432">
        <f>'Русский-4 2024 расклад'!N84</f>
        <v>221.9888</v>
      </c>
      <c r="AA84" s="418">
        <f>'Русский-4 2025 расклад '!N84</f>
        <v>272.94699999999995</v>
      </c>
      <c r="AB84" s="420">
        <f>'Русский-4 2020 расклад'!O84</f>
        <v>16.474333333333337</v>
      </c>
      <c r="AC84" s="365">
        <f>'Русский-4 2021 расклад'!O84</f>
        <v>5.2196774193548379</v>
      </c>
      <c r="AD84" s="429">
        <f>'Русский-4 2022 расклад'!O83</f>
        <v>10.785020927158321</v>
      </c>
      <c r="AE84" s="429">
        <f>'Русский-4 2023 расклад'!O84</f>
        <v>5.7529999999999992</v>
      </c>
      <c r="AF84" s="429">
        <f>'Русский-4 2024 расклад'!O84</f>
        <v>4.9268965517241368</v>
      </c>
      <c r="AG84" s="445">
        <f>'Русский-4 2025 расклад '!O84</f>
        <v>6.4182758620689659</v>
      </c>
    </row>
    <row r="85" spans="1:33" s="252" customFormat="1" ht="15" customHeight="1" x14ac:dyDescent="0.25">
      <c r="A85" s="257">
        <v>1</v>
      </c>
      <c r="B85" s="258">
        <v>60010</v>
      </c>
      <c r="C85" s="259" t="s">
        <v>165</v>
      </c>
      <c r="D85" s="267">
        <f>'Русский-4 2020 расклад'!K85</f>
        <v>93</v>
      </c>
      <c r="E85" s="268">
        <f>'Русский-4 2021 расклад'!K85</f>
        <v>93</v>
      </c>
      <c r="F85" s="332">
        <f>'Русский-4 2022 расклад'!K84</f>
        <v>83</v>
      </c>
      <c r="G85" s="269">
        <f>'Русский-4 2023 расклад'!K85</f>
        <v>104</v>
      </c>
      <c r="H85" s="269">
        <f>'Русский-4 2024 расклад'!K85</f>
        <v>100</v>
      </c>
      <c r="I85" s="403">
        <f>'Русский-4 2025 расклад '!K85</f>
        <v>90</v>
      </c>
      <c r="J85" s="270">
        <f>'Русский-4 2020 расклад'!L85</f>
        <v>47.002200000000002</v>
      </c>
      <c r="K85" s="281">
        <f>'Русский-4 2021 расклад'!L85</f>
        <v>64.997700000000009</v>
      </c>
      <c r="L85" s="332">
        <f>'Русский-4 2022 расклад'!L84</f>
        <v>38</v>
      </c>
      <c r="M85" s="269">
        <f>'Русский-4 2023 расклад'!L85</f>
        <v>73.996000000000009</v>
      </c>
      <c r="N85" s="269">
        <f>'Русский-4 2024 расклад'!L85</f>
        <v>74</v>
      </c>
      <c r="O85" s="403">
        <f>'Русский-4 2025 расклад '!L85</f>
        <v>65.997</v>
      </c>
      <c r="P85" s="357">
        <f>'Русский-4 2020 расклад'!M85</f>
        <v>50.54</v>
      </c>
      <c r="Q85" s="272">
        <f>'Русский-4 2021 расклад'!M85</f>
        <v>69.89</v>
      </c>
      <c r="R85" s="425">
        <f>'Русский-4 2022 расклад'!M84</f>
        <v>45.783132530120483</v>
      </c>
      <c r="S85" s="425">
        <f>'Русский-4 2023 расклад'!M85</f>
        <v>71.150000000000006</v>
      </c>
      <c r="T85" s="425">
        <f>'Русский-4 2024 расклад'!M85</f>
        <v>74</v>
      </c>
      <c r="U85" s="342">
        <f>'Русский-4 2025 расклад '!M85</f>
        <v>73.33</v>
      </c>
      <c r="V85" s="270">
        <f>'Русский-4 2020 расклад'!N85</f>
        <v>5.9984999999999999</v>
      </c>
      <c r="W85" s="271">
        <f>'Русский-4 2021 расклад'!N85</f>
        <v>3.0038999999999998</v>
      </c>
      <c r="X85" s="332">
        <f>'Русский-4 2022 расклад'!N84</f>
        <v>11.999999999999998</v>
      </c>
      <c r="Y85" s="269">
        <f>'Русский-4 2023 расклад'!N85</f>
        <v>7.9976000000000003</v>
      </c>
      <c r="Z85" s="269">
        <f>'Русский-4 2024 расклад'!N85</f>
        <v>3</v>
      </c>
      <c r="AA85" s="403">
        <f>'Русский-4 2025 расклад '!N85</f>
        <v>0.99900000000000011</v>
      </c>
      <c r="AB85" s="357">
        <f>'Русский-4 2020 расклад'!O85</f>
        <v>6.45</v>
      </c>
      <c r="AC85" s="272">
        <f>'Русский-4 2021 расклад'!O85</f>
        <v>3.23</v>
      </c>
      <c r="AD85" s="272">
        <f>'Русский-4 2022 расклад'!O84</f>
        <v>14.457831325301203</v>
      </c>
      <c r="AE85" s="437">
        <f>'Русский-4 2023 расклад'!O85</f>
        <v>7.69</v>
      </c>
      <c r="AF85" s="437">
        <f>'Русский-4 2024 расклад'!O85</f>
        <v>3</v>
      </c>
      <c r="AG85" s="446">
        <f>'Русский-4 2025 расклад '!O85</f>
        <v>1.1100000000000001</v>
      </c>
    </row>
    <row r="86" spans="1:33" s="252" customFormat="1" ht="15" customHeight="1" x14ac:dyDescent="0.25">
      <c r="A86" s="255">
        <v>2</v>
      </c>
      <c r="B86" s="231">
        <v>60020</v>
      </c>
      <c r="C86" s="237" t="s">
        <v>70</v>
      </c>
      <c r="D86" s="264">
        <f>'Русский-4 2020 расклад'!K86</f>
        <v>67</v>
      </c>
      <c r="E86" s="262">
        <f>'Русский-4 2021 расклад'!K86</f>
        <v>81</v>
      </c>
      <c r="F86" s="333">
        <f>'Русский-4 2022 расклад'!K85</f>
        <v>55</v>
      </c>
      <c r="G86" s="430">
        <f>'Русский-4 2023 расклад'!K86</f>
        <v>78</v>
      </c>
      <c r="H86" s="430">
        <f>'Русский-4 2024 расклад'!K86</f>
        <v>68</v>
      </c>
      <c r="I86" s="404">
        <f>'Русский-4 2025 расклад '!K86</f>
        <v>71</v>
      </c>
      <c r="J86" s="265">
        <f>'Русский-4 2020 расклад'!L86</f>
        <v>25.004400000000004</v>
      </c>
      <c r="K86" s="263">
        <f>'Русский-4 2021 расклад'!L86</f>
        <v>54.999000000000002</v>
      </c>
      <c r="L86" s="333">
        <f>'Русский-4 2022 расклад'!L85</f>
        <v>12</v>
      </c>
      <c r="M86" s="430">
        <f>'Русский-4 2023 расклад'!L86</f>
        <v>31.004999999999999</v>
      </c>
      <c r="N86" s="430">
        <f>'Русский-4 2024 расклад'!L86</f>
        <v>40.004400000000004</v>
      </c>
      <c r="O86" s="404">
        <f>'Русский-4 2025 расклад '!L86</f>
        <v>49.004199999999997</v>
      </c>
      <c r="P86" s="358">
        <f>'Русский-4 2020 расклад'!M86</f>
        <v>37.320000000000007</v>
      </c>
      <c r="Q86" s="266">
        <f>'Русский-4 2021 расклад'!M86</f>
        <v>67.900000000000006</v>
      </c>
      <c r="R86" s="426">
        <f>'Русский-4 2022 расклад'!M85</f>
        <v>21.81818181818182</v>
      </c>
      <c r="S86" s="426">
        <f>'Русский-4 2023 расклад'!M86</f>
        <v>39.75</v>
      </c>
      <c r="T86" s="426">
        <f>'Русский-4 2024 расклад'!M86</f>
        <v>58.83</v>
      </c>
      <c r="U86" s="343">
        <f>'Русский-4 2025 расклад '!M86</f>
        <v>69.02</v>
      </c>
      <c r="V86" s="265">
        <f>'Русский-4 2020 расклад'!N86</f>
        <v>15.001300000000001</v>
      </c>
      <c r="W86" s="263">
        <f>'Русский-4 2021 расклад'!N86</f>
        <v>6.0021000000000004</v>
      </c>
      <c r="X86" s="333">
        <f>'Русский-4 2022 расклад'!N85</f>
        <v>16</v>
      </c>
      <c r="Y86" s="430">
        <f>'Русский-4 2023 расклад'!N86</f>
        <v>10.997999999999999</v>
      </c>
      <c r="Z86" s="430">
        <f>'Русский-4 2024 расклад'!N86</f>
        <v>3.9983999999999997</v>
      </c>
      <c r="AA86" s="404">
        <f>'Русский-4 2025 расклад '!N86</f>
        <v>7.0005999999999995</v>
      </c>
      <c r="AB86" s="358">
        <f>'Русский-4 2020 расклад'!O86</f>
        <v>22.39</v>
      </c>
      <c r="AC86" s="266">
        <f>'Русский-4 2021 расклад'!O86</f>
        <v>7.41</v>
      </c>
      <c r="AD86" s="266">
        <f>'Русский-4 2022 расклад'!O85</f>
        <v>29.09090909090909</v>
      </c>
      <c r="AE86" s="438">
        <f>'Русский-4 2023 расклад'!O86</f>
        <v>14.1</v>
      </c>
      <c r="AF86" s="438">
        <f>'Русский-4 2024 расклад'!O86</f>
        <v>5.88</v>
      </c>
      <c r="AG86" s="296">
        <f>'Русский-4 2025 расклад '!O86</f>
        <v>9.86</v>
      </c>
    </row>
    <row r="87" spans="1:33" s="252" customFormat="1" ht="15" customHeight="1" x14ac:dyDescent="0.25">
      <c r="A87" s="255">
        <v>3</v>
      </c>
      <c r="B87" s="231">
        <v>60050</v>
      </c>
      <c r="C87" s="237" t="s">
        <v>166</v>
      </c>
      <c r="D87" s="264">
        <f>'Русский-4 2020 расклад'!K87</f>
        <v>97</v>
      </c>
      <c r="E87" s="262">
        <f>'Русский-4 2021 расклад'!K87</f>
        <v>105</v>
      </c>
      <c r="F87" s="333">
        <f>'Русский-4 2022 расклад'!K86</f>
        <v>93</v>
      </c>
      <c r="G87" s="430">
        <f>'Русский-4 2023 расклад'!K87</f>
        <v>120</v>
      </c>
      <c r="H87" s="430">
        <f>'Русский-4 2024 расклад'!K87</f>
        <v>114</v>
      </c>
      <c r="I87" s="404">
        <f>'Русский-4 2025 расклад '!K87</f>
        <v>120</v>
      </c>
      <c r="J87" s="265">
        <f>'Русский-4 2020 расклад'!L87</f>
        <v>48.005299999999998</v>
      </c>
      <c r="K87" s="263">
        <f>'Русский-4 2021 расклад'!L87</f>
        <v>79.999499999999998</v>
      </c>
      <c r="L87" s="333">
        <f>'Русский-4 2022 расклад'!L86</f>
        <v>68.999999999999986</v>
      </c>
      <c r="M87" s="430">
        <f>'Русский-4 2023 расклад'!L87</f>
        <v>95.003999999999991</v>
      </c>
      <c r="N87" s="430">
        <f>'Русский-4 2024 расклад'!L87</f>
        <v>69.995999999999995</v>
      </c>
      <c r="O87" s="404">
        <f>'Русский-4 2025 расклад '!L87</f>
        <v>58.008000000000003</v>
      </c>
      <c r="P87" s="358">
        <f>'Русский-4 2020 расклад'!M87</f>
        <v>49.49</v>
      </c>
      <c r="Q87" s="266">
        <f>'Русский-4 2021 расклад'!M87</f>
        <v>76.19</v>
      </c>
      <c r="R87" s="426">
        <f>'Русский-4 2022 расклад'!M86</f>
        <v>74.193548387096769</v>
      </c>
      <c r="S87" s="426">
        <f>'Русский-4 2023 расклад'!M87</f>
        <v>79.17</v>
      </c>
      <c r="T87" s="426">
        <f>'Русский-4 2024 расклад'!M87</f>
        <v>61.4</v>
      </c>
      <c r="U87" s="343">
        <f>'Русский-4 2025 расклад '!M87</f>
        <v>48.34</v>
      </c>
      <c r="V87" s="265">
        <f>'Русский-4 2020 расклад'!N87</f>
        <v>11.998899999999999</v>
      </c>
      <c r="W87" s="263">
        <f>'Русский-4 2021 расклад'!N87</f>
        <v>4.0004999999999997</v>
      </c>
      <c r="X87" s="333">
        <f>'Русский-4 2022 расклад'!N86</f>
        <v>3</v>
      </c>
      <c r="Y87" s="430">
        <f>'Русский-4 2023 расклад'!N87</f>
        <v>0.996</v>
      </c>
      <c r="Z87" s="430">
        <f>'Русский-4 2024 расклад'!N87</f>
        <v>8.0028000000000006</v>
      </c>
      <c r="AA87" s="404">
        <f>'Русский-4 2025 расклад '!N87</f>
        <v>9.9960000000000004</v>
      </c>
      <c r="AB87" s="358">
        <f>'Русский-4 2020 расклад'!O87</f>
        <v>12.37</v>
      </c>
      <c r="AC87" s="266">
        <f>'Русский-4 2021 расклад'!O87</f>
        <v>3.81</v>
      </c>
      <c r="AD87" s="266">
        <f>'Русский-4 2022 расклад'!O86</f>
        <v>3.225806451612903</v>
      </c>
      <c r="AE87" s="438">
        <f>'Русский-4 2023 расклад'!O87</f>
        <v>0.83</v>
      </c>
      <c r="AF87" s="438">
        <f>'Русский-4 2024 расклад'!O87</f>
        <v>7.02</v>
      </c>
      <c r="AG87" s="296">
        <f>'Русский-4 2025 расклад '!O87</f>
        <v>8.33</v>
      </c>
    </row>
    <row r="88" spans="1:33" s="252" customFormat="1" ht="15" customHeight="1" x14ac:dyDescent="0.25">
      <c r="A88" s="255">
        <v>4</v>
      </c>
      <c r="B88" s="231">
        <v>60070</v>
      </c>
      <c r="C88" s="237" t="s">
        <v>167</v>
      </c>
      <c r="D88" s="264">
        <f>'Русский-4 2020 расклад'!K88</f>
        <v>98</v>
      </c>
      <c r="E88" s="262">
        <f>'Русский-4 2021 расклад'!K88</f>
        <v>106</v>
      </c>
      <c r="F88" s="333">
        <f>'Русский-4 2022 расклад'!K87</f>
        <v>117</v>
      </c>
      <c r="G88" s="430">
        <f>'Русский-4 2023 расклад'!K88</f>
        <v>127</v>
      </c>
      <c r="H88" s="430">
        <f>'Русский-4 2024 расклад'!K88</f>
        <v>114</v>
      </c>
      <c r="I88" s="404">
        <f>'Русский-4 2025 расклад '!K88</f>
        <v>101</v>
      </c>
      <c r="J88" s="265">
        <f>'Русский-4 2020 расклад'!L88</f>
        <v>54.997600000000006</v>
      </c>
      <c r="K88" s="263">
        <f>'Русский-4 2021 расклад'!L88</f>
        <v>79.001800000000003</v>
      </c>
      <c r="L88" s="333">
        <f>'Русский-4 2022 расклад'!L87</f>
        <v>71.000000000000014</v>
      </c>
      <c r="M88" s="430">
        <f>'Русский-4 2023 расклад'!L88</f>
        <v>98.996499999999997</v>
      </c>
      <c r="N88" s="430">
        <f>'Русский-4 2024 расклад'!L88</f>
        <v>97.994399999999999</v>
      </c>
      <c r="O88" s="404">
        <f>'Русский-4 2025 расклад '!L88</f>
        <v>52.994700000000002</v>
      </c>
      <c r="P88" s="358">
        <f>'Русский-4 2020 расклад'!M88</f>
        <v>56.120000000000005</v>
      </c>
      <c r="Q88" s="266">
        <f>'Русский-4 2021 расклад'!M88</f>
        <v>74.53</v>
      </c>
      <c r="R88" s="426">
        <f>'Русский-4 2022 расклад'!M87</f>
        <v>60.683760683760688</v>
      </c>
      <c r="S88" s="426">
        <f>'Русский-4 2023 расклад'!M88</f>
        <v>77.95</v>
      </c>
      <c r="T88" s="426">
        <f>'Русский-4 2024 расклад'!M88</f>
        <v>85.960000000000008</v>
      </c>
      <c r="U88" s="343">
        <f>'Русский-4 2025 расклад '!M88</f>
        <v>52.470000000000006</v>
      </c>
      <c r="V88" s="265">
        <f>'Русский-4 2020 расклад'!N88</f>
        <v>7.9968000000000004</v>
      </c>
      <c r="W88" s="263">
        <f>'Русский-4 2021 расклад'!N88</f>
        <v>0.99639999999999995</v>
      </c>
      <c r="X88" s="333">
        <f>'Русский-4 2022 расклад'!N87</f>
        <v>14</v>
      </c>
      <c r="Y88" s="430">
        <f>'Русский-4 2023 расклад'!N88</f>
        <v>5.9943999999999997</v>
      </c>
      <c r="Z88" s="430">
        <f>'Русский-4 2024 расклад'!N88</f>
        <v>1.0032000000000001</v>
      </c>
      <c r="AA88" s="404">
        <f>'Русский-4 2025 расклад '!N88</f>
        <v>9.9990000000000006</v>
      </c>
      <c r="AB88" s="358">
        <f>'Русский-4 2020 расклад'!O88</f>
        <v>8.16</v>
      </c>
      <c r="AC88" s="266">
        <f>'Русский-4 2021 расклад'!O88</f>
        <v>0.94</v>
      </c>
      <c r="AD88" s="266">
        <f>'Русский-4 2022 расклад'!O87</f>
        <v>11.965811965811966</v>
      </c>
      <c r="AE88" s="438">
        <f>'Русский-4 2023 расклад'!O88</f>
        <v>4.72</v>
      </c>
      <c r="AF88" s="438">
        <f>'Русский-4 2024 расклад'!O88</f>
        <v>0.88</v>
      </c>
      <c r="AG88" s="296">
        <f>'Русский-4 2025 расклад '!O88</f>
        <v>9.9</v>
      </c>
    </row>
    <row r="89" spans="1:33" s="252" customFormat="1" ht="15" customHeight="1" x14ac:dyDescent="0.25">
      <c r="A89" s="255">
        <v>5</v>
      </c>
      <c r="B89" s="231">
        <v>60180</v>
      </c>
      <c r="C89" s="237" t="s">
        <v>168</v>
      </c>
      <c r="D89" s="264">
        <f>'Русский-4 2020 расклад'!K89</f>
        <v>141</v>
      </c>
      <c r="E89" s="262">
        <f>'Русский-4 2021 расклад'!K89</f>
        <v>135</v>
      </c>
      <c r="F89" s="333">
        <f>'Русский-4 2022 расклад'!K88</f>
        <v>131</v>
      </c>
      <c r="G89" s="430">
        <f>'Русский-4 2023 расклад'!K89</f>
        <v>159</v>
      </c>
      <c r="H89" s="430">
        <f>'Русский-4 2024 расклад'!K89</f>
        <v>170</v>
      </c>
      <c r="I89" s="404">
        <f>'Русский-4 2025 расклад '!K89</f>
        <v>170</v>
      </c>
      <c r="J89" s="265">
        <f>'Русский-4 2020 расклад'!L89</f>
        <v>67.003200000000007</v>
      </c>
      <c r="K89" s="263">
        <f>'Русский-4 2021 расклад'!L89</f>
        <v>100.008</v>
      </c>
      <c r="L89" s="333">
        <f>'Русский-4 2022 расклад'!L88</f>
        <v>75</v>
      </c>
      <c r="M89" s="430">
        <f>'Русский-4 2023 расклад'!L89</f>
        <v>113.00129999999999</v>
      </c>
      <c r="N89" s="430">
        <f>'Русский-4 2024 расклад'!L89</f>
        <v>138.006</v>
      </c>
      <c r="O89" s="404">
        <f>'Русский-4 2025 расклад '!L89</f>
        <v>100.01100000000001</v>
      </c>
      <c r="P89" s="358">
        <f>'Русский-4 2020 расклад'!M89</f>
        <v>47.52</v>
      </c>
      <c r="Q89" s="266">
        <f>'Русский-4 2021 расклад'!M89</f>
        <v>74.08</v>
      </c>
      <c r="R89" s="426">
        <f>'Русский-4 2022 расклад'!M88</f>
        <v>57.251908396946568</v>
      </c>
      <c r="S89" s="426">
        <f>'Русский-4 2023 расклад'!M89</f>
        <v>71.069999999999993</v>
      </c>
      <c r="T89" s="426">
        <f>'Русский-4 2024 расклад'!M89</f>
        <v>81.180000000000007</v>
      </c>
      <c r="U89" s="343">
        <f>'Русский-4 2025 расклад '!M89</f>
        <v>58.83</v>
      </c>
      <c r="V89" s="265">
        <f>'Русский-4 2020 расклад'!N89</f>
        <v>28.002599999999997</v>
      </c>
      <c r="W89" s="263">
        <f>'Русский-4 2021 расклад'!N89</f>
        <v>4.9950000000000001</v>
      </c>
      <c r="X89" s="333">
        <f>'Русский-4 2022 расклад'!N88</f>
        <v>12</v>
      </c>
      <c r="Y89" s="430">
        <f>'Русский-4 2023 расклад'!N89</f>
        <v>3.0051000000000001</v>
      </c>
      <c r="Z89" s="430">
        <f>'Русский-4 2024 расклад'!N89</f>
        <v>1.0029999999999999</v>
      </c>
      <c r="AA89" s="404">
        <f>'Русский-4 2025 расклад '!N89</f>
        <v>10.998999999999999</v>
      </c>
      <c r="AB89" s="358">
        <f>'Русский-4 2020 расклад'!O89</f>
        <v>19.86</v>
      </c>
      <c r="AC89" s="266">
        <f>'Русский-4 2021 расклад'!O89</f>
        <v>3.7</v>
      </c>
      <c r="AD89" s="266">
        <f>'Русский-4 2022 расклад'!O88</f>
        <v>9.1603053435114496</v>
      </c>
      <c r="AE89" s="438">
        <f>'Русский-4 2023 расклад'!O89</f>
        <v>1.89</v>
      </c>
      <c r="AF89" s="438">
        <f>'Русский-4 2024 расклад'!O89</f>
        <v>0.59</v>
      </c>
      <c r="AG89" s="296">
        <f>'Русский-4 2025 расклад '!O89</f>
        <v>6.47</v>
      </c>
    </row>
    <row r="90" spans="1:33" s="252" customFormat="1" ht="15" customHeight="1" x14ac:dyDescent="0.25">
      <c r="A90" s="255">
        <v>6</v>
      </c>
      <c r="B90" s="231">
        <v>60240</v>
      </c>
      <c r="C90" s="237" t="s">
        <v>169</v>
      </c>
      <c r="D90" s="264">
        <f>'Русский-4 2020 расклад'!K90</f>
        <v>151</v>
      </c>
      <c r="E90" s="262">
        <f>'Русский-4 2021 расклад'!K90</f>
        <v>186</v>
      </c>
      <c r="F90" s="333">
        <f>'Русский-4 2022 расклад'!K89</f>
        <v>167</v>
      </c>
      <c r="G90" s="430">
        <f>'Русский-4 2023 расклад'!K90</f>
        <v>225</v>
      </c>
      <c r="H90" s="430">
        <f>'Русский-4 2024 расклад'!K90</f>
        <v>227</v>
      </c>
      <c r="I90" s="404">
        <f>'Русский-4 2025 расклад '!K90</f>
        <v>260</v>
      </c>
      <c r="J90" s="265">
        <f>'Русский-4 2020 расклад'!L90</f>
        <v>72.993399999999994</v>
      </c>
      <c r="K90" s="263">
        <f>'Русский-4 2021 расклад'!L90</f>
        <v>134.01300000000001</v>
      </c>
      <c r="L90" s="333">
        <f>'Русский-4 2022 расклад'!L89</f>
        <v>114</v>
      </c>
      <c r="M90" s="430">
        <f>'Русский-4 2023 расклад'!L90</f>
        <v>145.01249999999999</v>
      </c>
      <c r="N90" s="430">
        <f>'Русский-4 2024 расклад'!L90</f>
        <v>149.00280000000001</v>
      </c>
      <c r="O90" s="404">
        <f>'Русский-4 2025 расклад '!L90</f>
        <v>162.006</v>
      </c>
      <c r="P90" s="358">
        <f>'Русский-4 2020 расклад'!M90</f>
        <v>48.339999999999996</v>
      </c>
      <c r="Q90" s="266">
        <f>'Русский-4 2021 расклад'!M90</f>
        <v>72.05</v>
      </c>
      <c r="R90" s="426">
        <f>'Русский-4 2022 расклад'!M89</f>
        <v>68.263473053892213</v>
      </c>
      <c r="S90" s="426">
        <f>'Русский-4 2023 расклад'!M90</f>
        <v>64.45</v>
      </c>
      <c r="T90" s="426">
        <f>'Русский-4 2024 расклад'!M90</f>
        <v>65.64</v>
      </c>
      <c r="U90" s="343">
        <f>'Русский-4 2025 расклад '!M90</f>
        <v>62.31</v>
      </c>
      <c r="V90" s="265">
        <f>'Русский-4 2020 расклад'!N90</f>
        <v>30.003700000000002</v>
      </c>
      <c r="W90" s="263">
        <f>'Русский-4 2021 расклад'!N90</f>
        <v>11.997</v>
      </c>
      <c r="X90" s="333">
        <f>'Русский-4 2022 расклад'!N89</f>
        <v>5</v>
      </c>
      <c r="Y90" s="430">
        <f>'Русский-4 2023 расклад'!N90</f>
        <v>13.005000000000001</v>
      </c>
      <c r="Z90" s="430">
        <f>'Русский-4 2024 расклад'!N90</f>
        <v>8.9892000000000003</v>
      </c>
      <c r="AA90" s="404">
        <f>'Русский-4 2025 расклад '!N90</f>
        <v>15.001999999999999</v>
      </c>
      <c r="AB90" s="358">
        <f>'Русский-4 2020 расклад'!O90</f>
        <v>19.87</v>
      </c>
      <c r="AC90" s="266">
        <f>'Русский-4 2021 расклад'!O90</f>
        <v>6.45</v>
      </c>
      <c r="AD90" s="266">
        <f>'Русский-4 2022 расклад'!O89</f>
        <v>2.9940119760479043</v>
      </c>
      <c r="AE90" s="438">
        <f>'Русский-4 2023 расклад'!O90</f>
        <v>5.78</v>
      </c>
      <c r="AF90" s="438">
        <f>'Русский-4 2024 расклад'!O90</f>
        <v>3.96</v>
      </c>
      <c r="AG90" s="296">
        <f>'Русский-4 2025 расклад '!O90</f>
        <v>5.77</v>
      </c>
    </row>
    <row r="91" spans="1:33" s="252" customFormat="1" ht="15" customHeight="1" x14ac:dyDescent="0.25">
      <c r="A91" s="255">
        <v>7</v>
      </c>
      <c r="B91" s="231">
        <v>60560</v>
      </c>
      <c r="C91" s="237" t="s">
        <v>75</v>
      </c>
      <c r="D91" s="264">
        <f>'Русский-4 2020 расклад'!K91</f>
        <v>49</v>
      </c>
      <c r="E91" s="262">
        <f>'Русский-4 2021 расклад'!K91</f>
        <v>50</v>
      </c>
      <c r="F91" s="333">
        <f>'Русский-4 2022 расклад'!K90</f>
        <v>49</v>
      </c>
      <c r="G91" s="430">
        <f>'Русский-4 2023 расклад'!K91</f>
        <v>48</v>
      </c>
      <c r="H91" s="430">
        <f>'Русский-4 2024 расклад'!K91</f>
        <v>74</v>
      </c>
      <c r="I91" s="404">
        <f>'Русский-4 2025 расклад '!K91</f>
        <v>49</v>
      </c>
      <c r="J91" s="265">
        <f>'Русский-4 2020 расклад'!L91</f>
        <v>27.9986</v>
      </c>
      <c r="K91" s="263">
        <f>'Русский-4 2021 расклад'!L91</f>
        <v>34</v>
      </c>
      <c r="L91" s="333">
        <f>'Русский-4 2022 расклад'!L90</f>
        <v>30.000000000000004</v>
      </c>
      <c r="M91" s="430">
        <f>'Русский-4 2023 расклад'!L91</f>
        <v>27.9984</v>
      </c>
      <c r="N91" s="430">
        <f>'Русский-4 2024 расклад'!L91</f>
        <v>50.001799999999996</v>
      </c>
      <c r="O91" s="404">
        <f>'Русский-4 2025 расклад '!L91</f>
        <v>18.997299999999999</v>
      </c>
      <c r="P91" s="358">
        <f>'Русский-4 2020 расклад'!M91</f>
        <v>57.14</v>
      </c>
      <c r="Q91" s="266">
        <f>'Русский-4 2021 расклад'!M91</f>
        <v>68</v>
      </c>
      <c r="R91" s="426">
        <f>'Русский-4 2022 расклад'!M90</f>
        <v>61.224489795918373</v>
      </c>
      <c r="S91" s="426">
        <f>'Русский-4 2023 расклад'!M91</f>
        <v>58.33</v>
      </c>
      <c r="T91" s="426">
        <f>'Русский-4 2024 расклад'!M91</f>
        <v>67.569999999999993</v>
      </c>
      <c r="U91" s="343">
        <f>'Русский-4 2025 расклад '!M91</f>
        <v>38.769999999999996</v>
      </c>
      <c r="V91" s="265">
        <f>'Русский-4 2020 расклад'!N91</f>
        <v>1.9992000000000001</v>
      </c>
      <c r="W91" s="263">
        <f>'Русский-4 2021 расклад'!N91</f>
        <v>1</v>
      </c>
      <c r="X91" s="333">
        <f>'Русский-4 2022 расклад'!N90</f>
        <v>9.0000000000000018</v>
      </c>
      <c r="Y91" s="430">
        <f>'Русский-4 2023 расклад'!N91</f>
        <v>0.99840000000000007</v>
      </c>
      <c r="Z91" s="430">
        <f>'Русский-4 2024 расклад'!N91</f>
        <v>0</v>
      </c>
      <c r="AA91" s="404">
        <f>'Русский-4 2025 расклад '!N91</f>
        <v>1.9992000000000001</v>
      </c>
      <c r="AB91" s="358">
        <f>'Русский-4 2020 расклад'!O91</f>
        <v>4.08</v>
      </c>
      <c r="AC91" s="266">
        <f>'Русский-4 2021 расклад'!O91</f>
        <v>2</v>
      </c>
      <c r="AD91" s="266">
        <f>'Русский-4 2022 расклад'!O90</f>
        <v>18.367346938775512</v>
      </c>
      <c r="AE91" s="438">
        <f>'Русский-4 2023 расклад'!O91</f>
        <v>2.08</v>
      </c>
      <c r="AF91" s="438">
        <f>'Русский-4 2024 расклад'!O91</f>
        <v>0</v>
      </c>
      <c r="AG91" s="296">
        <f>'Русский-4 2025 расклад '!O91</f>
        <v>4.08</v>
      </c>
    </row>
    <row r="92" spans="1:33" s="252" customFormat="1" ht="15" customHeight="1" x14ac:dyDescent="0.25">
      <c r="A92" s="255">
        <v>8</v>
      </c>
      <c r="B92" s="231">
        <v>60660</v>
      </c>
      <c r="C92" s="237" t="s">
        <v>170</v>
      </c>
      <c r="D92" s="264">
        <f>'Русский-4 2020 расклад'!K92</f>
        <v>45</v>
      </c>
      <c r="E92" s="262">
        <f>'Русский-4 2021 расклад'!K92</f>
        <v>69</v>
      </c>
      <c r="F92" s="333">
        <f>'Русский-4 2022 расклад'!K91</f>
        <v>76</v>
      </c>
      <c r="G92" s="430">
        <f>'Русский-4 2023 расклад'!K92</f>
        <v>110</v>
      </c>
      <c r="H92" s="430">
        <f>'Русский-4 2024 расклад'!K92</f>
        <v>83</v>
      </c>
      <c r="I92" s="404">
        <f>'Русский-4 2025 расклад '!K92</f>
        <v>110</v>
      </c>
      <c r="J92" s="265">
        <f>'Русский-4 2020 расклад'!L92</f>
        <v>27</v>
      </c>
      <c r="K92" s="263">
        <f>'Русский-4 2021 расклад'!L92</f>
        <v>42.00030000000001</v>
      </c>
      <c r="L92" s="333">
        <f>'Русский-4 2022 расклад'!L91</f>
        <v>37</v>
      </c>
      <c r="M92" s="430">
        <f>'Русский-4 2023 расклад'!L92</f>
        <v>71.004999999999995</v>
      </c>
      <c r="N92" s="430">
        <f>'Русский-4 2024 расклад'!L92</f>
        <v>51.999499999999998</v>
      </c>
      <c r="O92" s="404">
        <f>'Русский-4 2025 расклад '!L92</f>
        <v>58.003</v>
      </c>
      <c r="P92" s="358">
        <f>'Русский-4 2020 расклад'!M92</f>
        <v>60</v>
      </c>
      <c r="Q92" s="266">
        <f>'Русский-4 2021 расклад'!M92</f>
        <v>60.870000000000005</v>
      </c>
      <c r="R92" s="426">
        <f>'Русский-4 2022 расклад'!M91</f>
        <v>48.684210526315788</v>
      </c>
      <c r="S92" s="426">
        <f>'Русский-4 2023 расклад'!M92</f>
        <v>64.55</v>
      </c>
      <c r="T92" s="426">
        <f>'Русский-4 2024 расклад'!M92</f>
        <v>62.65</v>
      </c>
      <c r="U92" s="343">
        <f>'Русский-4 2025 расклад '!M92</f>
        <v>52.730000000000004</v>
      </c>
      <c r="V92" s="265">
        <f>'Русский-4 2020 расклад'!N92</f>
        <v>3.0014999999999996</v>
      </c>
      <c r="W92" s="263">
        <f>'Русский-4 2021 расклад'!N92</f>
        <v>11.9991</v>
      </c>
      <c r="X92" s="333">
        <f>'Русский-4 2022 расклад'!N91</f>
        <v>6.9999999999999991</v>
      </c>
      <c r="Y92" s="430">
        <f>'Русский-4 2023 расклад'!N92</f>
        <v>5.9950000000000001</v>
      </c>
      <c r="Z92" s="430">
        <f>'Русский-4 2024 расклад'!N92</f>
        <v>4.9965999999999999</v>
      </c>
      <c r="AA92" s="404">
        <f>'Русский-4 2025 расклад '!N92</f>
        <v>5.9950000000000001</v>
      </c>
      <c r="AB92" s="358">
        <f>'Русский-4 2020 расклад'!O92</f>
        <v>6.67</v>
      </c>
      <c r="AC92" s="266">
        <f>'Русский-4 2021 расклад'!O92</f>
        <v>17.39</v>
      </c>
      <c r="AD92" s="266">
        <f>'Русский-4 2022 расклад'!O91</f>
        <v>9.2105263157894726</v>
      </c>
      <c r="AE92" s="438">
        <f>'Русский-4 2023 расклад'!O92</f>
        <v>5.45</v>
      </c>
      <c r="AF92" s="438">
        <f>'Русский-4 2024 расклад'!O92</f>
        <v>6.02</v>
      </c>
      <c r="AG92" s="296">
        <f>'Русский-4 2025 расклад '!O92</f>
        <v>5.45</v>
      </c>
    </row>
    <row r="93" spans="1:33" s="252" customFormat="1" ht="15" customHeight="1" x14ac:dyDescent="0.25">
      <c r="A93" s="255">
        <v>9</v>
      </c>
      <c r="B93" s="231">
        <v>60001</v>
      </c>
      <c r="C93" s="237" t="s">
        <v>171</v>
      </c>
      <c r="D93" s="264">
        <f>'Русский-4 2020 расклад'!K93</f>
        <v>90</v>
      </c>
      <c r="E93" s="262">
        <f>'Русский-4 2021 расклад'!K93</f>
        <v>93</v>
      </c>
      <c r="F93" s="333">
        <f>'Русский-4 2022 расклад'!K92</f>
        <v>100</v>
      </c>
      <c r="G93" s="430">
        <f>'Русский-4 2023 расклад'!K93</f>
        <v>106</v>
      </c>
      <c r="H93" s="430">
        <f>'Русский-4 2024 расклад'!K93</f>
        <v>99</v>
      </c>
      <c r="I93" s="404">
        <f>'Русский-4 2025 расклад '!K93</f>
        <v>76</v>
      </c>
      <c r="J93" s="265">
        <f>'Русский-4 2020 расклад'!L93</f>
        <v>22.995000000000001</v>
      </c>
      <c r="K93" s="263">
        <f>'Русский-4 2021 расклад'!L93</f>
        <v>51.001199999999997</v>
      </c>
      <c r="L93" s="333">
        <f>'Русский-4 2022 расклад'!L92</f>
        <v>20</v>
      </c>
      <c r="M93" s="430">
        <f>'Русский-4 2023 расклад'!L93</f>
        <v>47.000399999999999</v>
      </c>
      <c r="N93" s="430">
        <f>'Русский-4 2024 расклад'!L93</f>
        <v>60.993900000000004</v>
      </c>
      <c r="O93" s="404">
        <f>'Русский-4 2025 расклад '!L93</f>
        <v>44.003999999999998</v>
      </c>
      <c r="P93" s="358">
        <f>'Русский-4 2020 расклад'!M93</f>
        <v>25.55</v>
      </c>
      <c r="Q93" s="266">
        <f>'Русский-4 2021 расклад'!M93</f>
        <v>54.84</v>
      </c>
      <c r="R93" s="426">
        <f>'Русский-4 2022 расклад'!M92</f>
        <v>20</v>
      </c>
      <c r="S93" s="426">
        <f>'Русский-4 2023 расклад'!M93</f>
        <v>44.339999999999996</v>
      </c>
      <c r="T93" s="426">
        <f>'Русский-4 2024 расклад'!M93</f>
        <v>61.61</v>
      </c>
      <c r="U93" s="343">
        <f>'Русский-4 2025 расклад '!M93</f>
        <v>57.899999999999991</v>
      </c>
      <c r="V93" s="265">
        <f>'Русский-4 2020 расклад'!N93</f>
        <v>36</v>
      </c>
      <c r="W93" s="263">
        <f>'Русский-4 2021 расклад'!N93</f>
        <v>17.995500000000003</v>
      </c>
      <c r="X93" s="333">
        <f>'Русский-4 2022 расклад'!N92</f>
        <v>5</v>
      </c>
      <c r="Y93" s="430">
        <f>'Русский-4 2023 расклад'!N93</f>
        <v>14.002599999999999</v>
      </c>
      <c r="Z93" s="430">
        <f>'Русский-4 2024 расклад'!N93</f>
        <v>10.998899999999999</v>
      </c>
      <c r="AA93" s="404">
        <f>'Русский-4 2025 расклад '!N93</f>
        <v>8.0028000000000006</v>
      </c>
      <c r="AB93" s="358">
        <f>'Русский-4 2020 расклад'!O93</f>
        <v>40</v>
      </c>
      <c r="AC93" s="266">
        <f>'Русский-4 2021 расклад'!O93</f>
        <v>19.350000000000001</v>
      </c>
      <c r="AD93" s="266">
        <f>'Русский-4 2022 расклад'!O92</f>
        <v>5</v>
      </c>
      <c r="AE93" s="438">
        <f>'Русский-4 2023 расклад'!O93</f>
        <v>13.21</v>
      </c>
      <c r="AF93" s="438">
        <f>'Русский-4 2024 расклад'!O93</f>
        <v>11.11</v>
      </c>
      <c r="AG93" s="296">
        <f>'Русский-4 2025 расклад '!O93</f>
        <v>10.53</v>
      </c>
    </row>
    <row r="94" spans="1:33" s="252" customFormat="1" ht="15" customHeight="1" x14ac:dyDescent="0.25">
      <c r="A94" s="255">
        <v>10</v>
      </c>
      <c r="B94" s="231">
        <v>60850</v>
      </c>
      <c r="C94" s="239" t="s">
        <v>172</v>
      </c>
      <c r="D94" s="264">
        <f>'Русский-4 2020 расклад'!K95</f>
        <v>91</v>
      </c>
      <c r="E94" s="262">
        <f>'Русский-4 2021 расклад'!K95</f>
        <v>123</v>
      </c>
      <c r="F94" s="333">
        <f>'Русский-4 2022 расклад'!K93</f>
        <v>108</v>
      </c>
      <c r="G94" s="430">
        <f>'Русский-4 2023 расклад'!K94</f>
        <v>123</v>
      </c>
      <c r="H94" s="430">
        <f>'Русский-4 2024 расклад'!K94</f>
        <v>110</v>
      </c>
      <c r="I94" s="404">
        <f>'Русский-4 2025 расклад '!K94</f>
        <v>102</v>
      </c>
      <c r="J94" s="265">
        <f>'Русский-4 2020 расклад'!L95</f>
        <v>33.997599999999998</v>
      </c>
      <c r="K94" s="263">
        <f>'Русский-4 2021 расклад'!L95</f>
        <v>68.006699999999995</v>
      </c>
      <c r="L94" s="333">
        <f>'Русский-4 2022 расклад'!L93</f>
        <v>75.000000000000014</v>
      </c>
      <c r="M94" s="430">
        <f>'Русский-4 2023 расклад'!L94</f>
        <v>73.996800000000007</v>
      </c>
      <c r="N94" s="430">
        <f>'Русский-4 2024 расклад'!L94</f>
        <v>62.997000000000007</v>
      </c>
      <c r="O94" s="404">
        <f>'Русский-4 2025 расклад '!L94</f>
        <v>50.000399999999999</v>
      </c>
      <c r="P94" s="358">
        <f>'Русский-4 2020 расклад'!M95</f>
        <v>37.36</v>
      </c>
      <c r="Q94" s="266">
        <f>'Русский-4 2021 расклад'!M95</f>
        <v>55.29</v>
      </c>
      <c r="R94" s="426">
        <f>'Русский-4 2022 расклад'!M93</f>
        <v>69.444444444444457</v>
      </c>
      <c r="S94" s="426">
        <f>'Русский-4 2023 расклад'!M94</f>
        <v>60.160000000000004</v>
      </c>
      <c r="T94" s="426">
        <f>'Русский-4 2024 расклад'!M94</f>
        <v>57.27</v>
      </c>
      <c r="U94" s="343">
        <f>'Русский-4 2025 расклад '!M94</f>
        <v>49.02</v>
      </c>
      <c r="V94" s="265">
        <f>'Русский-4 2020 расклад'!N95</f>
        <v>17.9998</v>
      </c>
      <c r="W94" s="263">
        <f>'Русский-4 2021 расклад'!N95</f>
        <v>3.0011999999999999</v>
      </c>
      <c r="X94" s="333">
        <f>'Русский-4 2022 расклад'!N93</f>
        <v>3</v>
      </c>
      <c r="Y94" s="430">
        <f>'Русский-4 2023 расклад'!N94</f>
        <v>7.9950000000000001</v>
      </c>
      <c r="Z94" s="430">
        <f>'Русский-4 2024 расклад'!N94</f>
        <v>11</v>
      </c>
      <c r="AA94" s="404">
        <f>'Русский-4 2025 расклад '!N94</f>
        <v>8.9963999999999995</v>
      </c>
      <c r="AB94" s="358">
        <f>'Русский-4 2020 расклад'!O95</f>
        <v>19.78</v>
      </c>
      <c r="AC94" s="266">
        <f>'Русский-4 2021 расклад'!O95</f>
        <v>2.44</v>
      </c>
      <c r="AD94" s="266">
        <f>'Русский-4 2022 расклад'!O93</f>
        <v>2.7777777777777777</v>
      </c>
      <c r="AE94" s="438">
        <f>'Русский-4 2023 расклад'!O94</f>
        <v>6.5</v>
      </c>
      <c r="AF94" s="438">
        <f>'Русский-4 2024 расклад'!O94</f>
        <v>10</v>
      </c>
      <c r="AG94" s="296">
        <f>'Русский-4 2025 расклад '!O94</f>
        <v>8.82</v>
      </c>
    </row>
    <row r="95" spans="1:33" s="252" customFormat="1" ht="15" customHeight="1" x14ac:dyDescent="0.25">
      <c r="A95" s="255">
        <v>11</v>
      </c>
      <c r="B95" s="231">
        <v>60910</v>
      </c>
      <c r="C95" s="237" t="s">
        <v>79</v>
      </c>
      <c r="D95" s="264">
        <f>'Русский-4 2020 расклад'!K96</f>
        <v>68</v>
      </c>
      <c r="E95" s="262">
        <f>'Русский-4 2021 расклад'!K96</f>
        <v>86</v>
      </c>
      <c r="F95" s="333">
        <f>'Русский-4 2022 расклад'!K94</f>
        <v>78</v>
      </c>
      <c r="G95" s="430">
        <f>'Русский-4 2023 расклад'!K95</f>
        <v>81</v>
      </c>
      <c r="H95" s="430">
        <f>'Русский-4 2024 расклад'!K95</f>
        <v>77</v>
      </c>
      <c r="I95" s="404">
        <f>'Русский-4 2025 расклад '!K95</f>
        <v>90</v>
      </c>
      <c r="J95" s="265">
        <f>'Русский-4 2020 расклад'!L96</f>
        <v>33.000399999999999</v>
      </c>
      <c r="K95" s="263">
        <f>'Русский-4 2021 расклад'!L96</f>
        <v>50.000399999999999</v>
      </c>
      <c r="L95" s="333">
        <f>'Русский-4 2022 расклад'!L94</f>
        <v>56</v>
      </c>
      <c r="M95" s="430">
        <f>'Русский-4 2023 расклад'!L95</f>
        <v>45.999900000000004</v>
      </c>
      <c r="N95" s="430">
        <f>'Русский-4 2024 расклад'!L95</f>
        <v>43.997799999999998</v>
      </c>
      <c r="O95" s="404">
        <f>'Русский-4 2025 расклад '!L95</f>
        <v>49.005000000000003</v>
      </c>
      <c r="P95" s="358">
        <f>'Русский-4 2020 расклад'!M96</f>
        <v>48.53</v>
      </c>
      <c r="Q95" s="266">
        <f>'Русский-4 2021 расклад'!M96</f>
        <v>58.14</v>
      </c>
      <c r="R95" s="426">
        <f>'Русский-4 2022 расклад'!M94</f>
        <v>71.794871794871796</v>
      </c>
      <c r="S95" s="426">
        <f>'Русский-4 2023 расклад'!M95</f>
        <v>56.790000000000006</v>
      </c>
      <c r="T95" s="426">
        <f>'Русский-4 2024 расклад'!M95</f>
        <v>57.14</v>
      </c>
      <c r="U95" s="343">
        <f>'Русский-4 2025 расклад '!M95</f>
        <v>54.45</v>
      </c>
      <c r="V95" s="265">
        <f>'Русский-4 2020 расклад'!N96</f>
        <v>11.0024</v>
      </c>
      <c r="W95" s="263">
        <f>'Русский-4 2021 расклад'!N96</f>
        <v>4.9965999999999999</v>
      </c>
      <c r="X95" s="333">
        <f>'Русский-4 2022 расклад'!N94</f>
        <v>6</v>
      </c>
      <c r="Y95" s="430">
        <f>'Русский-4 2023 расклад'!N95</f>
        <v>8.9991000000000003</v>
      </c>
      <c r="Z95" s="430">
        <f>'Русский-4 2024 расклад'!N95</f>
        <v>4.9973000000000001</v>
      </c>
      <c r="AA95" s="404">
        <f>'Русский-4 2025 расклад '!N95</f>
        <v>15.003000000000002</v>
      </c>
      <c r="AB95" s="358">
        <f>'Русский-4 2020 расклад'!O96</f>
        <v>16.18</v>
      </c>
      <c r="AC95" s="266">
        <f>'Русский-4 2021 расклад'!O96</f>
        <v>5.81</v>
      </c>
      <c r="AD95" s="266">
        <f>'Русский-4 2022 расклад'!O94</f>
        <v>7.6923076923076925</v>
      </c>
      <c r="AE95" s="438">
        <f>'Русский-4 2023 расклад'!O95</f>
        <v>11.11</v>
      </c>
      <c r="AF95" s="438">
        <f>'Русский-4 2024 расклад'!O95</f>
        <v>6.49</v>
      </c>
      <c r="AG95" s="296">
        <f>'Русский-4 2025 расклад '!O95</f>
        <v>16.670000000000002</v>
      </c>
    </row>
    <row r="96" spans="1:33" s="252" customFormat="1" ht="15" customHeight="1" x14ac:dyDescent="0.25">
      <c r="A96" s="255">
        <v>12</v>
      </c>
      <c r="B96" s="231">
        <v>60980</v>
      </c>
      <c r="C96" s="237" t="s">
        <v>80</v>
      </c>
      <c r="D96" s="264">
        <f>'Русский-4 2020 расклад'!K97</f>
        <v>92</v>
      </c>
      <c r="E96" s="262">
        <f>'Русский-4 2021 расклад'!K97</f>
        <v>84</v>
      </c>
      <c r="F96" s="333">
        <f>'Русский-4 2022 расклад'!K95</f>
        <v>75</v>
      </c>
      <c r="G96" s="430">
        <f>'Русский-4 2023 расклад'!K96</f>
        <v>82</v>
      </c>
      <c r="H96" s="430">
        <f>'Русский-4 2024 расклад'!K96</f>
        <v>67</v>
      </c>
      <c r="I96" s="404">
        <f>'Русский-4 2025 расклад '!K96</f>
        <v>74</v>
      </c>
      <c r="J96" s="265">
        <f>'Русский-4 2020 расклад'!L97</f>
        <v>47.996400000000001</v>
      </c>
      <c r="K96" s="263">
        <f>'Русский-4 2021 расклад'!L97</f>
        <v>66.99839999999999</v>
      </c>
      <c r="L96" s="333">
        <f>'Русский-4 2022 расклад'!L95</f>
        <v>33</v>
      </c>
      <c r="M96" s="430">
        <f>'Русский-4 2023 расклад'!L96</f>
        <v>53.997</v>
      </c>
      <c r="N96" s="430">
        <f>'Русский-4 2024 расклад'!L96</f>
        <v>47.000500000000002</v>
      </c>
      <c r="O96" s="404">
        <f>'Русский-4 2025 расклад '!L96</f>
        <v>49.994400000000006</v>
      </c>
      <c r="P96" s="358">
        <f>'Русский-4 2020 расклад'!M97</f>
        <v>52.17</v>
      </c>
      <c r="Q96" s="266">
        <f>'Русский-4 2021 расклад'!M97</f>
        <v>79.759999999999991</v>
      </c>
      <c r="R96" s="426">
        <f>'Русский-4 2022 расклад'!M95</f>
        <v>44</v>
      </c>
      <c r="S96" s="426">
        <f>'Русский-4 2023 расклад'!M96</f>
        <v>65.849999999999994</v>
      </c>
      <c r="T96" s="426">
        <f>'Русский-4 2024 расклад'!M96</f>
        <v>70.150000000000006</v>
      </c>
      <c r="U96" s="343">
        <f>'Русский-4 2025 расклад '!M96</f>
        <v>67.56</v>
      </c>
      <c r="V96" s="265">
        <f>'Русский-4 2020 расклад'!N97</f>
        <v>21.997199999999999</v>
      </c>
      <c r="W96" s="263">
        <f>'Русский-4 2021 расклад'!N97</f>
        <v>1.9991999999999999</v>
      </c>
      <c r="X96" s="333">
        <f>'Русский-4 2022 расклад'!N95</f>
        <v>20</v>
      </c>
      <c r="Y96" s="430">
        <f>'Русский-4 2023 расклад'!N96</f>
        <v>6.0023999999999997</v>
      </c>
      <c r="Z96" s="430">
        <f>'Русский-4 2024 расклад'!N96</f>
        <v>3.0016000000000003</v>
      </c>
      <c r="AA96" s="404">
        <f>'Русский-4 2025 расклад '!N96</f>
        <v>4.0034000000000001</v>
      </c>
      <c r="AB96" s="358">
        <f>'Русский-4 2020 расклад'!O97</f>
        <v>23.91</v>
      </c>
      <c r="AC96" s="266">
        <f>'Русский-4 2021 расклад'!O97</f>
        <v>2.38</v>
      </c>
      <c r="AD96" s="266">
        <f>'Русский-4 2022 расклад'!O95</f>
        <v>26.666666666666668</v>
      </c>
      <c r="AE96" s="438">
        <f>'Русский-4 2023 расклад'!O96</f>
        <v>7.32</v>
      </c>
      <c r="AF96" s="438">
        <f>'Русский-4 2024 расклад'!O96</f>
        <v>4.4800000000000004</v>
      </c>
      <c r="AG96" s="296">
        <f>'Русский-4 2025 расклад '!O96</f>
        <v>5.41</v>
      </c>
    </row>
    <row r="97" spans="1:33" s="252" customFormat="1" ht="15" customHeight="1" x14ac:dyDescent="0.25">
      <c r="A97" s="255">
        <v>13</v>
      </c>
      <c r="B97" s="231">
        <v>61080</v>
      </c>
      <c r="C97" s="237" t="s">
        <v>173</v>
      </c>
      <c r="D97" s="264">
        <f>'Русский-4 2020 расклад'!K98</f>
        <v>134</v>
      </c>
      <c r="E97" s="262">
        <f>'Русский-4 2021 расклад'!K98</f>
        <v>164</v>
      </c>
      <c r="F97" s="333">
        <f>'Русский-4 2022 расклад'!K96</f>
        <v>115</v>
      </c>
      <c r="G97" s="430">
        <f>'Русский-4 2023 расклад'!K97</f>
        <v>149</v>
      </c>
      <c r="H97" s="430">
        <f>'Русский-4 2024 расклад'!K97</f>
        <v>118</v>
      </c>
      <c r="I97" s="404">
        <f>'Русский-4 2025 расклад '!K97</f>
        <v>143</v>
      </c>
      <c r="J97" s="265">
        <f>'Русский-4 2020 расклад'!L98</f>
        <v>83.991200000000006</v>
      </c>
      <c r="K97" s="263">
        <f>'Русский-4 2021 расклад'!L98</f>
        <v>116.99760000000001</v>
      </c>
      <c r="L97" s="333">
        <f>'Русский-4 2022 расклад'!L96</f>
        <v>50</v>
      </c>
      <c r="M97" s="430">
        <f>'Русский-4 2023 расклад'!L97</f>
        <v>102.00539999999999</v>
      </c>
      <c r="N97" s="430">
        <f>'Русский-4 2024 расклад'!L97</f>
        <v>71.000600000000006</v>
      </c>
      <c r="O97" s="404">
        <f>'Русский-4 2025 расклад '!L97</f>
        <v>91.991900000000001</v>
      </c>
      <c r="P97" s="358">
        <f>'Русский-4 2020 расклад'!M98</f>
        <v>62.68</v>
      </c>
      <c r="Q97" s="266">
        <f>'Русский-4 2021 расклад'!M98</f>
        <v>71.34</v>
      </c>
      <c r="R97" s="426">
        <f>'Русский-4 2022 расклад'!M96</f>
        <v>43.478260869565219</v>
      </c>
      <c r="S97" s="426">
        <f>'Русский-4 2023 расклад'!M97</f>
        <v>68.459999999999994</v>
      </c>
      <c r="T97" s="426">
        <f>'Русский-4 2024 расклад'!M97</f>
        <v>60.17</v>
      </c>
      <c r="U97" s="343">
        <f>'Русский-4 2025 расклад '!M97</f>
        <v>64.33</v>
      </c>
      <c r="V97" s="265">
        <f>'Русский-4 2020 расклад'!N98</f>
        <v>7.9998000000000005</v>
      </c>
      <c r="W97" s="263">
        <f>'Русский-4 2021 расклад'!N98</f>
        <v>11.0044</v>
      </c>
      <c r="X97" s="333">
        <f>'Русский-4 2022 расклад'!N96</f>
        <v>13</v>
      </c>
      <c r="Y97" s="430">
        <f>'Русский-4 2023 расклад'!N97</f>
        <v>9.9978999999999996</v>
      </c>
      <c r="Z97" s="430">
        <f>'Русский-4 2024 расклад'!N97</f>
        <v>1.9942</v>
      </c>
      <c r="AA97" s="404">
        <f>'Русский-4 2025 расклад '!N97</f>
        <v>8.9946999999999999</v>
      </c>
      <c r="AB97" s="358">
        <f>'Русский-4 2020 расклад'!O98</f>
        <v>5.97</v>
      </c>
      <c r="AC97" s="266">
        <f>'Русский-4 2021 расклад'!O98</f>
        <v>6.71</v>
      </c>
      <c r="AD97" s="266">
        <f>'Русский-4 2022 расклад'!O96</f>
        <v>11.304347826086957</v>
      </c>
      <c r="AE97" s="438">
        <f>'Русский-4 2023 расклад'!O97</f>
        <v>6.71</v>
      </c>
      <c r="AF97" s="438">
        <f>'Русский-4 2024 расклад'!O97</f>
        <v>1.69</v>
      </c>
      <c r="AG97" s="296">
        <f>'Русский-4 2025 расклад '!O97</f>
        <v>6.29</v>
      </c>
    </row>
    <row r="98" spans="1:33" s="252" customFormat="1" ht="15" customHeight="1" x14ac:dyDescent="0.25">
      <c r="A98" s="255">
        <v>14</v>
      </c>
      <c r="B98" s="231">
        <v>61150</v>
      </c>
      <c r="C98" s="237" t="s">
        <v>174</v>
      </c>
      <c r="D98" s="264">
        <f>'Русский-4 2020 расклад'!K99</f>
        <v>95</v>
      </c>
      <c r="E98" s="262">
        <f>'Русский-4 2021 расклад'!K99</f>
        <v>81</v>
      </c>
      <c r="F98" s="333">
        <f>'Русский-4 2022 расклад'!K97</f>
        <v>95</v>
      </c>
      <c r="G98" s="430">
        <f>'Русский-4 2023 расклад'!K98</f>
        <v>122</v>
      </c>
      <c r="H98" s="430">
        <f>'Русский-4 2024 расклад'!K98</f>
        <v>101</v>
      </c>
      <c r="I98" s="404">
        <f>'Русский-4 2025 расклад '!K98</f>
        <v>109</v>
      </c>
      <c r="J98" s="265">
        <f>'Русский-4 2020 расклад'!L99</f>
        <v>46.996499999999997</v>
      </c>
      <c r="K98" s="263">
        <f>'Русский-4 2021 расклад'!L99</f>
        <v>55.9953</v>
      </c>
      <c r="L98" s="333">
        <f>'Русский-4 2022 расклад'!L97</f>
        <v>63.000000000000007</v>
      </c>
      <c r="M98" s="430">
        <f>'Русский-4 2023 расклад'!L98</f>
        <v>84.997399999999999</v>
      </c>
      <c r="N98" s="430">
        <f>'Русский-4 2024 расклад'!L98</f>
        <v>58.994099999999996</v>
      </c>
      <c r="O98" s="404">
        <f>'Русский-4 2025 расклад '!L98</f>
        <v>65.999500000000012</v>
      </c>
      <c r="P98" s="358">
        <f>'Русский-4 2020 расклад'!M99</f>
        <v>49.47</v>
      </c>
      <c r="Q98" s="266">
        <f>'Русский-4 2021 расклад'!M99</f>
        <v>69.13</v>
      </c>
      <c r="R98" s="426">
        <f>'Русский-4 2022 расклад'!M97</f>
        <v>66.31578947368422</v>
      </c>
      <c r="S98" s="426">
        <f>'Русский-4 2023 расклад'!M98</f>
        <v>69.67</v>
      </c>
      <c r="T98" s="426">
        <f>'Русский-4 2024 расклад'!M98</f>
        <v>58.41</v>
      </c>
      <c r="U98" s="343">
        <f>'Русский-4 2025 расклад '!M98</f>
        <v>60.550000000000004</v>
      </c>
      <c r="V98" s="265">
        <f>'Русский-4 2020 расклад'!N99</f>
        <v>18.002500000000001</v>
      </c>
      <c r="W98" s="263">
        <f>'Русский-4 2021 расклад'!N99</f>
        <v>6.9984000000000002</v>
      </c>
      <c r="X98" s="333">
        <f>'Русский-4 2022 расклад'!N97</f>
        <v>3</v>
      </c>
      <c r="Y98" s="430">
        <f>'Русский-4 2023 расклад'!N98</f>
        <v>4.0015999999999998</v>
      </c>
      <c r="Z98" s="430">
        <f>'Русский-4 2024 расклад'!N98</f>
        <v>4.9995000000000003</v>
      </c>
      <c r="AA98" s="404">
        <f>'Русский-4 2025 расклад '!N98</f>
        <v>1.9946999999999999</v>
      </c>
      <c r="AB98" s="358">
        <f>'Русский-4 2020 расклад'!O99</f>
        <v>18.95</v>
      </c>
      <c r="AC98" s="266">
        <f>'Русский-4 2021 расклад'!O99</f>
        <v>8.64</v>
      </c>
      <c r="AD98" s="266">
        <f>'Русский-4 2022 расклад'!O97</f>
        <v>3.1578947368421053</v>
      </c>
      <c r="AE98" s="438">
        <f>'Русский-4 2023 расклад'!O98</f>
        <v>3.28</v>
      </c>
      <c r="AF98" s="438">
        <f>'Русский-4 2024 расклад'!O98</f>
        <v>4.95</v>
      </c>
      <c r="AG98" s="296">
        <f>'Русский-4 2025 расклад '!O98</f>
        <v>1.83</v>
      </c>
    </row>
    <row r="99" spans="1:33" s="252" customFormat="1" ht="15" customHeight="1" x14ac:dyDescent="0.25">
      <c r="A99" s="255">
        <v>15</v>
      </c>
      <c r="B99" s="231">
        <v>61210</v>
      </c>
      <c r="C99" s="237" t="s">
        <v>175</v>
      </c>
      <c r="D99" s="264">
        <f>'Русский-4 2020 расклад'!K100</f>
        <v>62</v>
      </c>
      <c r="E99" s="262">
        <f>'Русский-4 2021 расклад'!K100</f>
        <v>67</v>
      </c>
      <c r="F99" s="333">
        <f>'Русский-4 2022 расклад'!K98</f>
        <v>67</v>
      </c>
      <c r="G99" s="430">
        <f>'Русский-4 2023 расклад'!K99</f>
        <v>103</v>
      </c>
      <c r="H99" s="430">
        <f>'Русский-4 2024 расклад'!K99</f>
        <v>92</v>
      </c>
      <c r="I99" s="404">
        <f>'Русский-4 2025 расклад '!K99</f>
        <v>101</v>
      </c>
      <c r="J99" s="265">
        <f>'Русский-4 2020 расклад'!L100</f>
        <v>15.003999999999998</v>
      </c>
      <c r="K99" s="263">
        <f>'Русский-4 2021 расклад'!L100</f>
        <v>47.000500000000002</v>
      </c>
      <c r="L99" s="333">
        <f>'Русский-4 2022 расклад'!L98</f>
        <v>27</v>
      </c>
      <c r="M99" s="430">
        <f>'Русский-4 2023 расклад'!L99</f>
        <v>68.99969999999999</v>
      </c>
      <c r="N99" s="430">
        <f>'Русский-4 2024 расклад'!L99</f>
        <v>64.998000000000005</v>
      </c>
      <c r="O99" s="404">
        <f>'Русский-4 2025 расклад '!L99</f>
        <v>54.994500000000009</v>
      </c>
      <c r="P99" s="358">
        <f>'Русский-4 2020 расклад'!M100</f>
        <v>24.2</v>
      </c>
      <c r="Q99" s="266">
        <f>'Русский-4 2021 расклад'!M100</f>
        <v>70.150000000000006</v>
      </c>
      <c r="R99" s="426">
        <f>'Русский-4 2022 расклад'!M98</f>
        <v>40.298507462686565</v>
      </c>
      <c r="S99" s="426">
        <f>'Русский-4 2023 расклад'!M99</f>
        <v>66.989999999999995</v>
      </c>
      <c r="T99" s="426">
        <f>'Русский-4 2024 расклад'!M99</f>
        <v>70.650000000000006</v>
      </c>
      <c r="U99" s="343">
        <f>'Русский-4 2025 расклад '!M99</f>
        <v>54.45</v>
      </c>
      <c r="V99" s="265">
        <f>'Русский-4 2020 расклад'!N100</f>
        <v>16.002200000000002</v>
      </c>
      <c r="W99" s="263">
        <f>'Русский-4 2021 расклад'!N100</f>
        <v>0.99829999999999997</v>
      </c>
      <c r="X99" s="333">
        <f>'Русский-4 2022 расклад'!N98</f>
        <v>9</v>
      </c>
      <c r="Y99" s="430">
        <f>'Русский-4 2023 расклад'!N99</f>
        <v>11.000399999999999</v>
      </c>
      <c r="Z99" s="430">
        <f>'Русский-4 2024 расклад'!N99</f>
        <v>1.0027999999999999</v>
      </c>
      <c r="AA99" s="404">
        <f>'Русский-4 2025 расклад '!N99</f>
        <v>3.9995999999999996</v>
      </c>
      <c r="AB99" s="358">
        <f>'Русский-4 2020 расклад'!O100</f>
        <v>25.81</v>
      </c>
      <c r="AC99" s="266">
        <f>'Русский-4 2021 расклад'!O100</f>
        <v>1.49</v>
      </c>
      <c r="AD99" s="266">
        <f>'Русский-4 2022 расклад'!O98</f>
        <v>13.432835820895523</v>
      </c>
      <c r="AE99" s="438">
        <f>'Русский-4 2023 расклад'!O99</f>
        <v>10.68</v>
      </c>
      <c r="AF99" s="438">
        <f>'Русский-4 2024 расклад'!O99</f>
        <v>1.0900000000000001</v>
      </c>
      <c r="AG99" s="296">
        <f>'Русский-4 2025 расклад '!O99</f>
        <v>3.96</v>
      </c>
    </row>
    <row r="100" spans="1:33" s="252" customFormat="1" ht="15" customHeight="1" x14ac:dyDescent="0.25">
      <c r="A100" s="255">
        <v>16</v>
      </c>
      <c r="B100" s="231">
        <v>61290</v>
      </c>
      <c r="C100" s="237" t="s">
        <v>84</v>
      </c>
      <c r="D100" s="264">
        <f>'Русский-4 2020 расклад'!K101</f>
        <v>60</v>
      </c>
      <c r="E100" s="262">
        <f>'Русский-4 2021 расклад'!K101</f>
        <v>85</v>
      </c>
      <c r="F100" s="333">
        <f>'Русский-4 2022 расклад'!K99</f>
        <v>72</v>
      </c>
      <c r="G100" s="430">
        <f>'Русский-4 2023 расклад'!K100</f>
        <v>57</v>
      </c>
      <c r="H100" s="430">
        <f>'Русский-4 2024 расклад'!K100</f>
        <v>85</v>
      </c>
      <c r="I100" s="404">
        <f>'Русский-4 2025 расклад '!K100</f>
        <v>78</v>
      </c>
      <c r="J100" s="265">
        <f>'Русский-4 2020 расклад'!L101</f>
        <v>22.002000000000002</v>
      </c>
      <c r="K100" s="263">
        <f>'Русский-4 2021 расклад'!L101</f>
        <v>55.003500000000003</v>
      </c>
      <c r="L100" s="333">
        <f>'Русский-4 2022 расклад'!L99</f>
        <v>31</v>
      </c>
      <c r="M100" s="430">
        <f>'Русский-4 2023 расклад'!L100</f>
        <v>28.004100000000005</v>
      </c>
      <c r="N100" s="430">
        <f>'Русский-4 2024 расклад'!L100</f>
        <v>26.0015</v>
      </c>
      <c r="O100" s="404">
        <f>'Русский-4 2025 расклад '!L100</f>
        <v>43.999799999999993</v>
      </c>
      <c r="P100" s="358">
        <f>'Русский-4 2020 расклад'!M101</f>
        <v>36.67</v>
      </c>
      <c r="Q100" s="266">
        <f>'Русский-4 2021 расклад'!M101</f>
        <v>64.710000000000008</v>
      </c>
      <c r="R100" s="426">
        <f>'Русский-4 2022 расклад'!M99</f>
        <v>43.055555555555557</v>
      </c>
      <c r="S100" s="426">
        <f>'Русский-4 2023 расклад'!M100</f>
        <v>49.13</v>
      </c>
      <c r="T100" s="426">
        <f>'Русский-4 2024 расклад'!M100</f>
        <v>30.59</v>
      </c>
      <c r="U100" s="343">
        <f>'Русский-4 2025 расклад '!M100</f>
        <v>56.41</v>
      </c>
      <c r="V100" s="265">
        <f>'Русский-4 2020 расклад'!N101</f>
        <v>13.002000000000001</v>
      </c>
      <c r="W100" s="263">
        <f>'Русский-4 2021 расклад'!N101</f>
        <v>4.0034999999999998</v>
      </c>
      <c r="X100" s="333">
        <f>'Русский-4 2022 расклад'!N99</f>
        <v>1</v>
      </c>
      <c r="Y100" s="430">
        <f>'Русский-4 2023 расклад'!N100</f>
        <v>0</v>
      </c>
      <c r="Z100" s="430">
        <f>'Русский-4 2024 расклад'!N100</f>
        <v>4.0034999999999998</v>
      </c>
      <c r="AA100" s="404">
        <f>'Русский-4 2025 расклад '!N100</f>
        <v>3.0030000000000001</v>
      </c>
      <c r="AB100" s="358">
        <f>'Русский-4 2020 расклад'!O101</f>
        <v>21.67</v>
      </c>
      <c r="AC100" s="266">
        <f>'Русский-4 2021 расклад'!O101</f>
        <v>4.71</v>
      </c>
      <c r="AD100" s="266">
        <f>'Русский-4 2022 расклад'!O99</f>
        <v>1.3888888888888888</v>
      </c>
      <c r="AE100" s="438">
        <f>'Русский-4 2023 расклад'!O100</f>
        <v>0</v>
      </c>
      <c r="AF100" s="438">
        <f>'Русский-4 2024 расклад'!O100</f>
        <v>4.71</v>
      </c>
      <c r="AG100" s="296">
        <f>'Русский-4 2025 расклад '!O100</f>
        <v>3.85</v>
      </c>
    </row>
    <row r="101" spans="1:33" s="252" customFormat="1" ht="15" customHeight="1" x14ac:dyDescent="0.25">
      <c r="A101" s="255">
        <v>17</v>
      </c>
      <c r="B101" s="231">
        <v>61340</v>
      </c>
      <c r="C101" s="237" t="s">
        <v>176</v>
      </c>
      <c r="D101" s="264">
        <f>'Русский-4 2020 расклад'!K102</f>
        <v>118</v>
      </c>
      <c r="E101" s="262">
        <f>'Русский-4 2021 расклад'!K102</f>
        <v>134</v>
      </c>
      <c r="F101" s="333">
        <f>'Русский-4 2022 расклад'!K100</f>
        <v>144</v>
      </c>
      <c r="G101" s="430">
        <f>'Русский-4 2023 расклад'!K101</f>
        <v>155</v>
      </c>
      <c r="H101" s="430">
        <f>'Русский-4 2024 расклад'!K101</f>
        <v>132</v>
      </c>
      <c r="I101" s="404">
        <f>'Русский-4 2025 расклад '!K101</f>
        <v>141</v>
      </c>
      <c r="J101" s="265">
        <f>'Русский-4 2020 расклад'!L102</f>
        <v>32.992800000000003</v>
      </c>
      <c r="K101" s="263">
        <f>'Русский-4 2021 расклад'!L102</f>
        <v>93.009399999999985</v>
      </c>
      <c r="L101" s="333">
        <f>'Русский-4 2022 расклад'!L100</f>
        <v>44</v>
      </c>
      <c r="M101" s="430">
        <f>'Русский-4 2023 расклад'!L101</f>
        <v>85.994000000000014</v>
      </c>
      <c r="N101" s="430">
        <f>'Русский-4 2024 расклад'!L101</f>
        <v>76.005600000000001</v>
      </c>
      <c r="O101" s="404">
        <f>'Русский-4 2025 расклад '!L101</f>
        <v>79.002300000000005</v>
      </c>
      <c r="P101" s="358">
        <f>'Русский-4 2020 расклад'!M102</f>
        <v>27.96</v>
      </c>
      <c r="Q101" s="266">
        <f>'Русский-4 2021 расклад'!M102</f>
        <v>69.41</v>
      </c>
      <c r="R101" s="426">
        <f>'Русский-4 2022 расклад'!M100</f>
        <v>30.555555555555554</v>
      </c>
      <c r="S101" s="426">
        <f>'Русский-4 2023 расклад'!M101</f>
        <v>55.480000000000004</v>
      </c>
      <c r="T101" s="426">
        <f>'Русский-4 2024 расклад'!M101</f>
        <v>57.580000000000005</v>
      </c>
      <c r="U101" s="343">
        <f>'Русский-4 2025 расклад '!M101</f>
        <v>56.03</v>
      </c>
      <c r="V101" s="265">
        <f>'Русский-4 2020 расклад'!N102</f>
        <v>34.998800000000003</v>
      </c>
      <c r="W101" s="263">
        <f>'Русский-4 2021 расклад'!N102</f>
        <v>6.9948000000000006</v>
      </c>
      <c r="X101" s="333">
        <f>'Русский-4 2022 расклад'!N100</f>
        <v>34.999999999999993</v>
      </c>
      <c r="Y101" s="430">
        <f>'Русский-4 2023 расклад'!N101</f>
        <v>21.994499999999999</v>
      </c>
      <c r="Z101" s="430">
        <f>'Русский-4 2024 расклад'!N101</f>
        <v>11.998799999999999</v>
      </c>
      <c r="AA101" s="404">
        <f>'Русский-4 2025 расклад '!N101</f>
        <v>19.006800000000002</v>
      </c>
      <c r="AB101" s="358">
        <f>'Русский-4 2020 расклад'!O102</f>
        <v>29.66</v>
      </c>
      <c r="AC101" s="266">
        <f>'Русский-4 2021 расклад'!O102</f>
        <v>5.22</v>
      </c>
      <c r="AD101" s="266">
        <f>'Русский-4 2022 расклад'!O100</f>
        <v>24.305555555555554</v>
      </c>
      <c r="AE101" s="438">
        <f>'Русский-4 2023 расклад'!O101</f>
        <v>14.19</v>
      </c>
      <c r="AF101" s="438">
        <f>'Русский-4 2024 расклад'!O101</f>
        <v>9.09</v>
      </c>
      <c r="AG101" s="296">
        <f>'Русский-4 2025 расклад '!O101</f>
        <v>13.48</v>
      </c>
    </row>
    <row r="102" spans="1:33" s="252" customFormat="1" ht="15" customHeight="1" x14ac:dyDescent="0.25">
      <c r="A102" s="255">
        <v>18</v>
      </c>
      <c r="B102" s="231">
        <v>61390</v>
      </c>
      <c r="C102" s="237" t="s">
        <v>177</v>
      </c>
      <c r="D102" s="264">
        <f>'Русский-4 2020 расклад'!K103</f>
        <v>81</v>
      </c>
      <c r="E102" s="262">
        <f>'Русский-4 2021 расклад'!K103</f>
        <v>97</v>
      </c>
      <c r="F102" s="333">
        <f>'Русский-4 2022 расклад'!K101</f>
        <v>106</v>
      </c>
      <c r="G102" s="430">
        <f>'Русский-4 2023 расклад'!K102</f>
        <v>99</v>
      </c>
      <c r="H102" s="430">
        <f>'Русский-4 2024 расклад'!K102</f>
        <v>116</v>
      </c>
      <c r="I102" s="404">
        <f>'Русский-4 2025 расклад '!K102</f>
        <v>89</v>
      </c>
      <c r="J102" s="265">
        <f>'Русский-4 2020 расклад'!L103</f>
        <v>20.995200000000001</v>
      </c>
      <c r="K102" s="263">
        <f>'Русский-4 2021 расклад'!L103</f>
        <v>52.0017</v>
      </c>
      <c r="L102" s="333">
        <f>'Русский-4 2022 расклад'!L101</f>
        <v>43</v>
      </c>
      <c r="M102" s="430">
        <f>'Русский-4 2023 расклад'!L102</f>
        <v>53.994599999999998</v>
      </c>
      <c r="N102" s="430">
        <f>'Русский-4 2024 расклад'!L102</f>
        <v>72.998800000000003</v>
      </c>
      <c r="O102" s="404">
        <f>'Русский-4 2025 расклад '!L102</f>
        <v>52.999500000000005</v>
      </c>
      <c r="P102" s="358">
        <f>'Русский-4 2020 расклад'!M103</f>
        <v>25.92</v>
      </c>
      <c r="Q102" s="266">
        <f>'Русский-4 2021 расклад'!M103</f>
        <v>53.61</v>
      </c>
      <c r="R102" s="426">
        <f>'Русский-4 2022 расклад'!M101</f>
        <v>40.566037735849058</v>
      </c>
      <c r="S102" s="426">
        <f>'Русский-4 2023 расклад'!M102</f>
        <v>54.54</v>
      </c>
      <c r="T102" s="426">
        <f>'Русский-4 2024 расклад'!M102</f>
        <v>62.93</v>
      </c>
      <c r="U102" s="343">
        <f>'Русский-4 2025 расклад '!M102</f>
        <v>59.550000000000004</v>
      </c>
      <c r="V102" s="265">
        <f>'Русский-4 2020 расклад'!N103</f>
        <v>6.0021000000000004</v>
      </c>
      <c r="W102" s="263">
        <f>'Русский-4 2021 расклад'!N103</f>
        <v>1.9982</v>
      </c>
      <c r="X102" s="333">
        <f>'Русский-4 2022 расклад'!N101</f>
        <v>33</v>
      </c>
      <c r="Y102" s="430">
        <f>'Русский-4 2023 расклад'!N102</f>
        <v>8.9991000000000003</v>
      </c>
      <c r="Z102" s="430">
        <f>'Русский-4 2024 расклад'!N102</f>
        <v>4.9996</v>
      </c>
      <c r="AA102" s="404">
        <f>'Русский-4 2025 расклад '!N102</f>
        <v>0.99680000000000002</v>
      </c>
      <c r="AB102" s="358">
        <f>'Русский-4 2020 расклад'!O103</f>
        <v>7.41</v>
      </c>
      <c r="AC102" s="266">
        <f>'Русский-4 2021 расклад'!O103</f>
        <v>2.06</v>
      </c>
      <c r="AD102" s="266">
        <f>'Русский-4 2022 расклад'!O101</f>
        <v>31.132075471698112</v>
      </c>
      <c r="AE102" s="438">
        <f>'Русский-4 2023 расклад'!O102</f>
        <v>9.09</v>
      </c>
      <c r="AF102" s="438">
        <f>'Русский-4 2024 расклад'!O102</f>
        <v>4.3099999999999996</v>
      </c>
      <c r="AG102" s="296">
        <f>'Русский-4 2025 расклад '!O102</f>
        <v>1.1200000000000001</v>
      </c>
    </row>
    <row r="103" spans="1:33" s="252" customFormat="1" ht="15" customHeight="1" x14ac:dyDescent="0.25">
      <c r="A103" s="255">
        <v>19</v>
      </c>
      <c r="B103" s="231">
        <v>61410</v>
      </c>
      <c r="C103" s="237" t="s">
        <v>178</v>
      </c>
      <c r="D103" s="264">
        <f>'Русский-4 2020 расклад'!K104</f>
        <v>79</v>
      </c>
      <c r="E103" s="262">
        <f>'Русский-4 2021 расклад'!K104</f>
        <v>105</v>
      </c>
      <c r="F103" s="333">
        <f>'Русский-4 2022 расклад'!K102</f>
        <v>77</v>
      </c>
      <c r="G103" s="430">
        <f>'Русский-4 2023 расклад'!K103</f>
        <v>100</v>
      </c>
      <c r="H103" s="430">
        <f>'Русский-4 2024 расклад'!K103</f>
        <v>128</v>
      </c>
      <c r="I103" s="404">
        <f>'Русский-4 2025 расклад '!K103</f>
        <v>101</v>
      </c>
      <c r="J103" s="265">
        <f>'Русский-4 2020 расклад'!L104</f>
        <v>39.997700000000002</v>
      </c>
      <c r="K103" s="263">
        <f>'Русский-4 2021 расклад'!L104</f>
        <v>92.998499999999979</v>
      </c>
      <c r="L103" s="333">
        <f>'Русский-4 2022 расклад'!L102</f>
        <v>55</v>
      </c>
      <c r="M103" s="430">
        <f>'Русский-4 2023 расклад'!L103</f>
        <v>65</v>
      </c>
      <c r="N103" s="430">
        <f>'Русский-4 2024 расклад'!L103</f>
        <v>84.006399999999999</v>
      </c>
      <c r="O103" s="404">
        <f>'Русский-4 2025 расклад '!L103</f>
        <v>72.992700000000013</v>
      </c>
      <c r="P103" s="358">
        <f>'Русский-4 2020 расклад'!M104</f>
        <v>50.63</v>
      </c>
      <c r="Q103" s="266">
        <f>'Русский-4 2021 расклад'!M104</f>
        <v>88.57</v>
      </c>
      <c r="R103" s="426">
        <f>'Русский-4 2022 расклад'!M102</f>
        <v>71.428571428571431</v>
      </c>
      <c r="S103" s="426">
        <f>'Русский-4 2023 расклад'!M103</f>
        <v>65</v>
      </c>
      <c r="T103" s="426">
        <f>'Русский-4 2024 расклад'!M103</f>
        <v>65.63</v>
      </c>
      <c r="U103" s="343">
        <f>'Русский-4 2025 расклад '!M103</f>
        <v>72.27000000000001</v>
      </c>
      <c r="V103" s="265">
        <f>'Русский-4 2020 расклад'!N104</f>
        <v>10.0014</v>
      </c>
      <c r="W103" s="263">
        <f>'Русский-4 2021 расклад'!N104</f>
        <v>0.99750000000000005</v>
      </c>
      <c r="X103" s="333">
        <f>'Русский-4 2022 расклад'!N102</f>
        <v>7.0000000000000009</v>
      </c>
      <c r="Y103" s="430">
        <f>'Русский-4 2023 расклад'!N103</f>
        <v>2</v>
      </c>
      <c r="Z103" s="430">
        <f>'Русский-4 2024 расклад'!N103</f>
        <v>8</v>
      </c>
      <c r="AA103" s="404">
        <f>'Русский-4 2025 расклад '!N103</f>
        <v>0</v>
      </c>
      <c r="AB103" s="358">
        <f>'Русский-4 2020 расклад'!O104</f>
        <v>12.66</v>
      </c>
      <c r="AC103" s="266">
        <f>'Русский-4 2021 расклад'!O104</f>
        <v>0.95</v>
      </c>
      <c r="AD103" s="266">
        <f>'Русский-4 2022 расклад'!O102</f>
        <v>9.0909090909090917</v>
      </c>
      <c r="AE103" s="438">
        <f>'Русский-4 2023 расклад'!O103</f>
        <v>2</v>
      </c>
      <c r="AF103" s="438">
        <f>'Русский-4 2024 расклад'!O103</f>
        <v>6.25</v>
      </c>
      <c r="AG103" s="296">
        <f>'Русский-4 2025 расклад '!O103</f>
        <v>0</v>
      </c>
    </row>
    <row r="104" spans="1:33" s="252" customFormat="1" ht="15" customHeight="1" x14ac:dyDescent="0.25">
      <c r="A104" s="255">
        <v>20</v>
      </c>
      <c r="B104" s="231">
        <v>61430</v>
      </c>
      <c r="C104" s="237" t="s">
        <v>108</v>
      </c>
      <c r="D104" s="264">
        <f>'Русский-4 2020 расклад'!K105</f>
        <v>176</v>
      </c>
      <c r="E104" s="262">
        <f>'Русский-4 2021 расклад'!K105</f>
        <v>259</v>
      </c>
      <c r="F104" s="333">
        <f>'Русский-4 2022 расклад'!K103</f>
        <v>193</v>
      </c>
      <c r="G104" s="430">
        <f>'Русский-4 2023 расклад'!K104</f>
        <v>257</v>
      </c>
      <c r="H104" s="430">
        <f>'Русский-4 2024 расклад'!K104</f>
        <v>219</v>
      </c>
      <c r="I104" s="404">
        <f>'Русский-4 2025 расклад '!K104</f>
        <v>233</v>
      </c>
      <c r="J104" s="265">
        <f>'Русский-4 2020 расклад'!L105</f>
        <v>91.995200000000011</v>
      </c>
      <c r="K104" s="263">
        <f>'Русский-4 2021 расклад'!L105</f>
        <v>227.01350000000002</v>
      </c>
      <c r="L104" s="333">
        <f>'Русский-4 2022 расклад'!L103</f>
        <v>99</v>
      </c>
      <c r="M104" s="430">
        <f>'Русский-4 2023 расклад'!L104</f>
        <v>196.99050000000003</v>
      </c>
      <c r="N104" s="430">
        <f>'Русский-4 2024 расклад'!L104</f>
        <v>166.00200000000001</v>
      </c>
      <c r="O104" s="404">
        <f>'Русский-4 2025 расклад '!L104</f>
        <v>161.00299999999999</v>
      </c>
      <c r="P104" s="358">
        <f>'Русский-4 2020 расклад'!M105</f>
        <v>52.27</v>
      </c>
      <c r="Q104" s="266">
        <f>'Русский-4 2021 расклад'!M105</f>
        <v>87.65</v>
      </c>
      <c r="R104" s="426">
        <f>'Русский-4 2022 расклад'!M103</f>
        <v>51.295336787564764</v>
      </c>
      <c r="S104" s="426">
        <f>'Русский-4 2023 расклад'!M104</f>
        <v>76.650000000000006</v>
      </c>
      <c r="T104" s="426">
        <f>'Русский-4 2024 расклад'!M104</f>
        <v>75.8</v>
      </c>
      <c r="U104" s="343">
        <f>'Русский-4 2025 расклад '!M104</f>
        <v>69.099999999999994</v>
      </c>
      <c r="V104" s="265">
        <f>'Русский-4 2020 расклад'!N105</f>
        <v>19.993600000000001</v>
      </c>
      <c r="W104" s="263">
        <f>'Русский-4 2021 расклад'!N105</f>
        <v>6.0087999999999999</v>
      </c>
      <c r="X104" s="333">
        <f>'Русский-4 2022 расклад'!N103</f>
        <v>23</v>
      </c>
      <c r="Y104" s="430">
        <f>'Русский-4 2023 расклад'!N104</f>
        <v>8.9949999999999992</v>
      </c>
      <c r="Z104" s="430">
        <f>'Русский-4 2024 расклад'!N104</f>
        <v>1.9929000000000001</v>
      </c>
      <c r="AA104" s="404">
        <f>'Русский-4 2025 расклад '!N104</f>
        <v>3.0057</v>
      </c>
      <c r="AB104" s="358">
        <f>'Русский-4 2020 расклад'!O105</f>
        <v>11.36</v>
      </c>
      <c r="AC104" s="266">
        <f>'Русский-4 2021 расклад'!O105</f>
        <v>2.3199999999999998</v>
      </c>
      <c r="AD104" s="266">
        <f>'Русский-4 2022 расклад'!O103</f>
        <v>11.917098445595855</v>
      </c>
      <c r="AE104" s="438">
        <f>'Русский-4 2023 расклад'!O104</f>
        <v>3.5</v>
      </c>
      <c r="AF104" s="438">
        <f>'Русский-4 2024 расклад'!O104</f>
        <v>0.91</v>
      </c>
      <c r="AG104" s="296">
        <f>'Русский-4 2025 расклад '!O104</f>
        <v>1.29</v>
      </c>
    </row>
    <row r="105" spans="1:33" s="252" customFormat="1" ht="15" customHeight="1" x14ac:dyDescent="0.25">
      <c r="A105" s="255">
        <v>21</v>
      </c>
      <c r="B105" s="231">
        <v>61440</v>
      </c>
      <c r="C105" s="237" t="s">
        <v>179</v>
      </c>
      <c r="D105" s="264">
        <f>'Русский-4 2020 расклад'!K106</f>
        <v>232</v>
      </c>
      <c r="E105" s="262">
        <f>'Русский-4 2021 расклад'!K106</f>
        <v>286</v>
      </c>
      <c r="F105" s="333">
        <f>'Русский-4 2022 расклад'!K104</f>
        <v>278</v>
      </c>
      <c r="G105" s="430">
        <f>'Русский-4 2023 расклад'!K105</f>
        <v>278</v>
      </c>
      <c r="H105" s="430">
        <f>'Русский-4 2024 расклад'!K105</f>
        <v>261</v>
      </c>
      <c r="I105" s="404">
        <f>'Русский-4 2025 расклад '!K105</f>
        <v>278</v>
      </c>
      <c r="J105" s="265">
        <f>'Русский-4 2020 расклад'!L106</f>
        <v>85.004799999999989</v>
      </c>
      <c r="K105" s="263">
        <f>'Русский-4 2021 расклад'!L106</f>
        <v>218.01780000000002</v>
      </c>
      <c r="L105" s="333">
        <f>'Русский-4 2022 расклад'!L104</f>
        <v>153</v>
      </c>
      <c r="M105" s="430">
        <f>'Русский-4 2023 расклад'!L105</f>
        <v>185.00899999999999</v>
      </c>
      <c r="N105" s="430">
        <f>'Русский-4 2024 расклад'!L105</f>
        <v>174.00869999999998</v>
      </c>
      <c r="O105" s="404">
        <f>'Русский-4 2025 расклад '!L105</f>
        <v>153.98419999999999</v>
      </c>
      <c r="P105" s="358">
        <f>'Русский-4 2020 расклад'!M106</f>
        <v>36.64</v>
      </c>
      <c r="Q105" s="266">
        <f>'Русский-4 2021 расклад'!M106</f>
        <v>76.23</v>
      </c>
      <c r="R105" s="426">
        <f>'Русский-4 2022 расклад'!M104</f>
        <v>55.035971223021583</v>
      </c>
      <c r="S105" s="426">
        <f>'Русский-4 2023 расклад'!M105</f>
        <v>66.55</v>
      </c>
      <c r="T105" s="426">
        <f>'Русский-4 2024 расклад'!M105</f>
        <v>66.67</v>
      </c>
      <c r="U105" s="343">
        <f>'Русский-4 2025 расклад '!M105</f>
        <v>55.39</v>
      </c>
      <c r="V105" s="265">
        <f>'Русский-4 2020 расклад'!N106</f>
        <v>28.002400000000002</v>
      </c>
      <c r="W105" s="263">
        <f>'Русский-4 2021 расклад'!N106</f>
        <v>5.0049999999999999</v>
      </c>
      <c r="X105" s="333">
        <f>'Русский-4 2022 расклад'!N104</f>
        <v>24.999999999999996</v>
      </c>
      <c r="Y105" s="430">
        <f>'Русский-4 2023 расклад'!N105</f>
        <v>12.009600000000001</v>
      </c>
      <c r="Z105" s="430">
        <f>'Русский-4 2024 расклад'!N105</f>
        <v>8.0127000000000006</v>
      </c>
      <c r="AA105" s="404">
        <f>'Русский-4 2025 расклад '!N105</f>
        <v>19.988200000000003</v>
      </c>
      <c r="AB105" s="358">
        <f>'Русский-4 2020 расклад'!O106</f>
        <v>12.07</v>
      </c>
      <c r="AC105" s="266">
        <f>'Русский-4 2021 расклад'!O106</f>
        <v>1.75</v>
      </c>
      <c r="AD105" s="266">
        <f>'Русский-4 2022 расклад'!O104</f>
        <v>8.9928057553956826</v>
      </c>
      <c r="AE105" s="438">
        <f>'Русский-4 2023 расклад'!O105</f>
        <v>4.32</v>
      </c>
      <c r="AF105" s="438">
        <f>'Русский-4 2024 расклад'!O105</f>
        <v>3.07</v>
      </c>
      <c r="AG105" s="296">
        <f>'Русский-4 2025 расклад '!O105</f>
        <v>7.19</v>
      </c>
    </row>
    <row r="106" spans="1:33" s="252" customFormat="1" ht="15" customHeight="1" x14ac:dyDescent="0.25">
      <c r="A106" s="255">
        <v>22</v>
      </c>
      <c r="B106" s="231">
        <v>61450</v>
      </c>
      <c r="C106" s="237" t="s">
        <v>107</v>
      </c>
      <c r="D106" s="264">
        <f>'Русский-4 2020 расклад'!K107</f>
        <v>126</v>
      </c>
      <c r="E106" s="262">
        <f>'Русский-4 2021 расклад'!K107</f>
        <v>146</v>
      </c>
      <c r="F106" s="333">
        <f>'Русский-4 2022 расклад'!K105</f>
        <v>161</v>
      </c>
      <c r="G106" s="430">
        <f>'Русский-4 2023 расклад'!K106</f>
        <v>174</v>
      </c>
      <c r="H106" s="430">
        <f>'Русский-4 2024 расклад'!K106</f>
        <v>181</v>
      </c>
      <c r="I106" s="404">
        <f>'Русский-4 2025 расклад '!K106</f>
        <v>183</v>
      </c>
      <c r="J106" s="265">
        <f>'Русский-4 2020 расклад'!L107</f>
        <v>63.995400000000011</v>
      </c>
      <c r="K106" s="263">
        <f>'Русский-4 2021 расклад'!L107</f>
        <v>121.00479999999999</v>
      </c>
      <c r="L106" s="333">
        <f>'Русский-4 2022 расклад'!L105</f>
        <v>105</v>
      </c>
      <c r="M106" s="430">
        <f>'Русский-4 2023 расклад'!L106</f>
        <v>133.00559999999999</v>
      </c>
      <c r="N106" s="430">
        <f>'Русский-4 2024 расклад'!L106</f>
        <v>139.00799999999998</v>
      </c>
      <c r="O106" s="404">
        <f>'Русский-4 2025 расклад '!L106</f>
        <v>107.0001</v>
      </c>
      <c r="P106" s="358">
        <f>'Русский-4 2020 расклад'!M107</f>
        <v>50.790000000000006</v>
      </c>
      <c r="Q106" s="266">
        <f>'Русский-4 2021 расклад'!M107</f>
        <v>82.88</v>
      </c>
      <c r="R106" s="426">
        <f>'Русский-4 2022 расклад'!M105</f>
        <v>65.217391304347828</v>
      </c>
      <c r="S106" s="426">
        <f>'Русский-4 2023 расклад'!M106</f>
        <v>76.44</v>
      </c>
      <c r="T106" s="426">
        <f>'Русский-4 2024 расклад'!M106</f>
        <v>76.8</v>
      </c>
      <c r="U106" s="343">
        <f>'Русский-4 2025 расклад '!M106</f>
        <v>58.47</v>
      </c>
      <c r="V106" s="265">
        <f>'Русский-4 2020 расклад'!N107</f>
        <v>18.005399999999998</v>
      </c>
      <c r="W106" s="263">
        <f>'Русский-4 2021 расклад'!N107</f>
        <v>0.99280000000000002</v>
      </c>
      <c r="X106" s="333">
        <f>'Русский-4 2022 расклад'!N105</f>
        <v>22</v>
      </c>
      <c r="Y106" s="430">
        <f>'Русский-4 2023 расклад'!N106</f>
        <v>4.0019999999999998</v>
      </c>
      <c r="Z106" s="430">
        <f>'Русский-4 2024 расклад'!N106</f>
        <v>9.9911999999999992</v>
      </c>
      <c r="AA106" s="404">
        <f>'Русский-4 2025 расклад '!N106</f>
        <v>13.999500000000001</v>
      </c>
      <c r="AB106" s="358">
        <f>'Русский-4 2020 расклад'!O107</f>
        <v>14.29</v>
      </c>
      <c r="AC106" s="266">
        <f>'Русский-4 2021 расклад'!O107</f>
        <v>0.68</v>
      </c>
      <c r="AD106" s="266">
        <f>'Русский-4 2022 расклад'!O105</f>
        <v>13.664596273291925</v>
      </c>
      <c r="AE106" s="438">
        <f>'Русский-4 2023 расклад'!O106</f>
        <v>2.2999999999999998</v>
      </c>
      <c r="AF106" s="438">
        <f>'Русский-4 2024 расклад'!O106</f>
        <v>5.52</v>
      </c>
      <c r="AG106" s="296">
        <f>'Русский-4 2025 расклад '!O106</f>
        <v>7.65</v>
      </c>
    </row>
    <row r="107" spans="1:33" s="252" customFormat="1" ht="15" customHeight="1" x14ac:dyDescent="0.25">
      <c r="A107" s="255">
        <v>23</v>
      </c>
      <c r="B107" s="231">
        <v>61470</v>
      </c>
      <c r="C107" s="237" t="s">
        <v>89</v>
      </c>
      <c r="D107" s="264">
        <f>'Русский-4 2020 расклад'!K108</f>
        <v>128</v>
      </c>
      <c r="E107" s="262">
        <f>'Русский-4 2021 расклад'!K108</f>
        <v>110</v>
      </c>
      <c r="F107" s="333">
        <f>'Русский-4 2022 расклад'!K106</f>
        <v>130</v>
      </c>
      <c r="G107" s="430">
        <f>'Русский-4 2023 расклад'!K107</f>
        <v>138</v>
      </c>
      <c r="H107" s="430">
        <f>'Русский-4 2024 расклад'!K107</f>
        <v>136</v>
      </c>
      <c r="I107" s="404">
        <f>'Русский-4 2025 расклад '!K107</f>
        <v>114</v>
      </c>
      <c r="J107" s="265">
        <f>'Русский-4 2020 расклад'!L108</f>
        <v>80</v>
      </c>
      <c r="K107" s="263">
        <f>'Русский-4 2021 расклад'!L108</f>
        <v>67.000999999999991</v>
      </c>
      <c r="L107" s="333">
        <f>'Русский-4 2022 расклад'!L106</f>
        <v>83</v>
      </c>
      <c r="M107" s="430">
        <f>'Русский-4 2023 расклад'!L107</f>
        <v>77.003999999999991</v>
      </c>
      <c r="N107" s="430">
        <f>'Русский-4 2024 расклад'!L107</f>
        <v>81.001599999999996</v>
      </c>
      <c r="O107" s="404">
        <f>'Русский-4 2025 расклад '!L107</f>
        <v>50.000399999999999</v>
      </c>
      <c r="P107" s="358">
        <f>'Русский-4 2020 расклад'!M108</f>
        <v>62.5</v>
      </c>
      <c r="Q107" s="266">
        <f>'Русский-4 2021 расклад'!M108</f>
        <v>60.91</v>
      </c>
      <c r="R107" s="426">
        <f>'Русский-4 2022 расклад'!M106</f>
        <v>63.846153846153847</v>
      </c>
      <c r="S107" s="426">
        <f>'Русский-4 2023 расклад'!M107</f>
        <v>55.8</v>
      </c>
      <c r="T107" s="426">
        <f>'Русский-4 2024 расклад'!M107</f>
        <v>59.56</v>
      </c>
      <c r="U107" s="343">
        <f>'Русский-4 2025 расклад '!M107</f>
        <v>43.86</v>
      </c>
      <c r="V107" s="265">
        <f>'Русский-4 2020 расклад'!N108</f>
        <v>21.004799999999999</v>
      </c>
      <c r="W107" s="263">
        <f>'Русский-4 2021 расклад'!N108</f>
        <v>7.996999999999999</v>
      </c>
      <c r="X107" s="333">
        <f>'Русский-4 2022 расклад'!N106</f>
        <v>8</v>
      </c>
      <c r="Y107" s="430">
        <f>'Русский-4 2023 расклад'!N107</f>
        <v>2.0009999999999999</v>
      </c>
      <c r="Z107" s="430">
        <f>'Русский-4 2024 расклад'!N107</f>
        <v>7.9967999999999995</v>
      </c>
      <c r="AA107" s="404">
        <f>'Русский-4 2025 расклад '!N107</f>
        <v>25.0002</v>
      </c>
      <c r="AB107" s="358">
        <f>'Русский-4 2020 расклад'!O108</f>
        <v>16.41</v>
      </c>
      <c r="AC107" s="266">
        <f>'Русский-4 2021 расклад'!O108</f>
        <v>7.27</v>
      </c>
      <c r="AD107" s="266">
        <f>'Русский-4 2022 расклад'!O106</f>
        <v>6.1538461538461542</v>
      </c>
      <c r="AE107" s="438">
        <f>'Русский-4 2023 расклад'!O107</f>
        <v>1.45</v>
      </c>
      <c r="AF107" s="438">
        <f>'Русский-4 2024 расклад'!O107</f>
        <v>5.88</v>
      </c>
      <c r="AG107" s="296">
        <f>'Русский-4 2025 расклад '!O107</f>
        <v>21.93</v>
      </c>
    </row>
    <row r="108" spans="1:33" s="252" customFormat="1" ht="15" customHeight="1" x14ac:dyDescent="0.25">
      <c r="A108" s="255">
        <v>24</v>
      </c>
      <c r="B108" s="231">
        <v>61490</v>
      </c>
      <c r="C108" s="237" t="s">
        <v>109</v>
      </c>
      <c r="D108" s="264">
        <f>'Русский-4 2020 расклад'!K109</f>
        <v>217</v>
      </c>
      <c r="E108" s="262">
        <f>'Русский-4 2021 расклад'!K109</f>
        <v>258</v>
      </c>
      <c r="F108" s="333">
        <f>'Русский-4 2022 расклад'!K107</f>
        <v>226</v>
      </c>
      <c r="G108" s="430">
        <f>'Русский-4 2023 расклад'!K108</f>
        <v>283</v>
      </c>
      <c r="H108" s="430">
        <f>'Русский-4 2024 расклад'!K108</f>
        <v>293</v>
      </c>
      <c r="I108" s="404">
        <f>'Русский-4 2025 расклад '!K108</f>
        <v>305</v>
      </c>
      <c r="J108" s="265">
        <f>'Русский-4 2020 расклад'!L109</f>
        <v>164.0086</v>
      </c>
      <c r="K108" s="263">
        <f>'Русский-4 2021 расклад'!L109</f>
        <v>219.99660000000003</v>
      </c>
      <c r="L108" s="333">
        <f>'Русский-4 2022 расклад'!L107</f>
        <v>148</v>
      </c>
      <c r="M108" s="430">
        <f>'Русский-4 2023 расклад'!L108</f>
        <v>240.01229999999998</v>
      </c>
      <c r="N108" s="430">
        <f>'Русский-4 2024 расклад'!L108</f>
        <v>190.97740000000002</v>
      </c>
      <c r="O108" s="404">
        <f>'Русский-4 2025 расклад '!L108</f>
        <v>210.99900000000002</v>
      </c>
      <c r="P108" s="358">
        <f>'Русский-4 2020 расклад'!M109</f>
        <v>75.58</v>
      </c>
      <c r="Q108" s="266">
        <f>'Русский-4 2021 расклад'!M109</f>
        <v>85.27000000000001</v>
      </c>
      <c r="R108" s="426">
        <f>'Русский-4 2022 расклад'!M107</f>
        <v>65.486725663716811</v>
      </c>
      <c r="S108" s="426">
        <f>'Русский-4 2023 расклад'!M108</f>
        <v>84.81</v>
      </c>
      <c r="T108" s="426">
        <f>'Русский-4 2024 расклад'!M108</f>
        <v>65.180000000000007</v>
      </c>
      <c r="U108" s="343">
        <f>'Русский-4 2025 расклад '!M108</f>
        <v>69.180000000000007</v>
      </c>
      <c r="V108" s="265">
        <f>'Русский-4 2020 расклад'!N109</f>
        <v>12.0001</v>
      </c>
      <c r="W108" s="263">
        <f>'Русский-4 2021 расклад'!N109</f>
        <v>5.0051999999999994</v>
      </c>
      <c r="X108" s="333">
        <f>'Русский-4 2022 расклад'!N107</f>
        <v>21</v>
      </c>
      <c r="Y108" s="430">
        <f>'Русский-4 2023 расклад'!N108</f>
        <v>6.9901000000000009</v>
      </c>
      <c r="Z108" s="430">
        <f>'Русский-4 2024 расклад'!N108</f>
        <v>21.008099999999999</v>
      </c>
      <c r="AA108" s="404">
        <f>'Русский-4 2025 расклад '!N108</f>
        <v>17.995000000000001</v>
      </c>
      <c r="AB108" s="358">
        <f>'Русский-4 2020 расклад'!O109</f>
        <v>5.53</v>
      </c>
      <c r="AC108" s="266">
        <f>'Русский-4 2021 расклад'!O109</f>
        <v>1.94</v>
      </c>
      <c r="AD108" s="266">
        <f>'Русский-4 2022 расклад'!O107</f>
        <v>9.2920353982300892</v>
      </c>
      <c r="AE108" s="438">
        <f>'Русский-4 2023 расклад'!O108</f>
        <v>2.4700000000000002</v>
      </c>
      <c r="AF108" s="438">
        <f>'Русский-4 2024 расклад'!O108</f>
        <v>7.17</v>
      </c>
      <c r="AG108" s="296">
        <f>'Русский-4 2025 расклад '!O108</f>
        <v>5.9</v>
      </c>
    </row>
    <row r="109" spans="1:33" s="252" customFormat="1" ht="15" customHeight="1" x14ac:dyDescent="0.25">
      <c r="A109" s="255">
        <v>25</v>
      </c>
      <c r="B109" s="231">
        <v>61500</v>
      </c>
      <c r="C109" s="237" t="s">
        <v>110</v>
      </c>
      <c r="D109" s="264">
        <f>'Русский-4 2020 расклад'!K110</f>
        <v>163</v>
      </c>
      <c r="E109" s="262">
        <f>'Русский-4 2021 расклад'!K110</f>
        <v>237</v>
      </c>
      <c r="F109" s="333">
        <f>'Русский-4 2022 расклад'!K108</f>
        <v>276</v>
      </c>
      <c r="G109" s="430">
        <f>'Русский-4 2023 расклад'!K109</f>
        <v>289</v>
      </c>
      <c r="H109" s="430">
        <f>'Русский-4 2024 расклад'!K109</f>
        <v>292</v>
      </c>
      <c r="I109" s="404">
        <f>'Русский-4 2025 расклад '!K109</f>
        <v>318</v>
      </c>
      <c r="J109" s="265">
        <f>'Русский-4 2020 расклад'!L110</f>
        <v>83.993899999999996</v>
      </c>
      <c r="K109" s="263">
        <f>'Русский-4 2021 расклад'!L110</f>
        <v>201.99509999999998</v>
      </c>
      <c r="L109" s="333">
        <f>'Русский-4 2022 расклад'!L108</f>
        <v>223</v>
      </c>
      <c r="M109" s="430">
        <f>'Русский-4 2023 расклад'!L109</f>
        <v>187.0119</v>
      </c>
      <c r="N109" s="430">
        <f>'Русский-4 2024 расклад'!L109</f>
        <v>214.00679999999997</v>
      </c>
      <c r="O109" s="404">
        <f>'Русский-4 2025 расклад '!L109</f>
        <v>226.98840000000001</v>
      </c>
      <c r="P109" s="358">
        <f>'Русский-4 2020 расклад'!M110</f>
        <v>51.53</v>
      </c>
      <c r="Q109" s="266">
        <f>'Русский-4 2021 расклад'!M110</f>
        <v>85.22999999999999</v>
      </c>
      <c r="R109" s="426">
        <f>'Русский-4 2022 расклад'!M108</f>
        <v>80.79710144927536</v>
      </c>
      <c r="S109" s="426">
        <f>'Русский-4 2023 расклад'!M109</f>
        <v>64.709999999999994</v>
      </c>
      <c r="T109" s="426">
        <f>'Русский-4 2024 расклад'!M109</f>
        <v>73.289999999999992</v>
      </c>
      <c r="U109" s="343">
        <f>'Русский-4 2025 расклад '!M109</f>
        <v>71.38</v>
      </c>
      <c r="V109" s="265">
        <f>'Русский-4 2020 расклад'!N110</f>
        <v>16.006600000000002</v>
      </c>
      <c r="W109" s="263">
        <f>'Русский-4 2021 расклад'!N110</f>
        <v>1.9907999999999999</v>
      </c>
      <c r="X109" s="333">
        <f>'Русский-4 2022 расклад'!N108</f>
        <v>13.000000000000002</v>
      </c>
      <c r="Y109" s="430">
        <f>'Русский-4 2023 расклад'!N109</f>
        <v>19.998799999999999</v>
      </c>
      <c r="Z109" s="430">
        <f>'Русский-4 2024 расклад'!N109</f>
        <v>20.001999999999999</v>
      </c>
      <c r="AA109" s="404">
        <f>'Русский-4 2025 расклад '!N109</f>
        <v>8.9994000000000014</v>
      </c>
      <c r="AB109" s="358">
        <f>'Русский-4 2020 расклад'!O110</f>
        <v>9.82</v>
      </c>
      <c r="AC109" s="266">
        <f>'Русский-4 2021 расклад'!O110</f>
        <v>0.84</v>
      </c>
      <c r="AD109" s="266">
        <f>'Русский-4 2022 расклад'!O108</f>
        <v>4.7101449275362324</v>
      </c>
      <c r="AE109" s="438">
        <f>'Русский-4 2023 расклад'!O109</f>
        <v>6.92</v>
      </c>
      <c r="AF109" s="438">
        <f>'Русский-4 2024 расклад'!O109</f>
        <v>6.85</v>
      </c>
      <c r="AG109" s="296">
        <f>'Русский-4 2025 расклад '!O109</f>
        <v>2.83</v>
      </c>
    </row>
    <row r="110" spans="1:33" s="252" customFormat="1" ht="15" customHeight="1" x14ac:dyDescent="0.25">
      <c r="A110" s="255">
        <v>26</v>
      </c>
      <c r="B110" s="231">
        <v>61510</v>
      </c>
      <c r="C110" s="237" t="s">
        <v>90</v>
      </c>
      <c r="D110" s="264" t="s">
        <v>132</v>
      </c>
      <c r="E110" s="262">
        <f>'Русский-4 2021 расклад'!K111</f>
        <v>110</v>
      </c>
      <c r="F110" s="333">
        <f>'Русский-4 2022 расклад'!K109</f>
        <v>112</v>
      </c>
      <c r="G110" s="430">
        <f>'Русский-4 2023 расклад'!K110</f>
        <v>185</v>
      </c>
      <c r="H110" s="430">
        <f>'Русский-4 2024 расклад'!K110</f>
        <v>161</v>
      </c>
      <c r="I110" s="404">
        <f>'Русский-4 2025 расклад '!K110</f>
        <v>161</v>
      </c>
      <c r="J110" s="265" t="s">
        <v>132</v>
      </c>
      <c r="K110" s="263">
        <f>'Русский-4 2021 расклад'!L111</f>
        <v>75.999000000000009</v>
      </c>
      <c r="L110" s="333">
        <f>'Русский-4 2022 расклад'!L109</f>
        <v>71.999999999999986</v>
      </c>
      <c r="M110" s="430">
        <f>'Русский-4 2023 расклад'!L110</f>
        <v>141.00699999999998</v>
      </c>
      <c r="N110" s="430">
        <f>'Русский-4 2024 расклад'!L110</f>
        <v>108.99700000000001</v>
      </c>
      <c r="O110" s="404">
        <f>'Русский-4 2025 расклад '!L110</f>
        <v>117.99689999999998</v>
      </c>
      <c r="P110" s="358" t="s">
        <v>132</v>
      </c>
      <c r="Q110" s="266">
        <f>'Русский-4 2021 расклад'!M111</f>
        <v>69.09</v>
      </c>
      <c r="R110" s="426">
        <f>'Русский-4 2022 расклад'!M109</f>
        <v>64.285714285714278</v>
      </c>
      <c r="S110" s="426">
        <f>'Русский-4 2023 расклад'!M110</f>
        <v>76.22</v>
      </c>
      <c r="T110" s="426">
        <f>'Русский-4 2024 расклад'!M110</f>
        <v>67.7</v>
      </c>
      <c r="U110" s="343">
        <f>'Русский-4 2025 расклад '!M110</f>
        <v>73.289999999999992</v>
      </c>
      <c r="V110" s="265" t="s">
        <v>132</v>
      </c>
      <c r="W110" s="263">
        <f>'Русский-4 2021 расклад'!N111</f>
        <v>5.9950000000000001</v>
      </c>
      <c r="X110" s="333">
        <f>'Русский-4 2022 расклад'!N109</f>
        <v>8</v>
      </c>
      <c r="Y110" s="430">
        <f>'Русский-4 2023 расклад'!N110</f>
        <v>0</v>
      </c>
      <c r="Z110" s="430">
        <f>'Русский-4 2024 расклад'!N110</f>
        <v>6.0053000000000001</v>
      </c>
      <c r="AA110" s="404">
        <f>'Русский-4 2025 расклад '!N110</f>
        <v>2.9946000000000002</v>
      </c>
      <c r="AB110" s="358" t="s">
        <v>132</v>
      </c>
      <c r="AC110" s="266">
        <f>'Русский-4 2021 расклад'!O111</f>
        <v>5.45</v>
      </c>
      <c r="AD110" s="266">
        <f>'Русский-4 2022 расклад'!O109</f>
        <v>7.1428571428571423</v>
      </c>
      <c r="AE110" s="438">
        <f>'Русский-4 2023 расклад'!O110</f>
        <v>0</v>
      </c>
      <c r="AF110" s="438">
        <f>'Русский-4 2024 расклад'!O110</f>
        <v>3.73</v>
      </c>
      <c r="AG110" s="296">
        <f>'Русский-4 2025 расклад '!O110</f>
        <v>1.86</v>
      </c>
    </row>
    <row r="111" spans="1:33" s="252" customFormat="1" ht="15" customHeight="1" x14ac:dyDescent="0.25">
      <c r="A111" s="255">
        <v>27</v>
      </c>
      <c r="B111" s="258">
        <v>61520</v>
      </c>
      <c r="C111" s="237" t="s">
        <v>180</v>
      </c>
      <c r="D111" s="264">
        <f>'Русский-4 2020 расклад'!K112</f>
        <v>205</v>
      </c>
      <c r="E111" s="262">
        <f>'Русский-4 2021 расклад'!K112</f>
        <v>223</v>
      </c>
      <c r="F111" s="333">
        <f>'Русский-4 2022 расклад'!K110</f>
        <v>230</v>
      </c>
      <c r="G111" s="430">
        <f>'Русский-4 2023 расклад'!K111</f>
        <v>250</v>
      </c>
      <c r="H111" s="430">
        <f>'Русский-4 2024 расклад'!K111</f>
        <v>200</v>
      </c>
      <c r="I111" s="404">
        <f>'Русский-4 2025 расклад '!K111</f>
        <v>28</v>
      </c>
      <c r="J111" s="265">
        <f>'Русский-4 2020 расклад'!L112</f>
        <v>166.99300000000002</v>
      </c>
      <c r="K111" s="263">
        <f>'Русский-4 2021 расклад'!L112</f>
        <v>164.99770000000001</v>
      </c>
      <c r="L111" s="333">
        <f>'Русский-4 2022 расклад'!L110</f>
        <v>166</v>
      </c>
      <c r="M111" s="430">
        <f>'Русский-4 2023 расклад'!L111</f>
        <v>181</v>
      </c>
      <c r="N111" s="430">
        <f>'Русский-4 2024 расклад'!L111</f>
        <v>157</v>
      </c>
      <c r="O111" s="404">
        <f>'Русский-4 2025 расклад '!L111</f>
        <v>14.999600000000001</v>
      </c>
      <c r="P111" s="358">
        <f>'Русский-4 2020 расклад'!M112</f>
        <v>81.460000000000008</v>
      </c>
      <c r="Q111" s="266">
        <f>'Русский-4 2021 расклад'!M112</f>
        <v>73.989999999999995</v>
      </c>
      <c r="R111" s="426">
        <f>'Русский-4 2022 расклад'!M110</f>
        <v>72.173913043478265</v>
      </c>
      <c r="S111" s="426">
        <f>'Русский-4 2023 расклад'!M111</f>
        <v>72.400000000000006</v>
      </c>
      <c r="T111" s="426">
        <f>'Русский-4 2024 расклад'!M111</f>
        <v>78.5</v>
      </c>
      <c r="U111" s="343">
        <f>'Русский-4 2025 расклад '!M111</f>
        <v>53.57</v>
      </c>
      <c r="V111" s="265">
        <f>'Русский-4 2020 расклад'!N112</f>
        <v>5.0019999999999998</v>
      </c>
      <c r="W111" s="263">
        <f>'Русский-4 2021 расклад'!N112</f>
        <v>3.0105</v>
      </c>
      <c r="X111" s="333">
        <f>'Русский-4 2022 расклад'!N110</f>
        <v>1</v>
      </c>
      <c r="Y111" s="430">
        <f>'Русский-4 2023 расклад'!N111</f>
        <v>0</v>
      </c>
      <c r="Z111" s="430">
        <f>'Русский-4 2024 расклад'!N111</f>
        <v>1</v>
      </c>
      <c r="AA111" s="404">
        <f>'Русский-4 2025 расклад '!N111</f>
        <v>0</v>
      </c>
      <c r="AB111" s="358">
        <f>'Русский-4 2020 расклад'!O112</f>
        <v>2.44</v>
      </c>
      <c r="AC111" s="266">
        <f>'Русский-4 2021 расклад'!O112</f>
        <v>1.35</v>
      </c>
      <c r="AD111" s="266">
        <f>'Русский-4 2022 расклад'!O110</f>
        <v>0.43478260869565216</v>
      </c>
      <c r="AE111" s="438">
        <f>'Русский-4 2023 расклад'!O111</f>
        <v>0</v>
      </c>
      <c r="AF111" s="438">
        <f>'Русский-4 2024 расклад'!O111</f>
        <v>0.5</v>
      </c>
      <c r="AG111" s="296">
        <f>'Русский-4 2025 расклад '!O111</f>
        <v>0</v>
      </c>
    </row>
    <row r="112" spans="1:33" s="252" customFormat="1" ht="15" customHeight="1" x14ac:dyDescent="0.25">
      <c r="A112" s="255">
        <v>28</v>
      </c>
      <c r="B112" s="231">
        <v>61540</v>
      </c>
      <c r="C112" s="259" t="s">
        <v>181</v>
      </c>
      <c r="D112" s="264">
        <f>'Русский-4 2020 расклад'!K113</f>
        <v>157</v>
      </c>
      <c r="E112" s="262">
        <f>'Русский-4 2021 расклад'!K113</f>
        <v>132</v>
      </c>
      <c r="F112" s="333">
        <f>'Русский-4 2022 расклад'!K111</f>
        <v>226</v>
      </c>
      <c r="G112" s="430">
        <f>'Русский-4 2023 расклад'!K112</f>
        <v>218</v>
      </c>
      <c r="H112" s="430">
        <f>'Русский-4 2024 расклад'!K112</f>
        <v>200</v>
      </c>
      <c r="I112" s="404">
        <f>'Русский-4 2025 расклад '!K112</f>
        <v>216</v>
      </c>
      <c r="J112" s="265">
        <f>'Русский-4 2020 расклад'!L113</f>
        <v>97.010300000000001</v>
      </c>
      <c r="K112" s="263">
        <f>'Русский-4 2021 расклад'!L113</f>
        <v>87.991199999999992</v>
      </c>
      <c r="L112" s="333">
        <f>'Русский-4 2022 расклад'!L111</f>
        <v>174</v>
      </c>
      <c r="M112" s="430">
        <f>'Русский-4 2023 расклад'!L112</f>
        <v>104.9888</v>
      </c>
      <c r="N112" s="430">
        <f>'Русский-4 2024 расклад'!L112</f>
        <v>118</v>
      </c>
      <c r="O112" s="404">
        <f>'Русский-4 2025 расклад '!L112</f>
        <v>131.99760000000001</v>
      </c>
      <c r="P112" s="358">
        <f>'Русский-4 2020 расклад'!M113</f>
        <v>61.79</v>
      </c>
      <c r="Q112" s="266">
        <f>'Русский-4 2021 расклад'!M113</f>
        <v>66.66</v>
      </c>
      <c r="R112" s="426">
        <f>'Русский-4 2022 расклад'!M111</f>
        <v>76.991150442477874</v>
      </c>
      <c r="S112" s="426">
        <f>'Русский-4 2023 расклад'!M112</f>
        <v>48.16</v>
      </c>
      <c r="T112" s="426">
        <f>'Русский-4 2024 расклад'!M112</f>
        <v>59</v>
      </c>
      <c r="U112" s="343">
        <f>'Русский-4 2025 расклад '!M112</f>
        <v>61.11</v>
      </c>
      <c r="V112" s="265">
        <f>'Русский-4 2020 расклад'!N113</f>
        <v>12.999599999999997</v>
      </c>
      <c r="W112" s="263">
        <f>'Русский-4 2021 расклад'!N113</f>
        <v>7.9991999999999992</v>
      </c>
      <c r="X112" s="333">
        <f>'Русский-4 2022 расклад'!N111</f>
        <v>0</v>
      </c>
      <c r="Y112" s="430">
        <f>'Русский-4 2023 расклад'!N112</f>
        <v>26.007399999999997</v>
      </c>
      <c r="Z112" s="430">
        <f>'Русский-4 2024 расклад'!N112</f>
        <v>7</v>
      </c>
      <c r="AA112" s="404">
        <f>'Русский-4 2025 расклад '!N112</f>
        <v>7.9920000000000009</v>
      </c>
      <c r="AB112" s="358">
        <f>'Русский-4 2020 расклад'!O113</f>
        <v>8.2799999999999994</v>
      </c>
      <c r="AC112" s="266">
        <f>'Русский-4 2021 расклад'!O113</f>
        <v>6.06</v>
      </c>
      <c r="AD112" s="266">
        <f>'Русский-4 2022 расклад'!O111</f>
        <v>0</v>
      </c>
      <c r="AE112" s="438">
        <f>'Русский-4 2023 расклад'!O112</f>
        <v>11.93</v>
      </c>
      <c r="AF112" s="438">
        <f>'Русский-4 2024 расклад'!O112</f>
        <v>3.5</v>
      </c>
      <c r="AG112" s="296">
        <f>'Русский-4 2025 расклад '!O112</f>
        <v>3.7</v>
      </c>
    </row>
    <row r="113" spans="1:33" s="252" customFormat="1" ht="15" customHeight="1" x14ac:dyDescent="0.25">
      <c r="A113" s="255">
        <v>29</v>
      </c>
      <c r="B113" s="231">
        <v>61560</v>
      </c>
      <c r="C113" s="259" t="s">
        <v>182</v>
      </c>
      <c r="D113" s="264">
        <f>'Русский-4 2020 расклад'!K114</f>
        <v>112</v>
      </c>
      <c r="E113" s="262">
        <f>'Русский-4 2021 расклад'!K114</f>
        <v>172</v>
      </c>
      <c r="F113" s="333">
        <f>'Русский-4 2022 расклад'!K112</f>
        <v>230</v>
      </c>
      <c r="G113" s="430">
        <f>'Русский-4 2023 расклад'!K113</f>
        <v>396</v>
      </c>
      <c r="H113" s="430">
        <f>'Русский-4 2024 расклад'!K113</f>
        <v>400</v>
      </c>
      <c r="I113" s="404">
        <f>'Русский-4 2025 расклад '!K113</f>
        <v>408</v>
      </c>
      <c r="J113" s="265">
        <f>'Русский-4 2020 расклад'!L114</f>
        <v>50.993600000000008</v>
      </c>
      <c r="K113" s="263">
        <f>'Русский-4 2021 расклад'!L114</f>
        <v>74.99199999999999</v>
      </c>
      <c r="L113" s="333">
        <f>'Русский-4 2022 расклад'!L112</f>
        <v>88</v>
      </c>
      <c r="M113" s="430">
        <f>'Русский-4 2023 расклад'!L113</f>
        <v>243.97560000000001</v>
      </c>
      <c r="N113" s="430">
        <f>'Русский-4 2024 расклад'!L113</f>
        <v>260</v>
      </c>
      <c r="O113" s="404">
        <f>'Русский-4 2025 расклад '!L113</f>
        <v>255</v>
      </c>
      <c r="P113" s="358">
        <f>'Русский-4 2020 расклад'!M114</f>
        <v>45.53</v>
      </c>
      <c r="Q113" s="266">
        <f>'Русский-4 2021 расклад'!M114</f>
        <v>43.599999999999994</v>
      </c>
      <c r="R113" s="426">
        <f>'Русский-4 2022 расклад'!M112</f>
        <v>38.260869565217391</v>
      </c>
      <c r="S113" s="426">
        <f>'Русский-4 2023 расклад'!M113</f>
        <v>61.61</v>
      </c>
      <c r="T113" s="426">
        <f>'Русский-4 2024 расклад'!M113</f>
        <v>65</v>
      </c>
      <c r="U113" s="343">
        <f>'Русский-4 2025 расклад '!M113</f>
        <v>62.5</v>
      </c>
      <c r="V113" s="265">
        <f>'Русский-4 2020 расклад'!N114</f>
        <v>7.9967999999999995</v>
      </c>
      <c r="W113" s="263">
        <f>'Русский-4 2021 расклад'!N114</f>
        <v>8.9956000000000014</v>
      </c>
      <c r="X113" s="333">
        <f>'Русский-4 2022 расклад'!N112</f>
        <v>43</v>
      </c>
      <c r="Y113" s="430">
        <f>'Русский-4 2023 расклад'!N113</f>
        <v>27.007200000000001</v>
      </c>
      <c r="Z113" s="430">
        <f>'Русский-4 2024 расклад'!N113</f>
        <v>15</v>
      </c>
      <c r="AA113" s="404">
        <f>'Русский-4 2025 расклад '!N113</f>
        <v>19.992000000000001</v>
      </c>
      <c r="AB113" s="358">
        <f>'Русский-4 2020 расклад'!O114</f>
        <v>7.14</v>
      </c>
      <c r="AC113" s="266">
        <f>'Русский-4 2021 расклад'!O114</f>
        <v>5.23</v>
      </c>
      <c r="AD113" s="266">
        <f>'Русский-4 2022 расклад'!O112</f>
        <v>18.695652173913043</v>
      </c>
      <c r="AE113" s="438">
        <f>'Русский-4 2023 расклад'!O113</f>
        <v>6.82</v>
      </c>
      <c r="AF113" s="438">
        <f>'Русский-4 2024 расклад'!O113</f>
        <v>3.75</v>
      </c>
      <c r="AG113" s="296">
        <f>'Русский-4 2025 расклад '!O113</f>
        <v>4.9000000000000004</v>
      </c>
    </row>
    <row r="114" spans="1:33" s="492" customFormat="1" ht="15" customHeight="1" x14ac:dyDescent="0.25">
      <c r="A114" s="493">
        <v>30</v>
      </c>
      <c r="B114" s="495">
        <v>61570</v>
      </c>
      <c r="C114" s="497" t="s">
        <v>183</v>
      </c>
      <c r="D114" s="273">
        <f>'Русский-4 2020 расклад'!K115</f>
        <v>99</v>
      </c>
      <c r="E114" s="274">
        <f>'Русский-4 2021 расклад'!K115</f>
        <v>55</v>
      </c>
      <c r="F114" s="334">
        <f>'Русский-4 2022 расклад'!K113</f>
        <v>160</v>
      </c>
      <c r="G114" s="431">
        <f>'Русский-4 2023 расклад'!K114</f>
        <v>160</v>
      </c>
      <c r="H114" s="431">
        <f>'Русский-4 2024 расклад'!K114</f>
        <v>248</v>
      </c>
      <c r="I114" s="405">
        <f>'Русский-4 2025 расклад '!K114</f>
        <v>352</v>
      </c>
      <c r="J114" s="275">
        <f>'Русский-4 2020 расклад'!L115</f>
        <v>37.996200000000002</v>
      </c>
      <c r="K114" s="276">
        <f>'Русский-4 2021 расклад'!L115</f>
        <v>26.004000000000001</v>
      </c>
      <c r="L114" s="334">
        <f>'Русский-4 2022 расклад'!L113</f>
        <v>91.999999999999986</v>
      </c>
      <c r="M114" s="431">
        <f>'Русский-4 2023 расклад'!L114</f>
        <v>100.01600000000001</v>
      </c>
      <c r="N114" s="431">
        <f>'Русский-4 2024 расклад'!L114</f>
        <v>133.00239999999997</v>
      </c>
      <c r="O114" s="405">
        <f>'Русский-4 2025 расклад '!L114</f>
        <v>244.99199999999996</v>
      </c>
      <c r="P114" s="359">
        <f>'Русский-4 2020 расклад'!M115</f>
        <v>38.380000000000003</v>
      </c>
      <c r="Q114" s="277">
        <f>'Русский-4 2021 расклад'!M115</f>
        <v>47.28</v>
      </c>
      <c r="R114" s="427">
        <f>'Русский-4 2022 расклад'!M113</f>
        <v>57.499999999999993</v>
      </c>
      <c r="S114" s="427">
        <f>'Русский-4 2023 расклад'!M114</f>
        <v>62.510000000000005</v>
      </c>
      <c r="T114" s="427">
        <f>'Русский-4 2024 расклад'!M114</f>
        <v>53.629999999999995</v>
      </c>
      <c r="U114" s="344">
        <f>'Русский-4 2025 расклад '!M114</f>
        <v>69.599999999999994</v>
      </c>
      <c r="V114" s="275">
        <f>'Русский-4 2020 расклад'!N115</f>
        <v>18.998100000000001</v>
      </c>
      <c r="W114" s="276">
        <f>'Русский-4 2021 расклад'!N115</f>
        <v>8.0024999999999995</v>
      </c>
      <c r="X114" s="334">
        <f>'Русский-4 2022 расклад'!N113</f>
        <v>13</v>
      </c>
      <c r="Y114" s="431">
        <f>'Русский-4 2023 расклад'!N114</f>
        <v>10</v>
      </c>
      <c r="Z114" s="431">
        <f>'Русский-4 2024 расклад'!N114</f>
        <v>25.990400000000001</v>
      </c>
      <c r="AA114" s="405">
        <f>'Русский-4 2025 расклад '!N114</f>
        <v>14.995200000000001</v>
      </c>
      <c r="AB114" s="359">
        <f>'Русский-4 2020 расклад'!O115</f>
        <v>19.190000000000001</v>
      </c>
      <c r="AC114" s="277">
        <f>'Русский-4 2021 расклад'!O115</f>
        <v>14.55</v>
      </c>
      <c r="AD114" s="277">
        <f>'Русский-4 2022 расклад'!O113</f>
        <v>8.125</v>
      </c>
      <c r="AE114" s="439">
        <f>'Русский-4 2023 расклад'!O114</f>
        <v>6.25</v>
      </c>
      <c r="AF114" s="439">
        <f>'Русский-4 2024 расклад'!O114</f>
        <v>10.48</v>
      </c>
      <c r="AG114" s="447">
        <f>'Русский-4 2025 расклад '!O114</f>
        <v>4.26</v>
      </c>
    </row>
    <row r="115" spans="1:33" s="252" customFormat="1" ht="15" customHeight="1" thickBot="1" x14ac:dyDescent="0.3">
      <c r="A115" s="494">
        <v>31</v>
      </c>
      <c r="B115" s="236">
        <v>61600</v>
      </c>
      <c r="C115" s="259" t="s">
        <v>202</v>
      </c>
      <c r="D115" s="273"/>
      <c r="E115" s="274"/>
      <c r="F115" s="334"/>
      <c r="G115" s="431"/>
      <c r="H115" s="431"/>
      <c r="I115" s="405">
        <f>'Русский-4 2025 расклад '!K115</f>
        <v>118</v>
      </c>
      <c r="J115" s="275"/>
      <c r="K115" s="313"/>
      <c r="L115" s="334"/>
      <c r="M115" s="431"/>
      <c r="N115" s="431"/>
      <c r="O115" s="405">
        <f>'Русский-4 2025 расклад '!L115</f>
        <v>71.000600000000006</v>
      </c>
      <c r="P115" s="359"/>
      <c r="Q115" s="277"/>
      <c r="R115" s="427"/>
      <c r="S115" s="427"/>
      <c r="T115" s="427"/>
      <c r="U115" s="344">
        <f>'Русский-4 2025 расклад '!M115</f>
        <v>60.17</v>
      </c>
      <c r="V115" s="275"/>
      <c r="W115" s="276"/>
      <c r="X115" s="334"/>
      <c r="Y115" s="431"/>
      <c r="Z115" s="431"/>
      <c r="AA115" s="405">
        <f>'Русский-4 2025 расклад '!N115</f>
        <v>1.9942</v>
      </c>
      <c r="AB115" s="359"/>
      <c r="AC115" s="277"/>
      <c r="AD115" s="277"/>
      <c r="AE115" s="439"/>
      <c r="AF115" s="439"/>
      <c r="AG115" s="447">
        <f>'Русский-4 2025 расклад '!O115</f>
        <v>1.69</v>
      </c>
    </row>
    <row r="116" spans="1:33" s="252" customFormat="1" ht="15" customHeight="1" thickBot="1" x14ac:dyDescent="0.3">
      <c r="A116" s="222"/>
      <c r="B116" s="241"/>
      <c r="C116" s="220" t="s">
        <v>106</v>
      </c>
      <c r="D116" s="412">
        <f>'Русский-4 2020 расклад'!K116</f>
        <v>979</v>
      </c>
      <c r="E116" s="413">
        <f>'Русский-4 2021 расклад'!K116</f>
        <v>1008</v>
      </c>
      <c r="F116" s="417">
        <f>'Русский-4 2022 расклад'!K114</f>
        <v>1036</v>
      </c>
      <c r="G116" s="432">
        <f>'Русский-4 2023 расклад'!K115</f>
        <v>1226</v>
      </c>
      <c r="H116" s="432">
        <f>'Русский-4 2024 расклад'!K115</f>
        <v>1170</v>
      </c>
      <c r="I116" s="418">
        <f>'Русский-4 2025 расклад '!K116</f>
        <v>1399</v>
      </c>
      <c r="J116" s="367">
        <f>'Русский-4 2020 расклад'!L116</f>
        <v>495.01670000000007</v>
      </c>
      <c r="K116" s="416">
        <f>'Русский-4 2021 расклад'!L116</f>
        <v>764.01559999999995</v>
      </c>
      <c r="L116" s="417">
        <f>'Русский-4 2022 расклад'!L114</f>
        <v>586</v>
      </c>
      <c r="M116" s="432">
        <f>'Русский-4 2023 расклад'!L115</f>
        <v>887.05190000000005</v>
      </c>
      <c r="N116" s="432">
        <f>'Русский-4 2024 расклад'!L115</f>
        <v>824.99570000000006</v>
      </c>
      <c r="O116" s="418">
        <f>'Русский-4 2025 расклад '!L116</f>
        <v>878.96490000000006</v>
      </c>
      <c r="P116" s="420">
        <f>'Русский-4 2020 расклад'!M116</f>
        <v>51.914027777777783</v>
      </c>
      <c r="Q116" s="365">
        <f>'Русский-4 2021 расклад'!M116</f>
        <v>75.593333333333334</v>
      </c>
      <c r="R116" s="421">
        <f>'Русский-4 2022 расклад'!M114</f>
        <v>57.953258511460845</v>
      </c>
      <c r="S116" s="423">
        <f>'Русский-4 2023 расклад'!M115</f>
        <v>73.49444444444444</v>
      </c>
      <c r="T116" s="423">
        <f>'Русский-4 2024 расклад'!M115</f>
        <v>71.112222222222229</v>
      </c>
      <c r="U116" s="419">
        <f>'Русский-4 2025 расклад '!M116</f>
        <v>63.588888888888889</v>
      </c>
      <c r="V116" s="367">
        <f>'Русский-4 2020 расклад'!N116</f>
        <v>116.01450000000001</v>
      </c>
      <c r="W116" s="416">
        <f>'Русский-4 2021 расклад'!N116</f>
        <v>51.0124</v>
      </c>
      <c r="X116" s="417">
        <f>'Русский-4 2022 расклад'!N114</f>
        <v>120</v>
      </c>
      <c r="Y116" s="432">
        <f>'Русский-4 2023 расклад'!N115</f>
        <v>28.989800000000002</v>
      </c>
      <c r="Z116" s="432">
        <f>'Русский-4 2024 расклад'!N115</f>
        <v>41.976999999999997</v>
      </c>
      <c r="AA116" s="418">
        <f>'Русский-4 2025 расклад '!N116</f>
        <v>54.018700000000003</v>
      </c>
      <c r="AB116" s="420">
        <f>'Русский-4 2020 расклад'!O116</f>
        <v>12.683333333333332</v>
      </c>
      <c r="AC116" s="365">
        <f>'Русский-4 2021 расклад'!O116</f>
        <v>3.9244444444444451</v>
      </c>
      <c r="AD116" s="429">
        <f>'Русский-4 2022 расклад'!O114</f>
        <v>12.573496622901787</v>
      </c>
      <c r="AE116" s="429">
        <f>'Русский-4 2023 расклад'!O115</f>
        <v>2.57</v>
      </c>
      <c r="AF116" s="429">
        <f>'Русский-4 2024 расклад'!O115</f>
        <v>3.4314285714285715</v>
      </c>
      <c r="AG116" s="445">
        <f>'Русский-4 2025 расклад '!O116</f>
        <v>4.5922222222222224</v>
      </c>
    </row>
    <row r="117" spans="1:33" s="252" customFormat="1" ht="15" customHeight="1" x14ac:dyDescent="0.25">
      <c r="A117" s="254">
        <v>1</v>
      </c>
      <c r="B117" s="195">
        <v>70020</v>
      </c>
      <c r="C117" s="190" t="s">
        <v>91</v>
      </c>
      <c r="D117" s="278">
        <f>'Русский-4 2020 расклад'!K117</f>
        <v>108</v>
      </c>
      <c r="E117" s="279">
        <f>'Русский-4 2021 расклад'!K117</f>
        <v>95</v>
      </c>
      <c r="F117" s="335">
        <f>'Русский-4 2022 расклад'!K115</f>
        <v>89</v>
      </c>
      <c r="G117" s="409">
        <f>'Русский-4 2023 расклад'!K116</f>
        <v>113</v>
      </c>
      <c r="H117" s="409">
        <f>'Русский-4 2024 расклад'!K116</f>
        <v>118</v>
      </c>
      <c r="I117" s="339">
        <f>'Русский-4 2025 расклад '!K117</f>
        <v>110</v>
      </c>
      <c r="J117" s="280">
        <f>'Русский-4 2020 расклад'!L117</f>
        <v>72.997200000000007</v>
      </c>
      <c r="K117" s="281">
        <f>'Русский-4 2021 расклад'!L117</f>
        <v>90.003000000000014</v>
      </c>
      <c r="L117" s="332">
        <f>'Русский-4 2022 расклад'!L115</f>
        <v>76.000000000000014</v>
      </c>
      <c r="M117" s="269">
        <f>'Русский-4 2023 расклад'!L116</f>
        <v>108.99980000000001</v>
      </c>
      <c r="N117" s="269">
        <f>'Русский-4 2024 расклад'!L116</f>
        <v>100.9962</v>
      </c>
      <c r="O117" s="403">
        <f>'Русский-4 2025 расклад '!L117</f>
        <v>101.002</v>
      </c>
      <c r="P117" s="435">
        <f>'Русский-4 2020 расклад'!M117</f>
        <v>67.59</v>
      </c>
      <c r="Q117" s="282">
        <f>'Русский-4 2021 расклад'!M117</f>
        <v>94.740000000000009</v>
      </c>
      <c r="R117" s="425">
        <f>'Русский-4 2022 расклад'!M115</f>
        <v>85.393258426966298</v>
      </c>
      <c r="S117" s="425">
        <f>'Русский-4 2023 расклад'!M116</f>
        <v>96.460000000000008</v>
      </c>
      <c r="T117" s="425">
        <f>'Русский-4 2024 расклад'!M116</f>
        <v>85.59</v>
      </c>
      <c r="U117" s="507">
        <f>'Русский-4 2025 расклад '!M117</f>
        <v>91.82</v>
      </c>
      <c r="V117" s="280">
        <f>'Русский-4 2020 расклад'!N117</f>
        <v>0</v>
      </c>
      <c r="W117" s="281">
        <f>'Русский-4 2021 расклад'!N117</f>
        <v>0</v>
      </c>
      <c r="X117" s="332">
        <f>'Русский-4 2022 расклад'!N115</f>
        <v>3</v>
      </c>
      <c r="Y117" s="269">
        <f>'Русский-4 2023 расклад'!N116</f>
        <v>0</v>
      </c>
      <c r="Z117" s="269">
        <f>'Русский-4 2024 расклад'!N116</f>
        <v>0</v>
      </c>
      <c r="AA117" s="403">
        <f>'Русский-4 2025 расклад '!N117</f>
        <v>1.0010000000000001</v>
      </c>
      <c r="AB117" s="357">
        <f>'Русский-4 2020 расклад'!O117</f>
        <v>0</v>
      </c>
      <c r="AC117" s="272">
        <f>'Русский-4 2021 расклад'!O117</f>
        <v>0</v>
      </c>
      <c r="AD117" s="272">
        <f>'Русский-4 2022 расклад'!O115</f>
        <v>3.3707865168539324</v>
      </c>
      <c r="AE117" s="437">
        <f>'Русский-4 2023 расклад'!O116</f>
        <v>0</v>
      </c>
      <c r="AF117" s="437">
        <f>'Русский-4 2024 расклад'!O116</f>
        <v>0</v>
      </c>
      <c r="AG117" s="446">
        <f>'Русский-4 2025 расклад '!O117</f>
        <v>0.91</v>
      </c>
    </row>
    <row r="118" spans="1:33" s="252" customFormat="1" ht="15" customHeight="1" x14ac:dyDescent="0.25">
      <c r="A118" s="255">
        <v>2</v>
      </c>
      <c r="B118" s="231">
        <v>70110</v>
      </c>
      <c r="C118" s="191" t="s">
        <v>94</v>
      </c>
      <c r="D118" s="264">
        <f>'Русский-4 2020 расклад'!K118</f>
        <v>74</v>
      </c>
      <c r="E118" s="262">
        <f>'Русский-4 2021 расклад'!K118</f>
        <v>74</v>
      </c>
      <c r="F118" s="333">
        <f>'Русский-4 2022 расклад'!K116</f>
        <v>93</v>
      </c>
      <c r="G118" s="430">
        <f>'Русский-4 2023 расклад'!K117</f>
        <v>94</v>
      </c>
      <c r="H118" s="430">
        <f>'Русский-4 2024 расклад'!K117</f>
        <v>79</v>
      </c>
      <c r="I118" s="404">
        <f>'Русский-4 2025 расклад '!K118</f>
        <v>115</v>
      </c>
      <c r="J118" s="265">
        <f>'Русский-4 2020 расклад'!L118</f>
        <v>47.004800000000003</v>
      </c>
      <c r="K118" s="263">
        <f>'Русский-4 2021 расклад'!L118</f>
        <v>64.002599999999987</v>
      </c>
      <c r="L118" s="333">
        <f>'Русский-4 2022 расклад'!L116</f>
        <v>71.999999999999986</v>
      </c>
      <c r="M118" s="430">
        <f>'Русский-4 2023 расклад'!L117</f>
        <v>75.998999999999995</v>
      </c>
      <c r="N118" s="430">
        <f>'Русский-4 2024 расклад'!L117</f>
        <v>60.995900000000013</v>
      </c>
      <c r="O118" s="404">
        <f>'Русский-4 2025 расклад '!L118</f>
        <v>78.993499999999997</v>
      </c>
      <c r="P118" s="358">
        <f>'Русский-4 2020 расклад'!M118</f>
        <v>63.52</v>
      </c>
      <c r="Q118" s="266">
        <f>'Русский-4 2021 расклад'!M118</f>
        <v>86.49</v>
      </c>
      <c r="R118" s="426">
        <f>'Русский-4 2022 расклад'!M116</f>
        <v>77.419354838709666</v>
      </c>
      <c r="S118" s="426">
        <f>'Русский-4 2023 расклад'!M117</f>
        <v>80.849999999999994</v>
      </c>
      <c r="T118" s="426">
        <f>'Русский-4 2024 расклад'!M117</f>
        <v>77.210000000000008</v>
      </c>
      <c r="U118" s="343">
        <f>'Русский-4 2025 расклад '!M118</f>
        <v>68.69</v>
      </c>
      <c r="V118" s="265">
        <f>'Русский-4 2020 расклад'!N118</f>
        <v>6.0014000000000003</v>
      </c>
      <c r="W118" s="263">
        <f>'Русский-4 2021 расклад'!N118</f>
        <v>0.99900000000000011</v>
      </c>
      <c r="X118" s="333">
        <f>'Русский-4 2022 расклад'!N116</f>
        <v>2.0000000000000004</v>
      </c>
      <c r="Y118" s="430">
        <f>'Русский-4 2023 расклад'!N117</f>
        <v>2.0022000000000002</v>
      </c>
      <c r="Z118" s="430">
        <f>'Русский-4 2024 расклад'!N117</f>
        <v>3.9973999999999994</v>
      </c>
      <c r="AA118" s="404">
        <f>'Русский-4 2025 расклад '!N118</f>
        <v>2.0009999999999999</v>
      </c>
      <c r="AB118" s="358">
        <f>'Русский-4 2020 расклад'!O118</f>
        <v>8.11</v>
      </c>
      <c r="AC118" s="266">
        <f>'Русский-4 2021 расклад'!O118</f>
        <v>1.35</v>
      </c>
      <c r="AD118" s="266">
        <f>'Русский-4 2022 расклад'!O116</f>
        <v>2.1505376344086025</v>
      </c>
      <c r="AE118" s="438">
        <f>'Русский-4 2023 расклад'!O117</f>
        <v>2.13</v>
      </c>
      <c r="AF118" s="438">
        <f>'Русский-4 2024 расклад'!O117</f>
        <v>5.0599999999999996</v>
      </c>
      <c r="AG118" s="296">
        <f>'Русский-4 2025 расклад '!O118</f>
        <v>1.74</v>
      </c>
    </row>
    <row r="119" spans="1:33" s="252" customFormat="1" ht="15" customHeight="1" x14ac:dyDescent="0.25">
      <c r="A119" s="255">
        <v>3</v>
      </c>
      <c r="B119" s="231">
        <v>70021</v>
      </c>
      <c r="C119" s="191" t="s">
        <v>92</v>
      </c>
      <c r="D119" s="264">
        <f>'Русский-4 2020 расклад'!K119</f>
        <v>88</v>
      </c>
      <c r="E119" s="262">
        <f>'Русский-4 2021 расклад'!K119</f>
        <v>69</v>
      </c>
      <c r="F119" s="333">
        <f>'Русский-4 2022 расклад'!K117</f>
        <v>91</v>
      </c>
      <c r="G119" s="430">
        <f>'Русский-4 2023 расклад'!K118</f>
        <v>50</v>
      </c>
      <c r="H119" s="430">
        <f>'Русский-4 2024 расклад'!K118</f>
        <v>63</v>
      </c>
      <c r="I119" s="404">
        <f>'Русский-4 2025 расклад '!K119</f>
        <v>74</v>
      </c>
      <c r="J119" s="265">
        <f>'Русский-4 2020 расклад'!L119</f>
        <v>32.005600000000001</v>
      </c>
      <c r="K119" s="263">
        <f>'Русский-4 2021 расклад'!L119</f>
        <v>53.999400000000009</v>
      </c>
      <c r="L119" s="333">
        <f>'Русский-4 2022 расклад'!L117</f>
        <v>52</v>
      </c>
      <c r="M119" s="430">
        <f>'Русский-4 2023 расклад'!L118</f>
        <v>29</v>
      </c>
      <c r="N119" s="430">
        <f>'Русский-4 2024 расклад'!L118</f>
        <v>50.998500000000007</v>
      </c>
      <c r="O119" s="404">
        <f>'Русский-4 2025 расклад '!L119</f>
        <v>53.997799999999998</v>
      </c>
      <c r="P119" s="358">
        <f>'Русский-4 2020 расклад'!M119</f>
        <v>36.369999999999997</v>
      </c>
      <c r="Q119" s="266">
        <f>'Русский-4 2021 расклад'!M119</f>
        <v>78.260000000000005</v>
      </c>
      <c r="R119" s="426">
        <f>'Русский-4 2022 расклад'!M117</f>
        <v>57.142857142857146</v>
      </c>
      <c r="S119" s="426">
        <f>'Русский-4 2023 расклад'!M118</f>
        <v>58</v>
      </c>
      <c r="T119" s="426">
        <f>'Русский-4 2024 расклад'!M118</f>
        <v>80.95</v>
      </c>
      <c r="U119" s="343">
        <f>'Русский-4 2025 расклад '!M119</f>
        <v>72.97</v>
      </c>
      <c r="V119" s="265">
        <f>'Русский-4 2020 расклад'!N119</f>
        <v>9.9968000000000004</v>
      </c>
      <c r="W119" s="263">
        <f>'Русский-4 2021 расклад'!N119</f>
        <v>1.0004999999999999</v>
      </c>
      <c r="X119" s="333">
        <f>'Русский-4 2022 расклад'!N117</f>
        <v>3</v>
      </c>
      <c r="Y119" s="430">
        <f>'Русский-4 2023 расклад'!N118</f>
        <v>0</v>
      </c>
      <c r="Z119" s="430">
        <f>'Русский-4 2024 расклад'!N118</f>
        <v>0</v>
      </c>
      <c r="AA119" s="404">
        <f>'Русский-4 2025 расклад '!N119</f>
        <v>0.99900000000000011</v>
      </c>
      <c r="AB119" s="358">
        <f>'Русский-4 2020 расклад'!O119</f>
        <v>11.36</v>
      </c>
      <c r="AC119" s="266">
        <f>'Русский-4 2021 расклад'!O119</f>
        <v>1.45</v>
      </c>
      <c r="AD119" s="266">
        <f>'Русский-4 2022 расклад'!O117</f>
        <v>3.296703296703297</v>
      </c>
      <c r="AE119" s="438">
        <f>'Русский-4 2023 расклад'!O118</f>
        <v>0</v>
      </c>
      <c r="AF119" s="438">
        <f>'Русский-4 2024 расклад'!O118</f>
        <v>0</v>
      </c>
      <c r="AG119" s="296">
        <f>'Русский-4 2025 расклад '!O119</f>
        <v>1.35</v>
      </c>
    </row>
    <row r="120" spans="1:33" s="252" customFormat="1" ht="15" customHeight="1" x14ac:dyDescent="0.25">
      <c r="A120" s="255">
        <v>4</v>
      </c>
      <c r="B120" s="231">
        <v>70040</v>
      </c>
      <c r="C120" s="191" t="s">
        <v>93</v>
      </c>
      <c r="D120" s="264">
        <f>'Русский-4 2020 расклад'!K120</f>
        <v>63</v>
      </c>
      <c r="E120" s="262">
        <f>'Русский-4 2021 расклад'!K120</f>
        <v>75</v>
      </c>
      <c r="F120" s="333">
        <f>'Русский-4 2022 расклад'!K118</f>
        <v>65</v>
      </c>
      <c r="G120" s="430">
        <f>'Русский-4 2023 расклад'!K119</f>
        <v>78</v>
      </c>
      <c r="H120" s="430">
        <f>'Русский-4 2024 расклад'!K119</f>
        <v>69</v>
      </c>
      <c r="I120" s="404">
        <f>'Русский-4 2025 расклад '!K120</f>
        <v>103</v>
      </c>
      <c r="J120" s="265">
        <f>'Русский-4 2020 расклад'!L120</f>
        <v>36.999900000000004</v>
      </c>
      <c r="K120" s="263">
        <f>'Русский-4 2021 расклад'!L120</f>
        <v>47.002499999999998</v>
      </c>
      <c r="L120" s="333">
        <f>'Русский-4 2022 расклад'!L118</f>
        <v>20.000000000000004</v>
      </c>
      <c r="M120" s="430">
        <f>'Русский-4 2023 расклад'!L119</f>
        <v>70.004999999999995</v>
      </c>
      <c r="N120" s="430">
        <f>'Русский-4 2024 расклад'!L119</f>
        <v>40.999800000000008</v>
      </c>
      <c r="O120" s="404">
        <f>'Русский-4 2025 расклад '!L120</f>
        <v>62.994799999999998</v>
      </c>
      <c r="P120" s="358">
        <f>'Русский-4 2020 расклад'!M120</f>
        <v>58.730000000000004</v>
      </c>
      <c r="Q120" s="266">
        <f>'Русский-4 2021 расклад'!M120</f>
        <v>62.67</v>
      </c>
      <c r="R120" s="426">
        <f>'Русский-4 2022 расклад'!M118</f>
        <v>30.769230769230774</v>
      </c>
      <c r="S120" s="426">
        <f>'Русский-4 2023 расклад'!M119</f>
        <v>89.75</v>
      </c>
      <c r="T120" s="426">
        <f>'Русский-4 2024 расклад'!M119</f>
        <v>59.42</v>
      </c>
      <c r="U120" s="343">
        <f>'Русский-4 2025 расклад '!M120</f>
        <v>61.16</v>
      </c>
      <c r="V120" s="265">
        <f>'Русский-4 2020 расклад'!N120</f>
        <v>10.9998</v>
      </c>
      <c r="W120" s="263">
        <f>'Русский-4 2021 расклад'!N120</f>
        <v>2.0024999999999999</v>
      </c>
      <c r="X120" s="333">
        <f>'Русский-4 2022 расклад'!N118</f>
        <v>25.000000000000004</v>
      </c>
      <c r="Y120" s="430">
        <f>'Русский-4 2023 расклад'!N119</f>
        <v>0</v>
      </c>
      <c r="Z120" s="430">
        <f>'Русский-4 2024 расклад'!N119</f>
        <v>2.0009999999999999</v>
      </c>
      <c r="AA120" s="404">
        <f>'Русский-4 2025 расклад '!N120</f>
        <v>8.0030999999999999</v>
      </c>
      <c r="AB120" s="358">
        <f>'Русский-4 2020 расклад'!O120</f>
        <v>17.46</v>
      </c>
      <c r="AC120" s="266">
        <f>'Русский-4 2021 расклад'!O120</f>
        <v>2.67</v>
      </c>
      <c r="AD120" s="266">
        <f>'Русский-4 2022 расклад'!O118</f>
        <v>38.461538461538467</v>
      </c>
      <c r="AE120" s="438">
        <f>'Русский-4 2023 расклад'!O119</f>
        <v>0</v>
      </c>
      <c r="AF120" s="438">
        <f>'Русский-4 2024 расклад'!O119</f>
        <v>2.9</v>
      </c>
      <c r="AG120" s="296">
        <f>'Русский-4 2025 расклад '!O120</f>
        <v>7.77</v>
      </c>
    </row>
    <row r="121" spans="1:33" s="252" customFormat="1" ht="15" customHeight="1" x14ac:dyDescent="0.25">
      <c r="A121" s="255">
        <v>5</v>
      </c>
      <c r="B121" s="231">
        <v>70100</v>
      </c>
      <c r="C121" s="191" t="s">
        <v>184</v>
      </c>
      <c r="D121" s="264">
        <f>'Русский-4 2020 расклад'!K121</f>
        <v>86</v>
      </c>
      <c r="E121" s="262">
        <f>'Русский-4 2021 расклад'!K121</f>
        <v>79</v>
      </c>
      <c r="F121" s="333">
        <f>'Русский-4 2022 расклад'!K119</f>
        <v>82</v>
      </c>
      <c r="G121" s="430">
        <f>'Русский-4 2023 расклад'!K120</f>
        <v>88</v>
      </c>
      <c r="H121" s="430">
        <f>'Русский-4 2024 расклад'!K120</f>
        <v>80</v>
      </c>
      <c r="I121" s="404">
        <f>'Русский-4 2025 расклад '!K121</f>
        <v>104</v>
      </c>
      <c r="J121" s="265">
        <f>'Русский-4 2020 расклад'!L121</f>
        <v>41.004799999999996</v>
      </c>
      <c r="K121" s="263">
        <f>'Русский-4 2021 расклад'!L121</f>
        <v>66.004499999999993</v>
      </c>
      <c r="L121" s="333">
        <f>'Русский-4 2022 расклад'!L119</f>
        <v>72.000000000000014</v>
      </c>
      <c r="M121" s="430">
        <f>'Русский-4 2023 расклад'!L120</f>
        <v>63.993599999999994</v>
      </c>
      <c r="N121" s="430">
        <f>'Русский-4 2024 расклад'!L120</f>
        <v>71</v>
      </c>
      <c r="O121" s="404">
        <f>'Русский-4 2025 расклад '!L121</f>
        <v>82.99199999999999</v>
      </c>
      <c r="P121" s="358">
        <f>'Русский-4 2020 расклад'!M121</f>
        <v>47.68</v>
      </c>
      <c r="Q121" s="266">
        <f>'Русский-4 2021 расклад'!M121</f>
        <v>83.55</v>
      </c>
      <c r="R121" s="426">
        <f>'Русский-4 2022 расклад'!M119</f>
        <v>87.804878048780495</v>
      </c>
      <c r="S121" s="426">
        <f>'Русский-4 2023 расклад'!M120</f>
        <v>72.72</v>
      </c>
      <c r="T121" s="426">
        <f>'Русский-4 2024 расклад'!M120</f>
        <v>88.75</v>
      </c>
      <c r="U121" s="343">
        <f>'Русский-4 2025 расклад '!M121</f>
        <v>79.8</v>
      </c>
      <c r="V121" s="265">
        <f>'Русский-4 2020 расклад'!N121</f>
        <v>13.0032</v>
      </c>
      <c r="W121" s="263">
        <f>'Русский-4 2021 расклад'!N121</f>
        <v>0</v>
      </c>
      <c r="X121" s="333">
        <f>'Русский-4 2022 расклад'!N119</f>
        <v>1</v>
      </c>
      <c r="Y121" s="430">
        <f>'Русский-4 2023 расклад'!N120</f>
        <v>1.9975999999999998</v>
      </c>
      <c r="Z121" s="430">
        <f>'Русский-4 2024 расклад'!N120</f>
        <v>1</v>
      </c>
      <c r="AA121" s="404">
        <f>'Русский-4 2025 расклад '!N121</f>
        <v>0.99840000000000007</v>
      </c>
      <c r="AB121" s="358">
        <f>'Русский-4 2020 расклад'!O121</f>
        <v>15.12</v>
      </c>
      <c r="AC121" s="266">
        <f>'Русский-4 2021 расклад'!O121</f>
        <v>0</v>
      </c>
      <c r="AD121" s="266">
        <f>'Русский-4 2022 расклад'!O119</f>
        <v>1.2195121951219512</v>
      </c>
      <c r="AE121" s="438">
        <f>'Русский-4 2023 расклад'!O120</f>
        <v>2.27</v>
      </c>
      <c r="AF121" s="438">
        <f>'Русский-4 2024 расклад'!O120</f>
        <v>1.25</v>
      </c>
      <c r="AG121" s="296">
        <f>'Русский-4 2025 расклад '!O121</f>
        <v>0.96</v>
      </c>
    </row>
    <row r="122" spans="1:33" s="252" customFormat="1" ht="15" customHeight="1" x14ac:dyDescent="0.25">
      <c r="A122" s="255">
        <v>6</v>
      </c>
      <c r="B122" s="235">
        <v>70270</v>
      </c>
      <c r="C122" s="191" t="s">
        <v>95</v>
      </c>
      <c r="D122" s="264">
        <f>'Русский-4 2020 расклад'!K122</f>
        <v>74</v>
      </c>
      <c r="E122" s="262">
        <f>'Русский-4 2021 расклад'!K122</f>
        <v>72</v>
      </c>
      <c r="F122" s="333">
        <f>'Русский-4 2022 расклад'!K120</f>
        <v>48</v>
      </c>
      <c r="G122" s="430">
        <f>'Русский-4 2023 расклад'!K121</f>
        <v>67</v>
      </c>
      <c r="H122" s="430">
        <f>'Русский-4 2024 расклад'!K121</f>
        <v>74</v>
      </c>
      <c r="I122" s="404">
        <f>'Русский-4 2025 расклад '!K122</f>
        <v>78</v>
      </c>
      <c r="J122" s="265">
        <f>'Русский-4 2020 расклад'!L122</f>
        <v>48.995400000000011</v>
      </c>
      <c r="K122" s="263">
        <f>'Русский-4 2021 расклад'!L122</f>
        <v>58.0032</v>
      </c>
      <c r="L122" s="333">
        <f>'Русский-4 2022 расклад'!L120</f>
        <v>16</v>
      </c>
      <c r="M122" s="430">
        <f>'Русский-4 2023 расклад'!L121</f>
        <v>50.002099999999999</v>
      </c>
      <c r="N122" s="430">
        <f>'Русский-4 2024 расклад'!L121</f>
        <v>42.002400000000009</v>
      </c>
      <c r="O122" s="404">
        <f>'Русский-4 2025 расклад '!L122</f>
        <v>46.004400000000004</v>
      </c>
      <c r="P122" s="358">
        <f>'Русский-4 2020 расклад'!M122</f>
        <v>66.210000000000008</v>
      </c>
      <c r="Q122" s="266">
        <f>'Русский-4 2021 расклад'!M122</f>
        <v>80.56</v>
      </c>
      <c r="R122" s="426">
        <f>'Русский-4 2022 расклад'!M120</f>
        <v>33.333333333333336</v>
      </c>
      <c r="S122" s="426">
        <f>'Русский-4 2023 расклад'!M121</f>
        <v>74.63</v>
      </c>
      <c r="T122" s="426">
        <f>'Русский-4 2024 расклад'!M121</f>
        <v>56.760000000000005</v>
      </c>
      <c r="U122" s="343">
        <f>'Русский-4 2025 расклад '!M122</f>
        <v>58.980000000000004</v>
      </c>
      <c r="V122" s="265">
        <f>'Русский-4 2020 расклад'!N122</f>
        <v>7.9994000000000005</v>
      </c>
      <c r="W122" s="263">
        <f>'Русский-4 2021 расклад'!N122</f>
        <v>0</v>
      </c>
      <c r="X122" s="333">
        <f>'Русский-4 2022 расклад'!N120</f>
        <v>12</v>
      </c>
      <c r="Y122" s="430">
        <f>'Русский-4 2023 расклад'!N121</f>
        <v>2.0033000000000003</v>
      </c>
      <c r="Z122" s="430">
        <f>'Русский-4 2024 расклад'!N121</f>
        <v>1.9980000000000002</v>
      </c>
      <c r="AA122" s="404">
        <f>'Русский-4 2025 расклад '!N122</f>
        <v>4.0014000000000003</v>
      </c>
      <c r="AB122" s="358">
        <f>'Русский-4 2020 расклад'!O122</f>
        <v>10.81</v>
      </c>
      <c r="AC122" s="266">
        <f>'Русский-4 2021 расклад'!O122</f>
        <v>0</v>
      </c>
      <c r="AD122" s="266">
        <f>'Русский-4 2022 расклад'!O120</f>
        <v>25</v>
      </c>
      <c r="AE122" s="438">
        <f>'Русский-4 2023 расклад'!O121</f>
        <v>2.99</v>
      </c>
      <c r="AF122" s="438">
        <f>'Русский-4 2024 расклад'!O121</f>
        <v>2.7</v>
      </c>
      <c r="AG122" s="296">
        <f>'Русский-4 2025 расклад '!O122</f>
        <v>5.13</v>
      </c>
    </row>
    <row r="123" spans="1:33" s="252" customFormat="1" ht="15" customHeight="1" x14ac:dyDescent="0.25">
      <c r="A123" s="255">
        <v>7</v>
      </c>
      <c r="B123" s="235">
        <v>70510</v>
      </c>
      <c r="C123" s="191" t="s">
        <v>96</v>
      </c>
      <c r="D123" s="264">
        <f>'Русский-4 2020 расклад'!K123</f>
        <v>24</v>
      </c>
      <c r="E123" s="262">
        <f>'Русский-4 2021 расклад'!K123</f>
        <v>45</v>
      </c>
      <c r="F123" s="333">
        <f>'Русский-4 2022 расклад'!K121</f>
        <v>50</v>
      </c>
      <c r="G123" s="430">
        <f>'Русский-4 2023 расклад'!K122</f>
        <v>39</v>
      </c>
      <c r="H123" s="430">
        <f>'Русский-4 2024 расклад'!K122</f>
        <v>46</v>
      </c>
      <c r="I123" s="404">
        <f>'Русский-4 2025 расклад '!K123</f>
        <v>45</v>
      </c>
      <c r="J123" s="265">
        <f>'Русский-4 2020 расклад'!L123</f>
        <v>7.0008000000000008</v>
      </c>
      <c r="K123" s="263">
        <f>'Русский-4 2021 расклад'!L123</f>
        <v>29.002500000000001</v>
      </c>
      <c r="L123" s="333">
        <f>'Русский-4 2022 расклад'!L121</f>
        <v>22</v>
      </c>
      <c r="M123" s="430">
        <f>'Русский-4 2023 расклад'!L122</f>
        <v>21.001499999999997</v>
      </c>
      <c r="N123" s="430">
        <f>'Русский-4 2024 расклад'!L122</f>
        <v>25.999199999999995</v>
      </c>
      <c r="O123" s="404">
        <f>'Русский-4 2025 расклад '!L123</f>
        <v>10.997999999999999</v>
      </c>
      <c r="P123" s="358">
        <f>'Русский-4 2020 расклад'!M123</f>
        <v>29.17</v>
      </c>
      <c r="Q123" s="266">
        <f>'Русский-4 2021 расклад'!M123</f>
        <v>64.45</v>
      </c>
      <c r="R123" s="426">
        <f>'Русский-4 2022 расклад'!M121</f>
        <v>44</v>
      </c>
      <c r="S123" s="426">
        <f>'Русский-4 2023 расклад'!M122</f>
        <v>53.849999999999994</v>
      </c>
      <c r="T123" s="426">
        <f>'Русский-4 2024 расклад'!M122</f>
        <v>56.519999999999996</v>
      </c>
      <c r="U123" s="343">
        <f>'Русский-4 2025 расклад '!M123</f>
        <v>24.439999999999998</v>
      </c>
      <c r="V123" s="265">
        <f>'Русский-4 2020 расклад'!N123</f>
        <v>6</v>
      </c>
      <c r="W123" s="263">
        <f>'Русский-4 2021 расклад'!N123</f>
        <v>3.0014999999999996</v>
      </c>
      <c r="X123" s="333">
        <f>'Русский-4 2022 расклад'!N121</f>
        <v>8</v>
      </c>
      <c r="Y123" s="430">
        <f>'Русский-4 2023 расклад'!N122</f>
        <v>4.0014000000000003</v>
      </c>
      <c r="Z123" s="430">
        <f>'Русский-4 2024 расклад'!N122</f>
        <v>0.99819999999999998</v>
      </c>
      <c r="AA123" s="404">
        <f>'Русский-4 2025 расклад '!N123</f>
        <v>7.0020000000000007</v>
      </c>
      <c r="AB123" s="358">
        <f>'Русский-4 2020 расклад'!O123</f>
        <v>25</v>
      </c>
      <c r="AC123" s="266">
        <f>'Русский-4 2021 расклад'!O123</f>
        <v>6.67</v>
      </c>
      <c r="AD123" s="266">
        <f>'Русский-4 2022 расклад'!O121</f>
        <v>16</v>
      </c>
      <c r="AE123" s="438">
        <f>'Русский-4 2023 расклад'!O122</f>
        <v>10.26</v>
      </c>
      <c r="AF123" s="438">
        <f>'Русский-4 2024 расклад'!O122</f>
        <v>2.17</v>
      </c>
      <c r="AG123" s="296">
        <f>'Русский-4 2025 расклад '!O123</f>
        <v>15.56</v>
      </c>
    </row>
    <row r="124" spans="1:33" s="252" customFormat="1" ht="15" customHeight="1" x14ac:dyDescent="0.25">
      <c r="A124" s="255">
        <v>8</v>
      </c>
      <c r="B124" s="235">
        <v>10880</v>
      </c>
      <c r="C124" s="434" t="s">
        <v>185</v>
      </c>
      <c r="D124" s="264">
        <f>'Русский-4 2020 расклад'!K124</f>
        <v>351</v>
      </c>
      <c r="E124" s="262">
        <f>'Русский-4 2021 расклад'!K124</f>
        <v>390</v>
      </c>
      <c r="F124" s="333">
        <f>'Русский-4 2022 расклад'!K122</f>
        <v>332</v>
      </c>
      <c r="G124" s="430">
        <f>'Русский-4 2023 расклад'!K123</f>
        <v>386</v>
      </c>
      <c r="H124" s="430">
        <f>'Русский-4 2024 расклад'!K123</f>
        <v>342</v>
      </c>
      <c r="I124" s="404">
        <f>'Русский-4 2025 расклад '!K124</f>
        <v>398</v>
      </c>
      <c r="J124" s="265">
        <f>'Русский-4 2020 расклад'!L124</f>
        <v>167.00579999999999</v>
      </c>
      <c r="K124" s="263">
        <f>'Русский-4 2021 расклад'!L124</f>
        <v>297.99899999999997</v>
      </c>
      <c r="L124" s="333">
        <f>'Русский-4 2022 расклад'!L122</f>
        <v>135.00000000000003</v>
      </c>
      <c r="M124" s="430">
        <f>'Русский-4 2023 расклад'!L123</f>
        <v>245.03279999999998</v>
      </c>
      <c r="N124" s="430">
        <f>'Русский-4 2024 расклад'!L123</f>
        <v>230.02920000000003</v>
      </c>
      <c r="O124" s="404">
        <f>'Русский-4 2025 расклад '!L124</f>
        <v>248.9888</v>
      </c>
      <c r="P124" s="358">
        <f>'Русский-4 2020 расклад'!M124</f>
        <v>47.58</v>
      </c>
      <c r="Q124" s="266">
        <f>'Русский-4 2021 расклад'!M124</f>
        <v>76.41</v>
      </c>
      <c r="R124" s="426">
        <f>'Русский-4 2022 расклад'!M122</f>
        <v>40.662650602409641</v>
      </c>
      <c r="S124" s="426">
        <f>'Русский-4 2023 расклад'!M123</f>
        <v>63.48</v>
      </c>
      <c r="T124" s="426">
        <f>'Русский-4 2024 расклад'!M123</f>
        <v>67.260000000000005</v>
      </c>
      <c r="U124" s="343">
        <f>'Русский-4 2025 расклад '!M124</f>
        <v>62.56</v>
      </c>
      <c r="V124" s="265">
        <f>'Русский-4 2020 расклад'!N124</f>
        <v>48.016800000000003</v>
      </c>
      <c r="W124" s="263">
        <f>'Русский-4 2021 расклад'!N124</f>
        <v>26.013000000000002</v>
      </c>
      <c r="X124" s="333">
        <f>'Русский-4 2022 расклад'!N122</f>
        <v>50</v>
      </c>
      <c r="Y124" s="430">
        <f>'Русский-4 2023 расклад'!N123</f>
        <v>9.997399999999999</v>
      </c>
      <c r="Z124" s="430">
        <f>'Русский-4 2024 расклад'!N123</f>
        <v>17.989199999999997</v>
      </c>
      <c r="AA124" s="404">
        <f>'Русский-4 2025 расклад '!N124</f>
        <v>8.9947999999999997</v>
      </c>
      <c r="AB124" s="358">
        <f>'Русский-4 2020 расклад'!O124</f>
        <v>13.68</v>
      </c>
      <c r="AC124" s="266">
        <f>'Русский-4 2021 расклад'!O124</f>
        <v>6.67</v>
      </c>
      <c r="AD124" s="266">
        <f>'Русский-4 2022 расклад'!O122</f>
        <v>15.060240963855422</v>
      </c>
      <c r="AE124" s="438">
        <f>'Русский-4 2023 расклад'!O123</f>
        <v>2.59</v>
      </c>
      <c r="AF124" s="438">
        <f>'Русский-4 2024 расклад'!O123</f>
        <v>5.26</v>
      </c>
      <c r="AG124" s="296">
        <f>'Русский-4 2025 расклад '!O124</f>
        <v>2.2599999999999998</v>
      </c>
    </row>
    <row r="125" spans="1:33" s="252" customFormat="1" ht="15" customHeight="1" thickBot="1" x14ac:dyDescent="0.3">
      <c r="A125" s="256">
        <v>9</v>
      </c>
      <c r="B125" s="236">
        <v>10890</v>
      </c>
      <c r="C125" s="192" t="s">
        <v>186</v>
      </c>
      <c r="D125" s="310">
        <f>'Русский-4 2020 расклад'!K125</f>
        <v>111</v>
      </c>
      <c r="E125" s="311">
        <f>'Русский-4 2021 расклад'!K125</f>
        <v>109</v>
      </c>
      <c r="F125" s="336">
        <f>'Русский-4 2022 расклад'!K123</f>
        <v>186</v>
      </c>
      <c r="G125" s="433">
        <f>'Русский-4 2023 расклад'!K124</f>
        <v>311</v>
      </c>
      <c r="H125" s="433">
        <f>'Русский-4 2024 расклад'!K124</f>
        <v>299</v>
      </c>
      <c r="I125" s="406">
        <f>'Русский-4 2025 расклад '!K125</f>
        <v>372</v>
      </c>
      <c r="J125" s="312">
        <f>'Русский-4 2020 расклад'!L125</f>
        <v>42.002400000000009</v>
      </c>
      <c r="K125" s="313">
        <f>'Русский-4 2021 расклад'!L125</f>
        <v>57.998899999999992</v>
      </c>
      <c r="L125" s="336">
        <f>'Русский-4 2022 расклад'!L123</f>
        <v>121.00000000000001</v>
      </c>
      <c r="M125" s="433">
        <f>'Русский-4 2023 расклад'!L124</f>
        <v>223.0181</v>
      </c>
      <c r="N125" s="433">
        <f>'Русский-4 2024 расклад'!L124</f>
        <v>201.97450000000001</v>
      </c>
      <c r="O125" s="406">
        <f>'Русский-4 2025 расклад '!L125</f>
        <v>192.99360000000001</v>
      </c>
      <c r="P125" s="360">
        <f>'Русский-4 2020 расклад'!M125</f>
        <v>37.840000000000003</v>
      </c>
      <c r="Q125" s="314">
        <f>'Русский-4 2021 расклад'!M125</f>
        <v>53.209999999999994</v>
      </c>
      <c r="R125" s="428">
        <f>'Русский-4 2022 расклад'!M123</f>
        <v>65.053763440860223</v>
      </c>
      <c r="S125" s="428">
        <f>'Русский-4 2023 расклад'!M124</f>
        <v>71.710000000000008</v>
      </c>
      <c r="T125" s="428">
        <f>'Русский-4 2024 расклад'!M124</f>
        <v>67.55</v>
      </c>
      <c r="U125" s="345">
        <f>'Русский-4 2025 расклад '!M125</f>
        <v>51.88</v>
      </c>
      <c r="V125" s="312">
        <f>'Русский-4 2020 расклад'!N125</f>
        <v>13.9971</v>
      </c>
      <c r="W125" s="313">
        <f>'Русский-4 2021 расклад'!N125</f>
        <v>17.995900000000002</v>
      </c>
      <c r="X125" s="336">
        <f>'Русский-4 2022 расклад'!N123</f>
        <v>16.000000000000004</v>
      </c>
      <c r="Y125" s="433">
        <f>'Русский-4 2023 расклад'!N124</f>
        <v>8.9879000000000016</v>
      </c>
      <c r="Z125" s="433">
        <f>'Русский-4 2024 расклад'!N124</f>
        <v>13.9932</v>
      </c>
      <c r="AA125" s="406">
        <f>'Русский-4 2025 расклад '!N125</f>
        <v>21.018000000000001</v>
      </c>
      <c r="AB125" s="360">
        <f>'Русский-4 2020 расклад'!O125</f>
        <v>12.61</v>
      </c>
      <c r="AC125" s="314">
        <f>'Русский-4 2021 расклад'!O125</f>
        <v>16.510000000000002</v>
      </c>
      <c r="AD125" s="314">
        <f>'Русский-4 2022 расклад'!O123</f>
        <v>8.6021505376344098</v>
      </c>
      <c r="AE125" s="440">
        <f>'Русский-4 2023 расклад'!O124</f>
        <v>2.89</v>
      </c>
      <c r="AF125" s="440">
        <f>'Русский-4 2024 расклад'!O124</f>
        <v>4.68</v>
      </c>
      <c r="AG125" s="448">
        <f>'Русский-4 2025 расклад '!O125</f>
        <v>5.65</v>
      </c>
    </row>
    <row r="126" spans="1:33" ht="15" customHeight="1" x14ac:dyDescent="0.25">
      <c r="A126" s="210"/>
      <c r="B126" s="210"/>
      <c r="C126" s="283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5"/>
      <c r="Q126" s="285"/>
      <c r="R126" s="285"/>
      <c r="S126" s="285"/>
      <c r="T126" s="285"/>
      <c r="U126" s="285"/>
      <c r="V126" s="284"/>
      <c r="W126" s="284"/>
      <c r="X126" s="284"/>
      <c r="Y126" s="284"/>
      <c r="Z126" s="284"/>
      <c r="AA126" s="284"/>
      <c r="AB126" s="285"/>
      <c r="AC126" s="285"/>
      <c r="AD126" s="285"/>
    </row>
    <row r="127" spans="1:33" ht="15" customHeight="1" x14ac:dyDescent="0.25">
      <c r="A127" s="210"/>
      <c r="B127" s="210"/>
      <c r="C127" s="210"/>
      <c r="P127" s="245"/>
      <c r="Q127" s="245"/>
      <c r="R127" s="245"/>
      <c r="S127" s="245"/>
      <c r="T127" s="245"/>
      <c r="U127" s="496"/>
    </row>
    <row r="128" spans="1:33" x14ac:dyDescent="0.25">
      <c r="A128" s="207"/>
      <c r="B128" s="207"/>
      <c r="C128" s="207"/>
    </row>
  </sheetData>
  <mergeCells count="9">
    <mergeCell ref="A4:A5"/>
    <mergeCell ref="B4:B5"/>
    <mergeCell ref="C4:C5"/>
    <mergeCell ref="D4:I4"/>
    <mergeCell ref="B6:C6"/>
    <mergeCell ref="J4:O4"/>
    <mergeCell ref="P4:U4"/>
    <mergeCell ref="V4:AA4"/>
    <mergeCell ref="AB4:AG4"/>
  </mergeCells>
  <conditionalFormatting sqref="P7:P125">
    <cfRule type="cellIs" dxfId="106" priority="42" operator="between">
      <formula>50</formula>
      <formula>$P$6</formula>
    </cfRule>
    <cfRule type="cellIs" dxfId="105" priority="43" operator="between">
      <formula>$P$6</formula>
      <formula>90</formula>
    </cfRule>
  </conditionalFormatting>
  <conditionalFormatting sqref="Q7:Q125">
    <cfRule type="cellIs" dxfId="104" priority="38" operator="between">
      <formula>50</formula>
      <formula>$Q$6</formula>
    </cfRule>
    <cfRule type="cellIs" dxfId="103" priority="39" operator="between">
      <formula>$Q$6</formula>
      <formula>90</formula>
    </cfRule>
  </conditionalFormatting>
  <conditionalFormatting sqref="S7:U116 S118:U125 S117:T117">
    <cfRule type="cellIs" dxfId="102" priority="28" operator="between">
      <formula>50</formula>
      <formula>$S$6</formula>
    </cfRule>
    <cfRule type="cellIs" dxfId="101" priority="29" operator="between">
      <formula>$S$6</formula>
      <formula>90</formula>
    </cfRule>
  </conditionalFormatting>
  <conditionalFormatting sqref="P7:U116 P118:U125 P117:T117">
    <cfRule type="cellIs" dxfId="100" priority="1" stopIfTrue="1" operator="equal">
      <formula>"-"</formula>
    </cfRule>
    <cfRule type="containsBlanks" dxfId="99" priority="2" stopIfTrue="1">
      <formula>LEN(TRIM(P7))=0</formula>
    </cfRule>
    <cfRule type="cellIs" dxfId="98" priority="3" stopIfTrue="1" operator="between">
      <formula>90</formula>
      <formula>$U$6</formula>
    </cfRule>
    <cfRule type="cellIs" dxfId="97" priority="4" stopIfTrue="1" operator="between">
      <formula>$U$6</formula>
      <formula>50</formula>
    </cfRule>
    <cfRule type="cellIs" dxfId="96" priority="5" stopIfTrue="1" operator="greaterThanOrEqual">
      <formula>90</formula>
    </cfRule>
    <cfRule type="cellIs" dxfId="95" priority="6" stopIfTrue="1" operator="lessThan">
      <formula>50</formula>
    </cfRule>
  </conditionalFormatting>
  <conditionalFormatting sqref="R7:R125">
    <cfRule type="cellIs" dxfId="94" priority="8" operator="between">
      <formula>50</formula>
      <formula>$R$6</formula>
    </cfRule>
    <cfRule type="cellIs" dxfId="93" priority="10" operator="between">
      <formula>$R$6</formula>
      <formula>90</formula>
    </cfRule>
  </conditionalFormatting>
  <conditionalFormatting sqref="T7:U116 T118:U125 T117">
    <cfRule type="cellIs" dxfId="92" priority="7" operator="between">
      <formula>50</formula>
      <formula>$T$6</formula>
    </cfRule>
    <cfRule type="cellIs" dxfId="91" priority="9" operator="between">
      <formula>$T$6</formula>
      <formula>90</formula>
    </cfRule>
  </conditionalFormatting>
  <conditionalFormatting sqref="V7:AG125">
    <cfRule type="containsBlanks" dxfId="90" priority="11">
      <formula>LEN(TRIM(V7))=0</formula>
    </cfRule>
    <cfRule type="cellIs" dxfId="89" priority="12" operator="equal">
      <formula>"-"</formula>
    </cfRule>
    <cfRule type="cellIs" dxfId="88" priority="13" operator="equal">
      <formula>0</formula>
    </cfRule>
    <cfRule type="cellIs" dxfId="87" priority="14" operator="between">
      <formula>0</formula>
      <formula>9.99</formula>
    </cfRule>
    <cfRule type="cellIs" dxfId="86" priority="15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99"/>
      <c r="L1" s="206" t="s">
        <v>133</v>
      </c>
      <c r="M1" s="204"/>
      <c r="N1" s="204"/>
      <c r="O1" s="204"/>
      <c r="P1" s="204"/>
    </row>
    <row r="2" spans="1:16" ht="18" customHeight="1" x14ac:dyDescent="0.25">
      <c r="A2" s="3"/>
      <c r="B2" s="3"/>
      <c r="C2" s="465" t="s">
        <v>97</v>
      </c>
      <c r="D2" s="465"/>
      <c r="E2" s="15"/>
      <c r="F2" s="15"/>
      <c r="G2" s="15"/>
      <c r="H2" s="15"/>
      <c r="I2" s="18">
        <v>2020</v>
      </c>
      <c r="J2" s="3"/>
      <c r="K2" s="19"/>
      <c r="L2" s="206" t="s">
        <v>135</v>
      </c>
      <c r="M2" s="204"/>
      <c r="N2" s="204"/>
      <c r="O2" s="204"/>
      <c r="P2" s="204"/>
    </row>
    <row r="3" spans="1:16" ht="18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01"/>
      <c r="L3" s="206" t="s">
        <v>137</v>
      </c>
      <c r="M3" s="204"/>
      <c r="N3" s="204"/>
      <c r="O3" s="204"/>
      <c r="P3" s="204"/>
    </row>
    <row r="4" spans="1:16" ht="18" customHeight="1" thickBot="1" x14ac:dyDescent="0.3">
      <c r="A4" s="455" t="s">
        <v>0</v>
      </c>
      <c r="B4" s="457" t="s">
        <v>1</v>
      </c>
      <c r="C4" s="459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3"/>
      <c r="K4" s="5"/>
      <c r="L4" s="206" t="s">
        <v>136</v>
      </c>
      <c r="M4" s="204"/>
      <c r="N4" s="204"/>
      <c r="O4" s="204"/>
      <c r="P4" s="204"/>
    </row>
    <row r="5" spans="1:16" ht="30" customHeight="1" thickBot="1" x14ac:dyDescent="0.3">
      <c r="A5" s="456"/>
      <c r="B5" s="458"/>
      <c r="C5" s="460"/>
      <c r="D5" s="467"/>
      <c r="E5" s="17">
        <v>2</v>
      </c>
      <c r="F5" s="17">
        <v>3</v>
      </c>
      <c r="G5" s="17">
        <v>4</v>
      </c>
      <c r="H5" s="17">
        <v>5</v>
      </c>
      <c r="I5" s="462"/>
      <c r="J5" s="3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" customHeight="1" thickBot="1" x14ac:dyDescent="0.3">
      <c r="A6" s="309">
        <f>A7+A17+A30+A48+A68+A82+A115+A125</f>
        <v>112</v>
      </c>
      <c r="B6" s="471" t="s">
        <v>134</v>
      </c>
      <c r="C6" s="472"/>
      <c r="D6" s="33">
        <f>D7+D8+D18+D31+D49+D69+D84+D116</f>
        <v>10388</v>
      </c>
      <c r="E6" s="81">
        <v>15.36759259259259</v>
      </c>
      <c r="F6" s="81">
        <v>36.238333333333337</v>
      </c>
      <c r="G6" s="81">
        <v>39.343981481481478</v>
      </c>
      <c r="H6" s="81">
        <v>9.9734693877551024</v>
      </c>
      <c r="I6" s="198">
        <v>3.39</v>
      </c>
      <c r="J6" s="7"/>
      <c r="K6" s="114">
        <f>D6</f>
        <v>10388</v>
      </c>
      <c r="L6" s="115">
        <f>L7+L8+L18+L31+L49+L69+L84+L116</f>
        <v>5091.9866000000002</v>
      </c>
      <c r="M6" s="116">
        <f t="shared" ref="M6:M69" si="0">G6+H6</f>
        <v>49.317450869236581</v>
      </c>
      <c r="N6" s="115">
        <f>N7+N8+N18+N31+N49+N69+N84+N116</f>
        <v>1499.0501999999999</v>
      </c>
      <c r="O6" s="117">
        <f t="shared" ref="O6:O69" si="1">E6</f>
        <v>15.36759259259259</v>
      </c>
      <c r="P6" s="54"/>
    </row>
    <row r="7" spans="1:16" ht="15" customHeight="1" thickBot="1" x14ac:dyDescent="0.3">
      <c r="A7" s="24">
        <v>1</v>
      </c>
      <c r="B7" s="49">
        <v>50050</v>
      </c>
      <c r="C7" s="43" t="s">
        <v>57</v>
      </c>
      <c r="D7" s="120">
        <v>74</v>
      </c>
      <c r="E7" s="119"/>
      <c r="F7" s="119">
        <v>24.32</v>
      </c>
      <c r="G7" s="119">
        <v>56.76</v>
      </c>
      <c r="H7" s="119">
        <v>18.920000000000002</v>
      </c>
      <c r="I7" s="34">
        <f>(E7*2+F7*3+G7*4+H7*5)/100</f>
        <v>3.9460000000000002</v>
      </c>
      <c r="J7" s="7"/>
      <c r="K7" s="93">
        <f t="shared" ref="K7:K70" si="2">D7</f>
        <v>74</v>
      </c>
      <c r="L7" s="94">
        <f t="shared" ref="L7:L70" si="3">M7*K7/100</f>
        <v>56.003200000000007</v>
      </c>
      <c r="M7" s="95">
        <f t="shared" si="0"/>
        <v>75.680000000000007</v>
      </c>
      <c r="N7" s="94">
        <f t="shared" ref="N7:N70" si="4">O7*K7/100</f>
        <v>0</v>
      </c>
      <c r="O7" s="96">
        <f t="shared" si="1"/>
        <v>0</v>
      </c>
      <c r="P7" s="54"/>
    </row>
    <row r="8" spans="1:16" ht="15" customHeight="1" thickBot="1" x14ac:dyDescent="0.3">
      <c r="A8" s="21"/>
      <c r="B8" s="49"/>
      <c r="C8" s="22" t="s">
        <v>99</v>
      </c>
      <c r="D8" s="23">
        <f>SUM(D9:D17)</f>
        <v>735</v>
      </c>
      <c r="E8" s="53">
        <v>7.4942857142857147</v>
      </c>
      <c r="F8" s="53">
        <v>36.042857142857144</v>
      </c>
      <c r="G8" s="53">
        <v>46.76428571428572</v>
      </c>
      <c r="H8" s="53">
        <v>11.316666666666668</v>
      </c>
      <c r="I8" s="52">
        <f>AVERAGE(I9:I17)</f>
        <v>3.1383999999999999</v>
      </c>
      <c r="J8" s="7"/>
      <c r="K8" s="114">
        <f t="shared" si="2"/>
        <v>735</v>
      </c>
      <c r="L8" s="115">
        <f>SUM(L9:L17)</f>
        <v>347.01120000000003</v>
      </c>
      <c r="M8" s="116">
        <f t="shared" si="0"/>
        <v>58.08095238095239</v>
      </c>
      <c r="N8" s="115">
        <f>SUM(N9:N17)</f>
        <v>44.000299999999996</v>
      </c>
      <c r="O8" s="117">
        <f t="shared" si="1"/>
        <v>7.4942857142857147</v>
      </c>
    </row>
    <row r="9" spans="1:16" s="1" customFormat="1" ht="15" customHeight="1" x14ac:dyDescent="0.25">
      <c r="A9" s="10">
        <v>1</v>
      </c>
      <c r="B9" s="36">
        <v>10003</v>
      </c>
      <c r="C9" s="71" t="s">
        <v>7</v>
      </c>
      <c r="D9" s="122"/>
      <c r="E9" s="121"/>
      <c r="F9" s="121"/>
      <c r="G9" s="121"/>
      <c r="H9" s="121"/>
      <c r="I9" s="57">
        <f t="shared" ref="I9:I17" si="5">(E9*2+F9*3+G9*4+H9*5)/100</f>
        <v>0</v>
      </c>
      <c r="J9" s="7"/>
      <c r="K9" s="294"/>
      <c r="L9" s="295"/>
      <c r="M9" s="293"/>
      <c r="N9" s="298"/>
      <c r="O9" s="296"/>
    </row>
    <row r="10" spans="1:16" s="1" customFormat="1" ht="15" customHeight="1" x14ac:dyDescent="0.25">
      <c r="A10" s="8">
        <v>2</v>
      </c>
      <c r="B10" s="37">
        <v>10002</v>
      </c>
      <c r="C10" s="72" t="s">
        <v>6</v>
      </c>
      <c r="D10" s="127">
        <v>87</v>
      </c>
      <c r="E10" s="123">
        <v>18.39</v>
      </c>
      <c r="F10" s="123">
        <v>36.78</v>
      </c>
      <c r="G10" s="123">
        <v>41.38</v>
      </c>
      <c r="H10" s="123">
        <v>3.45</v>
      </c>
      <c r="I10" s="32">
        <f t="shared" si="5"/>
        <v>3.2988999999999997</v>
      </c>
      <c r="J10" s="7"/>
      <c r="K10" s="101">
        <f t="shared" si="2"/>
        <v>87</v>
      </c>
      <c r="L10" s="102">
        <f t="shared" si="3"/>
        <v>39.002100000000006</v>
      </c>
      <c r="M10" s="103">
        <f t="shared" si="0"/>
        <v>44.830000000000005</v>
      </c>
      <c r="N10" s="118">
        <f t="shared" si="4"/>
        <v>15.9993</v>
      </c>
      <c r="O10" s="104">
        <f t="shared" si="1"/>
        <v>18.39</v>
      </c>
    </row>
    <row r="11" spans="1:16" s="1" customFormat="1" ht="15" customHeight="1" x14ac:dyDescent="0.25">
      <c r="A11" s="8">
        <v>3</v>
      </c>
      <c r="B11" s="37">
        <v>10090</v>
      </c>
      <c r="C11" s="73" t="s">
        <v>9</v>
      </c>
      <c r="D11" s="127">
        <v>152</v>
      </c>
      <c r="E11" s="297"/>
      <c r="F11" s="297"/>
      <c r="G11" s="297"/>
      <c r="H11" s="297"/>
      <c r="I11" s="229"/>
      <c r="J11" s="7"/>
      <c r="K11" s="101">
        <f t="shared" si="2"/>
        <v>152</v>
      </c>
      <c r="L11" s="295"/>
      <c r="M11" s="293"/>
      <c r="N11" s="298"/>
      <c r="O11" s="296"/>
    </row>
    <row r="12" spans="1:16" s="1" customFormat="1" ht="15" customHeight="1" x14ac:dyDescent="0.25">
      <c r="A12" s="8">
        <v>4</v>
      </c>
      <c r="B12" s="37">
        <v>10004</v>
      </c>
      <c r="C12" s="73" t="s">
        <v>8</v>
      </c>
      <c r="D12" s="127">
        <v>132</v>
      </c>
      <c r="E12" s="123">
        <v>2.27</v>
      </c>
      <c r="F12" s="123">
        <v>12.12</v>
      </c>
      <c r="G12" s="123">
        <v>53.03</v>
      </c>
      <c r="H12" s="123">
        <v>32.58</v>
      </c>
      <c r="I12" s="32">
        <f t="shared" si="5"/>
        <v>4.1591999999999993</v>
      </c>
      <c r="J12" s="7"/>
      <c r="K12" s="101">
        <f t="shared" si="2"/>
        <v>132</v>
      </c>
      <c r="L12" s="102">
        <f t="shared" si="3"/>
        <v>113.0052</v>
      </c>
      <c r="M12" s="103">
        <f t="shared" si="0"/>
        <v>85.61</v>
      </c>
      <c r="N12" s="102">
        <f t="shared" si="4"/>
        <v>2.9964</v>
      </c>
      <c r="O12" s="104">
        <f t="shared" si="1"/>
        <v>2.27</v>
      </c>
    </row>
    <row r="13" spans="1:16" s="1" customFormat="1" ht="15" customHeight="1" x14ac:dyDescent="0.25">
      <c r="A13" s="8">
        <v>5</v>
      </c>
      <c r="B13" s="37">
        <v>10001</v>
      </c>
      <c r="C13" s="72" t="s">
        <v>5</v>
      </c>
      <c r="D13" s="127">
        <v>61</v>
      </c>
      <c r="E13" s="123">
        <v>8.1999999999999993</v>
      </c>
      <c r="F13" s="123">
        <v>27.87</v>
      </c>
      <c r="G13" s="123">
        <v>52.46</v>
      </c>
      <c r="H13" s="123">
        <v>11.48</v>
      </c>
      <c r="I13" s="32">
        <f t="shared" si="5"/>
        <v>3.6724999999999999</v>
      </c>
      <c r="J13" s="7"/>
      <c r="K13" s="101">
        <f t="shared" si="2"/>
        <v>61</v>
      </c>
      <c r="L13" s="102">
        <f t="shared" si="3"/>
        <v>39.003399999999999</v>
      </c>
      <c r="M13" s="103">
        <f t="shared" si="0"/>
        <v>63.94</v>
      </c>
      <c r="N13" s="102">
        <f t="shared" si="4"/>
        <v>5.0019999999999989</v>
      </c>
      <c r="O13" s="104">
        <f t="shared" si="1"/>
        <v>8.1999999999999993</v>
      </c>
    </row>
    <row r="14" spans="1:16" s="1" customFormat="1" ht="15" customHeight="1" x14ac:dyDescent="0.25">
      <c r="A14" s="8">
        <v>6</v>
      </c>
      <c r="B14" s="37">
        <v>10120</v>
      </c>
      <c r="C14" s="73" t="s">
        <v>10</v>
      </c>
      <c r="D14" s="127">
        <v>60</v>
      </c>
      <c r="E14" s="123">
        <v>1.67</v>
      </c>
      <c r="F14" s="123">
        <v>76.67</v>
      </c>
      <c r="G14" s="123">
        <v>21.67</v>
      </c>
      <c r="H14" s="123"/>
      <c r="I14" s="32">
        <f t="shared" si="5"/>
        <v>3.2002999999999999</v>
      </c>
      <c r="J14" s="7"/>
      <c r="K14" s="101">
        <f t="shared" si="2"/>
        <v>60</v>
      </c>
      <c r="L14" s="102">
        <f t="shared" si="3"/>
        <v>13.002000000000001</v>
      </c>
      <c r="M14" s="103">
        <f t="shared" si="0"/>
        <v>21.67</v>
      </c>
      <c r="N14" s="102">
        <f t="shared" si="4"/>
        <v>1.0019999999999998</v>
      </c>
      <c r="O14" s="104">
        <f t="shared" si="1"/>
        <v>1.67</v>
      </c>
    </row>
    <row r="15" spans="1:16" s="1" customFormat="1" ht="15" customHeight="1" x14ac:dyDescent="0.25">
      <c r="A15" s="8">
        <v>7</v>
      </c>
      <c r="B15" s="37">
        <v>10190</v>
      </c>
      <c r="C15" s="73" t="s">
        <v>11</v>
      </c>
      <c r="D15" s="127">
        <v>90</v>
      </c>
      <c r="E15" s="123">
        <v>16.670000000000002</v>
      </c>
      <c r="F15" s="123">
        <v>40</v>
      </c>
      <c r="G15" s="123">
        <v>40</v>
      </c>
      <c r="H15" s="123">
        <v>3.33</v>
      </c>
      <c r="I15" s="32">
        <f t="shared" si="5"/>
        <v>3.2999000000000001</v>
      </c>
      <c r="J15" s="7"/>
      <c r="K15" s="101">
        <f t="shared" si="2"/>
        <v>90</v>
      </c>
      <c r="L15" s="102">
        <f t="shared" si="3"/>
        <v>38.997</v>
      </c>
      <c r="M15" s="103">
        <f t="shared" si="0"/>
        <v>43.33</v>
      </c>
      <c r="N15" s="102">
        <f t="shared" si="4"/>
        <v>15.003000000000002</v>
      </c>
      <c r="O15" s="104">
        <f t="shared" si="1"/>
        <v>16.670000000000002</v>
      </c>
    </row>
    <row r="16" spans="1:16" s="1" customFormat="1" ht="15" customHeight="1" x14ac:dyDescent="0.25">
      <c r="A16" s="8">
        <v>8</v>
      </c>
      <c r="B16" s="37">
        <v>10320</v>
      </c>
      <c r="C16" s="73" t="s">
        <v>12</v>
      </c>
      <c r="D16" s="127">
        <v>77</v>
      </c>
      <c r="E16" s="123"/>
      <c r="F16" s="123">
        <v>25.97</v>
      </c>
      <c r="G16" s="123">
        <v>70.13</v>
      </c>
      <c r="H16" s="126">
        <v>3.9</v>
      </c>
      <c r="I16" s="32">
        <f t="shared" si="5"/>
        <v>3.7792999999999997</v>
      </c>
      <c r="J16" s="7"/>
      <c r="K16" s="101">
        <f t="shared" si="2"/>
        <v>77</v>
      </c>
      <c r="L16" s="102">
        <f t="shared" si="3"/>
        <v>57.003100000000003</v>
      </c>
      <c r="M16" s="103">
        <f t="shared" si="0"/>
        <v>74.03</v>
      </c>
      <c r="N16" s="102">
        <f t="shared" si="4"/>
        <v>0</v>
      </c>
      <c r="O16" s="104">
        <f t="shared" si="1"/>
        <v>0</v>
      </c>
    </row>
    <row r="17" spans="1:15" s="1" customFormat="1" ht="15" customHeight="1" thickBot="1" x14ac:dyDescent="0.3">
      <c r="A17" s="9">
        <v>9</v>
      </c>
      <c r="B17" s="38">
        <v>10860</v>
      </c>
      <c r="C17" s="74" t="s">
        <v>116</v>
      </c>
      <c r="D17" s="128">
        <v>76</v>
      </c>
      <c r="E17" s="124">
        <v>5.26</v>
      </c>
      <c r="F17" s="124">
        <v>32.89</v>
      </c>
      <c r="G17" s="124">
        <v>48.68</v>
      </c>
      <c r="H17" s="125">
        <v>13.16</v>
      </c>
      <c r="I17" s="56">
        <f t="shared" si="5"/>
        <v>3.6970999999999998</v>
      </c>
      <c r="J17" s="7"/>
      <c r="K17" s="105">
        <f t="shared" si="2"/>
        <v>76</v>
      </c>
      <c r="L17" s="106">
        <f t="shared" si="3"/>
        <v>46.998400000000004</v>
      </c>
      <c r="M17" s="107">
        <f t="shared" si="0"/>
        <v>61.84</v>
      </c>
      <c r="N17" s="106">
        <f t="shared" si="4"/>
        <v>3.9975999999999998</v>
      </c>
      <c r="O17" s="108">
        <f t="shared" si="1"/>
        <v>5.26</v>
      </c>
    </row>
    <row r="18" spans="1:15" s="1" customFormat="1" ht="15" customHeight="1" thickBot="1" x14ac:dyDescent="0.3">
      <c r="A18" s="25"/>
      <c r="B18" s="50"/>
      <c r="C18" s="22" t="s">
        <v>100</v>
      </c>
      <c r="D18" s="26">
        <f>SUM(D19:D30)</f>
        <v>1040</v>
      </c>
      <c r="E18" s="27">
        <v>14.801666666666668</v>
      </c>
      <c r="F18" s="27">
        <v>36.385833333333331</v>
      </c>
      <c r="G18" s="27">
        <v>40.149166666666666</v>
      </c>
      <c r="H18" s="27">
        <v>8.6616666666666671</v>
      </c>
      <c r="I18" s="28">
        <f>AVERAGE(I19:I30)</f>
        <v>3.4266583333333336</v>
      </c>
      <c r="J18" s="55"/>
      <c r="K18" s="114">
        <f t="shared" si="2"/>
        <v>1040</v>
      </c>
      <c r="L18" s="115">
        <f>SUM(L19:L30)</f>
        <v>504.97899999999998</v>
      </c>
      <c r="M18" s="116">
        <f t="shared" si="0"/>
        <v>48.810833333333335</v>
      </c>
      <c r="N18" s="115">
        <f>SUM(N19:N30)</f>
        <v>153.00069999999999</v>
      </c>
      <c r="O18" s="117">
        <f t="shared" si="1"/>
        <v>14.801666666666668</v>
      </c>
    </row>
    <row r="19" spans="1:15" s="1" customFormat="1" ht="15" customHeight="1" x14ac:dyDescent="0.25">
      <c r="A19" s="10">
        <v>1</v>
      </c>
      <c r="B19" s="129">
        <v>20040</v>
      </c>
      <c r="C19" s="131" t="s">
        <v>13</v>
      </c>
      <c r="D19" s="140">
        <v>74</v>
      </c>
      <c r="E19" s="134">
        <v>14.86</v>
      </c>
      <c r="F19" s="134">
        <v>31.08</v>
      </c>
      <c r="G19" s="134">
        <v>31.08</v>
      </c>
      <c r="H19" s="134">
        <v>22.97</v>
      </c>
      <c r="I19" s="57">
        <f t="shared" ref="I19:I30" si="6">(E19*2+F19*3+G19*4+H19*5)/100</f>
        <v>3.6212999999999997</v>
      </c>
      <c r="J19" s="7"/>
      <c r="K19" s="97">
        <f t="shared" si="2"/>
        <v>74</v>
      </c>
      <c r="L19" s="98">
        <f t="shared" si="3"/>
        <v>39.997</v>
      </c>
      <c r="M19" s="99">
        <f t="shared" si="0"/>
        <v>54.05</v>
      </c>
      <c r="N19" s="98">
        <f t="shared" si="4"/>
        <v>10.9964</v>
      </c>
      <c r="O19" s="100">
        <f t="shared" si="1"/>
        <v>14.86</v>
      </c>
    </row>
    <row r="20" spans="1:15" s="1" customFormat="1" ht="15" customHeight="1" x14ac:dyDescent="0.25">
      <c r="A20" s="8">
        <v>2</v>
      </c>
      <c r="B20" s="130">
        <v>20061</v>
      </c>
      <c r="C20" s="132" t="s">
        <v>14</v>
      </c>
      <c r="D20" s="138">
        <v>63</v>
      </c>
      <c r="E20" s="135">
        <v>11.11</v>
      </c>
      <c r="F20" s="135">
        <v>34.92</v>
      </c>
      <c r="G20" s="135">
        <v>42.86</v>
      </c>
      <c r="H20" s="135">
        <v>11.11</v>
      </c>
      <c r="I20" s="32">
        <f t="shared" si="6"/>
        <v>3.5397000000000003</v>
      </c>
      <c r="J20" s="7"/>
      <c r="K20" s="101">
        <f t="shared" si="2"/>
        <v>63</v>
      </c>
      <c r="L20" s="102">
        <f t="shared" si="3"/>
        <v>34.001100000000001</v>
      </c>
      <c r="M20" s="103">
        <f t="shared" si="0"/>
        <v>53.97</v>
      </c>
      <c r="N20" s="102">
        <f t="shared" si="4"/>
        <v>6.9992999999999999</v>
      </c>
      <c r="O20" s="104">
        <f t="shared" si="1"/>
        <v>11.11</v>
      </c>
    </row>
    <row r="21" spans="1:15" s="1" customFormat="1" ht="15" customHeight="1" x14ac:dyDescent="0.25">
      <c r="A21" s="8">
        <v>3</v>
      </c>
      <c r="B21" s="130">
        <v>21020</v>
      </c>
      <c r="C21" s="132" t="s">
        <v>22</v>
      </c>
      <c r="D21" s="138">
        <v>76</v>
      </c>
      <c r="E21" s="135">
        <v>10.53</v>
      </c>
      <c r="F21" s="135">
        <v>30.26</v>
      </c>
      <c r="G21" s="135">
        <v>46.05</v>
      </c>
      <c r="H21" s="135">
        <v>13.16</v>
      </c>
      <c r="I21" s="32">
        <f t="shared" si="6"/>
        <v>3.6183999999999998</v>
      </c>
      <c r="J21" s="7"/>
      <c r="K21" s="101">
        <f t="shared" si="2"/>
        <v>76</v>
      </c>
      <c r="L21" s="102">
        <f t="shared" si="3"/>
        <v>44.999599999999994</v>
      </c>
      <c r="M21" s="103">
        <f t="shared" si="0"/>
        <v>59.209999999999994</v>
      </c>
      <c r="N21" s="102">
        <f t="shared" si="4"/>
        <v>8.0028000000000006</v>
      </c>
      <c r="O21" s="104">
        <f t="shared" si="1"/>
        <v>10.53</v>
      </c>
    </row>
    <row r="22" spans="1:15" s="1" customFormat="1" ht="15" customHeight="1" x14ac:dyDescent="0.25">
      <c r="A22" s="8">
        <v>4</v>
      </c>
      <c r="B22" s="129">
        <v>20060</v>
      </c>
      <c r="C22" s="131" t="s">
        <v>117</v>
      </c>
      <c r="D22" s="138">
        <v>142</v>
      </c>
      <c r="E22" s="135">
        <v>1.41</v>
      </c>
      <c r="F22" s="135">
        <v>30.99</v>
      </c>
      <c r="G22" s="135">
        <v>60.56</v>
      </c>
      <c r="H22" s="135">
        <v>7.04</v>
      </c>
      <c r="I22" s="32">
        <f t="shared" si="6"/>
        <v>3.7322999999999995</v>
      </c>
      <c r="J22" s="7"/>
      <c r="K22" s="101">
        <f t="shared" si="2"/>
        <v>142</v>
      </c>
      <c r="L22" s="102">
        <f t="shared" si="3"/>
        <v>95.992000000000004</v>
      </c>
      <c r="M22" s="103">
        <f t="shared" si="0"/>
        <v>67.600000000000009</v>
      </c>
      <c r="N22" s="102">
        <f t="shared" si="4"/>
        <v>2.0022000000000002</v>
      </c>
      <c r="O22" s="104">
        <f t="shared" si="1"/>
        <v>1.41</v>
      </c>
    </row>
    <row r="23" spans="1:15" s="1" customFormat="1" ht="15" customHeight="1" x14ac:dyDescent="0.25">
      <c r="A23" s="8">
        <v>5</v>
      </c>
      <c r="B23" s="130">
        <v>20400</v>
      </c>
      <c r="C23" s="133" t="s">
        <v>16</v>
      </c>
      <c r="D23" s="138">
        <v>135</v>
      </c>
      <c r="E23" s="135">
        <v>22.96</v>
      </c>
      <c r="F23" s="135">
        <v>42.22</v>
      </c>
      <c r="G23" s="135">
        <v>33.33</v>
      </c>
      <c r="H23" s="135">
        <v>1.48</v>
      </c>
      <c r="I23" s="32">
        <f t="shared" si="6"/>
        <v>3.1329999999999996</v>
      </c>
      <c r="J23" s="7"/>
      <c r="K23" s="101">
        <f t="shared" si="2"/>
        <v>135</v>
      </c>
      <c r="L23" s="102">
        <f t="shared" si="3"/>
        <v>46.993499999999997</v>
      </c>
      <c r="M23" s="103">
        <f t="shared" si="0"/>
        <v>34.809999999999995</v>
      </c>
      <c r="N23" s="102">
        <f t="shared" si="4"/>
        <v>30.995999999999999</v>
      </c>
      <c r="O23" s="104">
        <f t="shared" si="1"/>
        <v>22.96</v>
      </c>
    </row>
    <row r="24" spans="1:15" s="1" customFormat="1" ht="15" customHeight="1" x14ac:dyDescent="0.25">
      <c r="A24" s="8">
        <v>6</v>
      </c>
      <c r="B24" s="130">
        <v>20080</v>
      </c>
      <c r="C24" s="132" t="s">
        <v>15</v>
      </c>
      <c r="D24" s="138">
        <v>73</v>
      </c>
      <c r="E24" s="135">
        <v>23.29</v>
      </c>
      <c r="F24" s="135">
        <v>32.880000000000003</v>
      </c>
      <c r="G24" s="135">
        <v>30.14</v>
      </c>
      <c r="H24" s="135">
        <v>13.7</v>
      </c>
      <c r="I24" s="32">
        <f t="shared" si="6"/>
        <v>3.3428000000000004</v>
      </c>
      <c r="J24" s="7"/>
      <c r="K24" s="101">
        <f t="shared" si="2"/>
        <v>73</v>
      </c>
      <c r="L24" s="102">
        <f t="shared" si="3"/>
        <v>32.0032</v>
      </c>
      <c r="M24" s="103">
        <f t="shared" si="0"/>
        <v>43.84</v>
      </c>
      <c r="N24" s="102">
        <f t="shared" si="4"/>
        <v>17.0017</v>
      </c>
      <c r="O24" s="104">
        <f t="shared" si="1"/>
        <v>23.29</v>
      </c>
    </row>
    <row r="25" spans="1:15" s="1" customFormat="1" ht="15" customHeight="1" x14ac:dyDescent="0.25">
      <c r="A25" s="8">
        <v>7</v>
      </c>
      <c r="B25" s="130">
        <v>20460</v>
      </c>
      <c r="C25" s="132" t="s">
        <v>17</v>
      </c>
      <c r="D25" s="138">
        <v>100</v>
      </c>
      <c r="E25" s="135">
        <v>15</v>
      </c>
      <c r="F25" s="135">
        <v>41</v>
      </c>
      <c r="G25" s="135">
        <v>33</v>
      </c>
      <c r="H25" s="135">
        <v>11</v>
      </c>
      <c r="I25" s="32">
        <f t="shared" si="6"/>
        <v>3.4</v>
      </c>
      <c r="J25" s="7"/>
      <c r="K25" s="101">
        <f t="shared" si="2"/>
        <v>100</v>
      </c>
      <c r="L25" s="102">
        <f t="shared" si="3"/>
        <v>44</v>
      </c>
      <c r="M25" s="103">
        <f t="shared" si="0"/>
        <v>44</v>
      </c>
      <c r="N25" s="102">
        <f t="shared" si="4"/>
        <v>15</v>
      </c>
      <c r="O25" s="104">
        <f t="shared" si="1"/>
        <v>15</v>
      </c>
    </row>
    <row r="26" spans="1:15" s="1" customFormat="1" ht="15" customHeight="1" x14ac:dyDescent="0.25">
      <c r="A26" s="8">
        <v>8</v>
      </c>
      <c r="B26" s="130">
        <v>20550</v>
      </c>
      <c r="C26" s="132" t="s">
        <v>18</v>
      </c>
      <c r="D26" s="138">
        <v>59</v>
      </c>
      <c r="E26" s="135">
        <v>10.17</v>
      </c>
      <c r="F26" s="135">
        <v>37.29</v>
      </c>
      <c r="G26" s="135">
        <v>42.37</v>
      </c>
      <c r="H26" s="135">
        <v>10.17</v>
      </c>
      <c r="I26" s="32">
        <f t="shared" si="6"/>
        <v>3.5254000000000003</v>
      </c>
      <c r="J26" s="7"/>
      <c r="K26" s="101">
        <f t="shared" si="2"/>
        <v>59</v>
      </c>
      <c r="L26" s="102">
        <f t="shared" si="3"/>
        <v>30.9986</v>
      </c>
      <c r="M26" s="103">
        <f t="shared" si="0"/>
        <v>52.54</v>
      </c>
      <c r="N26" s="102">
        <f t="shared" si="4"/>
        <v>6.0002999999999993</v>
      </c>
      <c r="O26" s="104">
        <f t="shared" si="1"/>
        <v>10.17</v>
      </c>
    </row>
    <row r="27" spans="1:15" s="1" customFormat="1" ht="15" customHeight="1" x14ac:dyDescent="0.25">
      <c r="A27" s="8">
        <v>9</v>
      </c>
      <c r="B27" s="130">
        <v>20630</v>
      </c>
      <c r="C27" s="132" t="s">
        <v>19</v>
      </c>
      <c r="D27" s="138">
        <v>87</v>
      </c>
      <c r="E27" s="135">
        <v>21.84</v>
      </c>
      <c r="F27" s="135">
        <v>43.68</v>
      </c>
      <c r="G27" s="135">
        <v>31.03</v>
      </c>
      <c r="H27" s="135">
        <v>3.45</v>
      </c>
      <c r="I27" s="32">
        <f t="shared" si="6"/>
        <v>3.1609000000000003</v>
      </c>
      <c r="J27" s="7"/>
      <c r="K27" s="101">
        <f t="shared" si="2"/>
        <v>87</v>
      </c>
      <c r="L27" s="102">
        <f t="shared" si="3"/>
        <v>29.997600000000002</v>
      </c>
      <c r="M27" s="103">
        <f t="shared" si="0"/>
        <v>34.480000000000004</v>
      </c>
      <c r="N27" s="102">
        <f t="shared" si="4"/>
        <v>19.000799999999998</v>
      </c>
      <c r="O27" s="104">
        <f t="shared" si="1"/>
        <v>21.84</v>
      </c>
    </row>
    <row r="28" spans="1:15" s="1" customFormat="1" ht="15" customHeight="1" x14ac:dyDescent="0.25">
      <c r="A28" s="8">
        <v>10</v>
      </c>
      <c r="B28" s="130">
        <v>20810</v>
      </c>
      <c r="C28" s="132" t="s">
        <v>20</v>
      </c>
      <c r="D28" s="138">
        <v>72</v>
      </c>
      <c r="E28" s="135">
        <v>13.89</v>
      </c>
      <c r="F28" s="135">
        <v>34.72</v>
      </c>
      <c r="G28" s="135">
        <v>47.22</v>
      </c>
      <c r="H28" s="135">
        <v>4.17</v>
      </c>
      <c r="I28" s="32">
        <f t="shared" si="6"/>
        <v>3.4167000000000001</v>
      </c>
      <c r="J28" s="7"/>
      <c r="K28" s="101">
        <f t="shared" si="2"/>
        <v>72</v>
      </c>
      <c r="L28" s="102">
        <f t="shared" si="3"/>
        <v>37.000799999999998</v>
      </c>
      <c r="M28" s="103">
        <f t="shared" si="0"/>
        <v>51.39</v>
      </c>
      <c r="N28" s="102">
        <f t="shared" si="4"/>
        <v>10.0008</v>
      </c>
      <c r="O28" s="104">
        <f t="shared" si="1"/>
        <v>13.89</v>
      </c>
    </row>
    <row r="29" spans="1:15" s="1" customFormat="1" ht="15" customHeight="1" x14ac:dyDescent="0.25">
      <c r="A29" s="8">
        <v>11</v>
      </c>
      <c r="B29" s="130">
        <v>20900</v>
      </c>
      <c r="C29" s="132" t="s">
        <v>21</v>
      </c>
      <c r="D29" s="138">
        <v>100</v>
      </c>
      <c r="E29" s="135">
        <v>19</v>
      </c>
      <c r="F29" s="135">
        <v>42</v>
      </c>
      <c r="G29" s="135">
        <v>35</v>
      </c>
      <c r="H29" s="135">
        <v>4</v>
      </c>
      <c r="I29" s="32">
        <f t="shared" si="6"/>
        <v>3.24</v>
      </c>
      <c r="J29" s="7"/>
      <c r="K29" s="101">
        <f t="shared" si="2"/>
        <v>100</v>
      </c>
      <c r="L29" s="102">
        <f t="shared" si="3"/>
        <v>39</v>
      </c>
      <c r="M29" s="103">
        <f t="shared" si="0"/>
        <v>39</v>
      </c>
      <c r="N29" s="102">
        <f t="shared" si="4"/>
        <v>19</v>
      </c>
      <c r="O29" s="104">
        <f t="shared" si="1"/>
        <v>19</v>
      </c>
    </row>
    <row r="30" spans="1:15" s="1" customFormat="1" ht="15" customHeight="1" thickBot="1" x14ac:dyDescent="0.3">
      <c r="A30" s="8">
        <v>12</v>
      </c>
      <c r="B30" s="130">
        <v>21350</v>
      </c>
      <c r="C30" s="132" t="s">
        <v>23</v>
      </c>
      <c r="D30" s="139">
        <v>59</v>
      </c>
      <c r="E30" s="136">
        <v>13.56</v>
      </c>
      <c r="F30" s="136">
        <v>35.590000000000003</v>
      </c>
      <c r="G30" s="136">
        <v>49.15</v>
      </c>
      <c r="H30" s="137">
        <v>1.69</v>
      </c>
      <c r="I30" s="32">
        <f t="shared" si="6"/>
        <v>3.3894000000000002</v>
      </c>
      <c r="J30" s="7"/>
      <c r="K30" s="105">
        <f t="shared" si="2"/>
        <v>59</v>
      </c>
      <c r="L30" s="106">
        <f t="shared" si="3"/>
        <v>29.9956</v>
      </c>
      <c r="M30" s="107">
        <f t="shared" si="0"/>
        <v>50.839999999999996</v>
      </c>
      <c r="N30" s="106">
        <f t="shared" si="4"/>
        <v>8.0004000000000008</v>
      </c>
      <c r="O30" s="108">
        <f t="shared" si="1"/>
        <v>13.56</v>
      </c>
    </row>
    <row r="31" spans="1:15" s="1" customFormat="1" ht="15" customHeight="1" thickBot="1" x14ac:dyDescent="0.3">
      <c r="A31" s="25"/>
      <c r="B31" s="49"/>
      <c r="C31" s="22" t="s">
        <v>101</v>
      </c>
      <c r="D31" s="26">
        <f>SUM(D32:D48)</f>
        <v>1422</v>
      </c>
      <c r="E31" s="63">
        <v>20.948235294117652</v>
      </c>
      <c r="F31" s="27">
        <v>41.015882352941176</v>
      </c>
      <c r="G31" s="27">
        <v>31.929411764705879</v>
      </c>
      <c r="H31" s="27">
        <v>7.4164285714285709</v>
      </c>
      <c r="I31" s="64">
        <f>AVERAGE(I32:I48)</f>
        <v>3.2319999999999998</v>
      </c>
      <c r="J31" s="7"/>
      <c r="K31" s="114">
        <f t="shared" si="2"/>
        <v>1422</v>
      </c>
      <c r="L31" s="115">
        <f>SUM(L32:L48)</f>
        <v>547.99360000000001</v>
      </c>
      <c r="M31" s="116">
        <f t="shared" si="0"/>
        <v>39.345840336134451</v>
      </c>
      <c r="N31" s="115">
        <f>SUM(N32:N48)</f>
        <v>300.00220000000002</v>
      </c>
      <c r="O31" s="117">
        <f t="shared" si="1"/>
        <v>20.948235294117652</v>
      </c>
    </row>
    <row r="32" spans="1:15" s="1" customFormat="1" ht="15" customHeight="1" x14ac:dyDescent="0.25">
      <c r="A32" s="10">
        <v>1</v>
      </c>
      <c r="B32" s="141">
        <v>30070</v>
      </c>
      <c r="C32" s="144" t="s">
        <v>25</v>
      </c>
      <c r="D32" s="152">
        <v>138</v>
      </c>
      <c r="E32" s="146">
        <v>16.670000000000002</v>
      </c>
      <c r="F32" s="146">
        <v>46.38</v>
      </c>
      <c r="G32" s="146">
        <v>35.51</v>
      </c>
      <c r="H32" s="146">
        <v>1.45</v>
      </c>
      <c r="I32" s="57">
        <f t="shared" ref="I32:I48" si="7">(E32*2+F32*3+G32*4+H32*5)/100</f>
        <v>3.2176999999999998</v>
      </c>
      <c r="J32" s="7"/>
      <c r="K32" s="97">
        <f t="shared" si="2"/>
        <v>138</v>
      </c>
      <c r="L32" s="98">
        <f t="shared" si="3"/>
        <v>51.004800000000003</v>
      </c>
      <c r="M32" s="99">
        <f t="shared" si="0"/>
        <v>36.96</v>
      </c>
      <c r="N32" s="98">
        <f t="shared" si="4"/>
        <v>23.0046</v>
      </c>
      <c r="O32" s="100">
        <f t="shared" si="1"/>
        <v>16.670000000000002</v>
      </c>
    </row>
    <row r="33" spans="1:15" s="1" customFormat="1" ht="15" customHeight="1" x14ac:dyDescent="0.25">
      <c r="A33" s="8">
        <v>2</v>
      </c>
      <c r="B33" s="142">
        <v>30480</v>
      </c>
      <c r="C33" s="145" t="s">
        <v>118</v>
      </c>
      <c r="D33" s="150">
        <v>125</v>
      </c>
      <c r="E33" s="147">
        <v>3.2</v>
      </c>
      <c r="F33" s="147">
        <v>24</v>
      </c>
      <c r="G33" s="147">
        <v>47.2</v>
      </c>
      <c r="H33" s="147">
        <v>25.6</v>
      </c>
      <c r="I33" s="32">
        <f t="shared" si="7"/>
        <v>3.9520000000000004</v>
      </c>
      <c r="J33" s="7"/>
      <c r="K33" s="101">
        <f t="shared" si="2"/>
        <v>125</v>
      </c>
      <c r="L33" s="102">
        <f t="shared" si="3"/>
        <v>91.000000000000014</v>
      </c>
      <c r="M33" s="103">
        <f t="shared" si="0"/>
        <v>72.800000000000011</v>
      </c>
      <c r="N33" s="102">
        <f t="shared" si="4"/>
        <v>4</v>
      </c>
      <c r="O33" s="104">
        <f t="shared" si="1"/>
        <v>3.2</v>
      </c>
    </row>
    <row r="34" spans="1:15" s="1" customFormat="1" ht="15" customHeight="1" x14ac:dyDescent="0.25">
      <c r="A34" s="8">
        <v>3</v>
      </c>
      <c r="B34" s="142">
        <v>30460</v>
      </c>
      <c r="C34" s="145" t="s">
        <v>30</v>
      </c>
      <c r="D34" s="150">
        <v>94</v>
      </c>
      <c r="E34" s="147">
        <v>23.4</v>
      </c>
      <c r="F34" s="147">
        <v>44.68</v>
      </c>
      <c r="G34" s="147">
        <v>30.85</v>
      </c>
      <c r="H34" s="147">
        <v>1.06</v>
      </c>
      <c r="I34" s="32">
        <f t="shared" si="7"/>
        <v>3.0954000000000002</v>
      </c>
      <c r="J34" s="7"/>
      <c r="K34" s="101">
        <f t="shared" si="2"/>
        <v>94</v>
      </c>
      <c r="L34" s="102">
        <f t="shared" si="3"/>
        <v>29.9954</v>
      </c>
      <c r="M34" s="103">
        <f t="shared" si="0"/>
        <v>31.91</v>
      </c>
      <c r="N34" s="102">
        <f t="shared" si="4"/>
        <v>21.995999999999999</v>
      </c>
      <c r="O34" s="104">
        <f t="shared" si="1"/>
        <v>23.4</v>
      </c>
    </row>
    <row r="35" spans="1:15" s="1" customFormat="1" ht="15" customHeight="1" x14ac:dyDescent="0.25">
      <c r="A35" s="8">
        <v>4</v>
      </c>
      <c r="B35" s="142">
        <v>30030</v>
      </c>
      <c r="C35" s="145" t="s">
        <v>24</v>
      </c>
      <c r="D35" s="150">
        <v>71</v>
      </c>
      <c r="E35" s="147">
        <v>14.08</v>
      </c>
      <c r="F35" s="147">
        <v>38.03</v>
      </c>
      <c r="G35" s="147">
        <v>40.85</v>
      </c>
      <c r="H35" s="147">
        <v>7.04</v>
      </c>
      <c r="I35" s="32">
        <f t="shared" si="7"/>
        <v>3.4084999999999996</v>
      </c>
      <c r="J35" s="7"/>
      <c r="K35" s="101">
        <f t="shared" si="2"/>
        <v>71</v>
      </c>
      <c r="L35" s="102">
        <f t="shared" si="3"/>
        <v>34.001899999999999</v>
      </c>
      <c r="M35" s="103">
        <f t="shared" si="0"/>
        <v>47.89</v>
      </c>
      <c r="N35" s="102">
        <f t="shared" si="4"/>
        <v>9.9968000000000004</v>
      </c>
      <c r="O35" s="104">
        <f t="shared" si="1"/>
        <v>14.08</v>
      </c>
    </row>
    <row r="36" spans="1:15" s="1" customFormat="1" ht="15" customHeight="1" x14ac:dyDescent="0.25">
      <c r="A36" s="8">
        <v>5</v>
      </c>
      <c r="B36" s="142">
        <v>31000</v>
      </c>
      <c r="C36" s="145" t="s">
        <v>38</v>
      </c>
      <c r="D36" s="150">
        <v>100</v>
      </c>
      <c r="E36" s="147">
        <v>6</v>
      </c>
      <c r="F36" s="147">
        <v>23</v>
      </c>
      <c r="G36" s="147">
        <v>53</v>
      </c>
      <c r="H36" s="147">
        <v>18</v>
      </c>
      <c r="I36" s="32">
        <f t="shared" si="7"/>
        <v>3.83</v>
      </c>
      <c r="J36" s="7"/>
      <c r="K36" s="101">
        <f t="shared" si="2"/>
        <v>100</v>
      </c>
      <c r="L36" s="102">
        <f t="shared" si="3"/>
        <v>71</v>
      </c>
      <c r="M36" s="103">
        <f t="shared" si="0"/>
        <v>71</v>
      </c>
      <c r="N36" s="102">
        <f t="shared" si="4"/>
        <v>6</v>
      </c>
      <c r="O36" s="104">
        <f t="shared" si="1"/>
        <v>6</v>
      </c>
    </row>
    <row r="37" spans="1:15" s="1" customFormat="1" ht="15" customHeight="1" x14ac:dyDescent="0.25">
      <c r="A37" s="8">
        <v>6</v>
      </c>
      <c r="B37" s="142">
        <v>30130</v>
      </c>
      <c r="C37" s="145" t="s">
        <v>26</v>
      </c>
      <c r="D37" s="150">
        <v>44</v>
      </c>
      <c r="E37" s="147">
        <v>40.909999999999997</v>
      </c>
      <c r="F37" s="147">
        <v>38.64</v>
      </c>
      <c r="G37" s="147">
        <v>20.45</v>
      </c>
      <c r="H37" s="147"/>
      <c r="I37" s="32">
        <f t="shared" si="7"/>
        <v>2.7954000000000003</v>
      </c>
      <c r="J37" s="7"/>
      <c r="K37" s="101">
        <f t="shared" si="2"/>
        <v>44</v>
      </c>
      <c r="L37" s="102">
        <f t="shared" si="3"/>
        <v>8.9979999999999993</v>
      </c>
      <c r="M37" s="103">
        <f t="shared" si="0"/>
        <v>20.45</v>
      </c>
      <c r="N37" s="118">
        <f t="shared" si="4"/>
        <v>18.000399999999999</v>
      </c>
      <c r="O37" s="104">
        <f t="shared" si="1"/>
        <v>40.909999999999997</v>
      </c>
    </row>
    <row r="38" spans="1:15" s="1" customFormat="1" ht="15" customHeight="1" x14ac:dyDescent="0.25">
      <c r="A38" s="8">
        <v>7</v>
      </c>
      <c r="B38" s="142">
        <v>30160</v>
      </c>
      <c r="C38" s="145" t="s">
        <v>27</v>
      </c>
      <c r="D38" s="150">
        <v>104</v>
      </c>
      <c r="E38" s="147">
        <v>63.46</v>
      </c>
      <c r="F38" s="147">
        <v>28.85</v>
      </c>
      <c r="G38" s="147">
        <v>7.69</v>
      </c>
      <c r="H38" s="147"/>
      <c r="I38" s="32">
        <f t="shared" si="7"/>
        <v>2.4423000000000004</v>
      </c>
      <c r="J38" s="7"/>
      <c r="K38" s="101">
        <f t="shared" si="2"/>
        <v>104</v>
      </c>
      <c r="L38" s="102">
        <f t="shared" si="3"/>
        <v>7.9976000000000003</v>
      </c>
      <c r="M38" s="103">
        <f t="shared" si="0"/>
        <v>7.69</v>
      </c>
      <c r="N38" s="118">
        <f t="shared" si="4"/>
        <v>65.998400000000004</v>
      </c>
      <c r="O38" s="104">
        <f t="shared" si="1"/>
        <v>63.46</v>
      </c>
    </row>
    <row r="39" spans="1:15" s="1" customFormat="1" ht="15" customHeight="1" x14ac:dyDescent="0.25">
      <c r="A39" s="8">
        <v>8</v>
      </c>
      <c r="B39" s="142">
        <v>30310</v>
      </c>
      <c r="C39" s="145" t="s">
        <v>28</v>
      </c>
      <c r="D39" s="150">
        <v>68</v>
      </c>
      <c r="E39" s="147">
        <v>14.71</v>
      </c>
      <c r="F39" s="147">
        <v>45.59</v>
      </c>
      <c r="G39" s="147">
        <v>35.29</v>
      </c>
      <c r="H39" s="147">
        <v>4.41</v>
      </c>
      <c r="I39" s="32">
        <f t="shared" si="7"/>
        <v>3.2940000000000005</v>
      </c>
      <c r="J39" s="7"/>
      <c r="K39" s="101">
        <f t="shared" si="2"/>
        <v>68</v>
      </c>
      <c r="L39" s="102">
        <f t="shared" si="3"/>
        <v>26.996000000000002</v>
      </c>
      <c r="M39" s="103">
        <f t="shared" si="0"/>
        <v>39.700000000000003</v>
      </c>
      <c r="N39" s="118">
        <f t="shared" si="4"/>
        <v>10.002800000000001</v>
      </c>
      <c r="O39" s="104">
        <f t="shared" si="1"/>
        <v>14.71</v>
      </c>
    </row>
    <row r="40" spans="1:15" s="1" customFormat="1" ht="15" customHeight="1" x14ac:dyDescent="0.25">
      <c r="A40" s="8">
        <v>9</v>
      </c>
      <c r="B40" s="142">
        <v>30440</v>
      </c>
      <c r="C40" s="145" t="s">
        <v>29</v>
      </c>
      <c r="D40" s="150">
        <v>72</v>
      </c>
      <c r="E40" s="147">
        <v>31.94</v>
      </c>
      <c r="F40" s="147">
        <v>54.17</v>
      </c>
      <c r="G40" s="147">
        <v>11.11</v>
      </c>
      <c r="H40" s="147">
        <v>2.78</v>
      </c>
      <c r="I40" s="32">
        <f t="shared" si="7"/>
        <v>2.8472999999999997</v>
      </c>
      <c r="J40" s="7"/>
      <c r="K40" s="101">
        <f t="shared" si="2"/>
        <v>72</v>
      </c>
      <c r="L40" s="102">
        <f t="shared" si="3"/>
        <v>10.0008</v>
      </c>
      <c r="M40" s="103">
        <f t="shared" si="0"/>
        <v>13.889999999999999</v>
      </c>
      <c r="N40" s="118">
        <f t="shared" si="4"/>
        <v>22.996800000000004</v>
      </c>
      <c r="O40" s="104">
        <f t="shared" si="1"/>
        <v>31.94</v>
      </c>
    </row>
    <row r="41" spans="1:15" s="1" customFormat="1" ht="15" customHeight="1" x14ac:dyDescent="0.25">
      <c r="A41" s="8">
        <v>10</v>
      </c>
      <c r="B41" s="142">
        <v>30500</v>
      </c>
      <c r="C41" s="145" t="s">
        <v>31</v>
      </c>
      <c r="D41" s="150">
        <v>37</v>
      </c>
      <c r="E41" s="147">
        <v>10.81</v>
      </c>
      <c r="F41" s="147">
        <v>45.95</v>
      </c>
      <c r="G41" s="147">
        <v>40.54</v>
      </c>
      <c r="H41" s="147">
        <v>2.7</v>
      </c>
      <c r="I41" s="32">
        <f t="shared" si="7"/>
        <v>3.3513000000000002</v>
      </c>
      <c r="J41" s="7"/>
      <c r="K41" s="101">
        <f t="shared" si="2"/>
        <v>37</v>
      </c>
      <c r="L41" s="102">
        <f t="shared" si="3"/>
        <v>15.998800000000001</v>
      </c>
      <c r="M41" s="103">
        <f t="shared" si="0"/>
        <v>43.24</v>
      </c>
      <c r="N41" s="118">
        <f t="shared" si="4"/>
        <v>3.9997000000000003</v>
      </c>
      <c r="O41" s="104">
        <f t="shared" si="1"/>
        <v>10.81</v>
      </c>
    </row>
    <row r="42" spans="1:15" s="1" customFormat="1" ht="15" customHeight="1" x14ac:dyDescent="0.25">
      <c r="A42" s="8">
        <v>11</v>
      </c>
      <c r="B42" s="142">
        <v>30530</v>
      </c>
      <c r="C42" s="145" t="s">
        <v>32</v>
      </c>
      <c r="D42" s="150">
        <v>137</v>
      </c>
      <c r="E42" s="147">
        <v>32.85</v>
      </c>
      <c r="F42" s="147">
        <v>42.34</v>
      </c>
      <c r="G42" s="147">
        <v>21.9</v>
      </c>
      <c r="H42" s="147">
        <v>2.92</v>
      </c>
      <c r="I42" s="32">
        <f t="shared" si="7"/>
        <v>2.9492000000000007</v>
      </c>
      <c r="J42" s="7"/>
      <c r="K42" s="101">
        <f t="shared" si="2"/>
        <v>137</v>
      </c>
      <c r="L42" s="102">
        <f t="shared" si="3"/>
        <v>34.003399999999999</v>
      </c>
      <c r="M42" s="103">
        <f t="shared" si="0"/>
        <v>24.82</v>
      </c>
      <c r="N42" s="118">
        <f t="shared" si="4"/>
        <v>45.0045</v>
      </c>
      <c r="O42" s="104">
        <f t="shared" si="1"/>
        <v>32.85</v>
      </c>
    </row>
    <row r="43" spans="1:15" s="1" customFormat="1" ht="15" customHeight="1" x14ac:dyDescent="0.25">
      <c r="A43" s="8">
        <v>12</v>
      </c>
      <c r="B43" s="142">
        <v>30640</v>
      </c>
      <c r="C43" s="145" t="s">
        <v>33</v>
      </c>
      <c r="D43" s="150">
        <v>79</v>
      </c>
      <c r="E43" s="147">
        <v>12.66</v>
      </c>
      <c r="F43" s="147">
        <v>54.43</v>
      </c>
      <c r="G43" s="147">
        <v>25.32</v>
      </c>
      <c r="H43" s="147">
        <v>7.59</v>
      </c>
      <c r="I43" s="32">
        <f t="shared" si="7"/>
        <v>3.2783999999999995</v>
      </c>
      <c r="J43" s="7"/>
      <c r="K43" s="101">
        <f t="shared" si="2"/>
        <v>79</v>
      </c>
      <c r="L43" s="102">
        <f t="shared" si="3"/>
        <v>25.998899999999999</v>
      </c>
      <c r="M43" s="103">
        <f t="shared" si="0"/>
        <v>32.909999999999997</v>
      </c>
      <c r="N43" s="102">
        <f t="shared" si="4"/>
        <v>10.0014</v>
      </c>
      <c r="O43" s="104">
        <f t="shared" si="1"/>
        <v>12.66</v>
      </c>
    </row>
    <row r="44" spans="1:15" s="1" customFormat="1" ht="15" customHeight="1" x14ac:dyDescent="0.25">
      <c r="A44" s="8">
        <v>13</v>
      </c>
      <c r="B44" s="142">
        <v>30650</v>
      </c>
      <c r="C44" s="145" t="s">
        <v>34</v>
      </c>
      <c r="D44" s="150">
        <v>55</v>
      </c>
      <c r="E44" s="147">
        <v>20</v>
      </c>
      <c r="F44" s="147">
        <v>49.09</v>
      </c>
      <c r="G44" s="147">
        <v>30.91</v>
      </c>
      <c r="H44" s="147"/>
      <c r="I44" s="32">
        <f t="shared" si="7"/>
        <v>3.1091000000000002</v>
      </c>
      <c r="J44" s="7"/>
      <c r="K44" s="101">
        <f t="shared" si="2"/>
        <v>55</v>
      </c>
      <c r="L44" s="102">
        <f t="shared" si="3"/>
        <v>17.000499999999999</v>
      </c>
      <c r="M44" s="103">
        <f t="shared" si="0"/>
        <v>30.91</v>
      </c>
      <c r="N44" s="102">
        <f t="shared" si="4"/>
        <v>11</v>
      </c>
      <c r="O44" s="104">
        <f t="shared" si="1"/>
        <v>20</v>
      </c>
    </row>
    <row r="45" spans="1:15" s="1" customFormat="1" ht="15" customHeight="1" x14ac:dyDescent="0.25">
      <c r="A45" s="8">
        <v>14</v>
      </c>
      <c r="B45" s="141">
        <v>30790</v>
      </c>
      <c r="C45" s="145" t="s">
        <v>35</v>
      </c>
      <c r="D45" s="150">
        <v>58</v>
      </c>
      <c r="E45" s="147">
        <v>20.69</v>
      </c>
      <c r="F45" s="147">
        <v>39.659999999999997</v>
      </c>
      <c r="G45" s="147">
        <v>25.86</v>
      </c>
      <c r="H45" s="147">
        <v>13.79</v>
      </c>
      <c r="I45" s="32">
        <f t="shared" si="7"/>
        <v>3.3274999999999992</v>
      </c>
      <c r="J45" s="7"/>
      <c r="K45" s="101">
        <f t="shared" si="2"/>
        <v>58</v>
      </c>
      <c r="L45" s="102">
        <f t="shared" si="3"/>
        <v>22.997</v>
      </c>
      <c r="M45" s="103">
        <f t="shared" si="0"/>
        <v>39.65</v>
      </c>
      <c r="N45" s="102">
        <f t="shared" si="4"/>
        <v>12.0002</v>
      </c>
      <c r="O45" s="104">
        <f t="shared" si="1"/>
        <v>20.69</v>
      </c>
    </row>
    <row r="46" spans="1:15" s="1" customFormat="1" ht="15" customHeight="1" x14ac:dyDescent="0.25">
      <c r="A46" s="8">
        <v>15</v>
      </c>
      <c r="B46" s="142">
        <v>30880</v>
      </c>
      <c r="C46" s="144" t="s">
        <v>36</v>
      </c>
      <c r="D46" s="150">
        <v>50</v>
      </c>
      <c r="E46" s="147">
        <v>14</v>
      </c>
      <c r="F46" s="147">
        <v>30</v>
      </c>
      <c r="G46" s="147">
        <v>50</v>
      </c>
      <c r="H46" s="147">
        <v>6</v>
      </c>
      <c r="I46" s="32">
        <f t="shared" si="7"/>
        <v>3.48</v>
      </c>
      <c r="J46" s="7"/>
      <c r="K46" s="101">
        <f t="shared" si="2"/>
        <v>50</v>
      </c>
      <c r="L46" s="102">
        <f t="shared" si="3"/>
        <v>28</v>
      </c>
      <c r="M46" s="103">
        <f t="shared" si="0"/>
        <v>56</v>
      </c>
      <c r="N46" s="102">
        <f t="shared" si="4"/>
        <v>7</v>
      </c>
      <c r="O46" s="104">
        <f t="shared" si="1"/>
        <v>14</v>
      </c>
    </row>
    <row r="47" spans="1:15" s="1" customFormat="1" ht="15" customHeight="1" x14ac:dyDescent="0.25">
      <c r="A47" s="8">
        <v>16</v>
      </c>
      <c r="B47" s="142">
        <v>30940</v>
      </c>
      <c r="C47" s="145" t="s">
        <v>37</v>
      </c>
      <c r="D47" s="150">
        <v>93</v>
      </c>
      <c r="E47" s="147">
        <v>20.43</v>
      </c>
      <c r="F47" s="147">
        <v>41.94</v>
      </c>
      <c r="G47" s="147">
        <v>33.33</v>
      </c>
      <c r="H47" s="147">
        <v>4.3</v>
      </c>
      <c r="I47" s="32">
        <f t="shared" si="7"/>
        <v>3.2149999999999999</v>
      </c>
      <c r="J47" s="7"/>
      <c r="K47" s="101">
        <f t="shared" si="2"/>
        <v>93</v>
      </c>
      <c r="L47" s="102">
        <f t="shared" si="3"/>
        <v>34.995899999999999</v>
      </c>
      <c r="M47" s="103">
        <f t="shared" si="0"/>
        <v>37.629999999999995</v>
      </c>
      <c r="N47" s="102">
        <f t="shared" si="4"/>
        <v>18.9999</v>
      </c>
      <c r="O47" s="104">
        <f t="shared" si="1"/>
        <v>20.43</v>
      </c>
    </row>
    <row r="48" spans="1:15" s="1" customFormat="1" ht="15" customHeight="1" thickBot="1" x14ac:dyDescent="0.3">
      <c r="A48" s="8">
        <v>17</v>
      </c>
      <c r="B48" s="143">
        <v>31480</v>
      </c>
      <c r="C48" s="145" t="s">
        <v>39</v>
      </c>
      <c r="D48" s="151">
        <v>97</v>
      </c>
      <c r="E48" s="148">
        <v>10.31</v>
      </c>
      <c r="F48" s="148">
        <v>50.52</v>
      </c>
      <c r="G48" s="148">
        <v>32.99</v>
      </c>
      <c r="H48" s="149">
        <v>6.19</v>
      </c>
      <c r="I48" s="32">
        <f t="shared" si="7"/>
        <v>3.3508999999999998</v>
      </c>
      <c r="J48" s="7"/>
      <c r="K48" s="105">
        <f t="shared" si="2"/>
        <v>97</v>
      </c>
      <c r="L48" s="106">
        <f t="shared" si="3"/>
        <v>38.004600000000003</v>
      </c>
      <c r="M48" s="107">
        <f t="shared" si="0"/>
        <v>39.18</v>
      </c>
      <c r="N48" s="106">
        <f t="shared" si="4"/>
        <v>10.0007</v>
      </c>
      <c r="O48" s="108">
        <f t="shared" si="1"/>
        <v>10.31</v>
      </c>
    </row>
    <row r="49" spans="1:15" s="1" customFormat="1" ht="15" customHeight="1" thickBot="1" x14ac:dyDescent="0.3">
      <c r="A49" s="25"/>
      <c r="B49" s="49"/>
      <c r="C49" s="29" t="s">
        <v>102</v>
      </c>
      <c r="D49" s="26">
        <f>SUM(D50:D68)</f>
        <v>1522</v>
      </c>
      <c r="E49" s="27">
        <v>14.860000000000001</v>
      </c>
      <c r="F49" s="65">
        <v>33.145263157894739</v>
      </c>
      <c r="G49" s="27">
        <v>41.502631578947359</v>
      </c>
      <c r="H49" s="27">
        <v>11.725882352941177</v>
      </c>
      <c r="I49" s="64">
        <f>AVERAGE(I50:I68)</f>
        <v>3.4762421052631574</v>
      </c>
      <c r="J49" s="7"/>
      <c r="K49" s="114">
        <f t="shared" si="2"/>
        <v>1522</v>
      </c>
      <c r="L49" s="115">
        <f>SUM(L50:L68)</f>
        <v>809.00390000000016</v>
      </c>
      <c r="M49" s="116">
        <f t="shared" si="0"/>
        <v>53.228513931888536</v>
      </c>
      <c r="N49" s="115">
        <f>SUM(N50:N68)</f>
        <v>194.00370000000001</v>
      </c>
      <c r="O49" s="117">
        <f t="shared" si="1"/>
        <v>14.860000000000001</v>
      </c>
    </row>
    <row r="50" spans="1:15" s="1" customFormat="1" ht="15" customHeight="1" x14ac:dyDescent="0.25">
      <c r="A50" s="10">
        <v>1</v>
      </c>
      <c r="B50" s="36">
        <v>40010</v>
      </c>
      <c r="C50" s="44" t="s">
        <v>119</v>
      </c>
      <c r="D50" s="160">
        <v>146</v>
      </c>
      <c r="E50" s="153">
        <v>2.0499999999999998</v>
      </c>
      <c r="F50" s="153">
        <v>42.47</v>
      </c>
      <c r="G50" s="153">
        <v>47.95</v>
      </c>
      <c r="H50" s="153">
        <v>7.53</v>
      </c>
      <c r="I50" s="57">
        <f t="shared" ref="I50:I68" si="8">(E50*2+F50*3+G50*4+H50*5)/100</f>
        <v>3.6095999999999999</v>
      </c>
      <c r="J50" s="7"/>
      <c r="K50" s="97">
        <f t="shared" si="2"/>
        <v>146</v>
      </c>
      <c r="L50" s="98">
        <f t="shared" si="3"/>
        <v>81.000800000000012</v>
      </c>
      <c r="M50" s="99">
        <f t="shared" si="0"/>
        <v>55.480000000000004</v>
      </c>
      <c r="N50" s="98">
        <f t="shared" si="4"/>
        <v>2.9929999999999994</v>
      </c>
      <c r="O50" s="100">
        <f t="shared" si="1"/>
        <v>2.0499999999999998</v>
      </c>
    </row>
    <row r="51" spans="1:15" s="1" customFormat="1" ht="15" customHeight="1" x14ac:dyDescent="0.25">
      <c r="A51" s="8">
        <v>2</v>
      </c>
      <c r="B51" s="37">
        <v>40030</v>
      </c>
      <c r="C51" s="45" t="s">
        <v>125</v>
      </c>
      <c r="D51" s="158">
        <v>53</v>
      </c>
      <c r="E51" s="154">
        <v>5.66</v>
      </c>
      <c r="F51" s="154">
        <v>39.619999999999997</v>
      </c>
      <c r="G51" s="154">
        <v>41.51</v>
      </c>
      <c r="H51" s="154">
        <v>13.21</v>
      </c>
      <c r="I51" s="32">
        <f t="shared" si="8"/>
        <v>3.6227</v>
      </c>
      <c r="J51" s="7"/>
      <c r="K51" s="101">
        <f t="shared" si="2"/>
        <v>53</v>
      </c>
      <c r="L51" s="102">
        <f t="shared" si="3"/>
        <v>29.0016</v>
      </c>
      <c r="M51" s="103">
        <f t="shared" si="0"/>
        <v>54.72</v>
      </c>
      <c r="N51" s="102">
        <f t="shared" si="4"/>
        <v>2.9998</v>
      </c>
      <c r="O51" s="104">
        <f t="shared" si="1"/>
        <v>5.66</v>
      </c>
    </row>
    <row r="52" spans="1:15" s="1" customFormat="1" ht="15" customHeight="1" x14ac:dyDescent="0.25">
      <c r="A52" s="8">
        <v>3</v>
      </c>
      <c r="B52" s="37">
        <v>40410</v>
      </c>
      <c r="C52" s="45" t="s">
        <v>49</v>
      </c>
      <c r="D52" s="158">
        <v>132</v>
      </c>
      <c r="E52" s="154">
        <v>1.52</v>
      </c>
      <c r="F52" s="154">
        <v>18.18</v>
      </c>
      <c r="G52" s="154">
        <v>56.82</v>
      </c>
      <c r="H52" s="154">
        <v>23.48</v>
      </c>
      <c r="I52" s="32">
        <f t="shared" si="8"/>
        <v>4.0225999999999997</v>
      </c>
      <c r="J52" s="7"/>
      <c r="K52" s="101">
        <f t="shared" si="2"/>
        <v>132</v>
      </c>
      <c r="L52" s="102">
        <f t="shared" si="3"/>
        <v>105.99600000000001</v>
      </c>
      <c r="M52" s="103">
        <f t="shared" si="0"/>
        <v>80.3</v>
      </c>
      <c r="N52" s="102">
        <f t="shared" si="4"/>
        <v>2.0064000000000002</v>
      </c>
      <c r="O52" s="104">
        <f t="shared" si="1"/>
        <v>1.52</v>
      </c>
    </row>
    <row r="53" spans="1:15" s="1" customFormat="1" ht="15" customHeight="1" x14ac:dyDescent="0.25">
      <c r="A53" s="8">
        <v>4</v>
      </c>
      <c r="B53" s="37">
        <v>40011</v>
      </c>
      <c r="C53" s="45" t="s">
        <v>40</v>
      </c>
      <c r="D53" s="158">
        <v>202</v>
      </c>
      <c r="E53" s="154">
        <v>14.36</v>
      </c>
      <c r="F53" s="154">
        <v>25.74</v>
      </c>
      <c r="G53" s="154">
        <v>53.47</v>
      </c>
      <c r="H53" s="154">
        <v>6.44</v>
      </c>
      <c r="I53" s="32">
        <f t="shared" si="8"/>
        <v>3.5202</v>
      </c>
      <c r="J53" s="7"/>
      <c r="K53" s="101">
        <f t="shared" si="2"/>
        <v>202</v>
      </c>
      <c r="L53" s="102">
        <f t="shared" si="3"/>
        <v>121.01819999999999</v>
      </c>
      <c r="M53" s="103">
        <f t="shared" si="0"/>
        <v>59.91</v>
      </c>
      <c r="N53" s="102">
        <f t="shared" si="4"/>
        <v>29.007199999999997</v>
      </c>
      <c r="O53" s="104">
        <f t="shared" si="1"/>
        <v>14.36</v>
      </c>
    </row>
    <row r="54" spans="1:15" s="1" customFormat="1" ht="15" customHeight="1" x14ac:dyDescent="0.25">
      <c r="A54" s="8">
        <v>5</v>
      </c>
      <c r="B54" s="37">
        <v>40080</v>
      </c>
      <c r="C54" s="45" t="s">
        <v>42</v>
      </c>
      <c r="D54" s="158">
        <v>106</v>
      </c>
      <c r="E54" s="154">
        <v>0.94</v>
      </c>
      <c r="F54" s="154">
        <v>35.85</v>
      </c>
      <c r="G54" s="154">
        <v>49.06</v>
      </c>
      <c r="H54" s="154">
        <v>14.15</v>
      </c>
      <c r="I54" s="32">
        <f t="shared" si="8"/>
        <v>3.7642000000000002</v>
      </c>
      <c r="J54" s="7"/>
      <c r="K54" s="101">
        <f t="shared" si="2"/>
        <v>106</v>
      </c>
      <c r="L54" s="102">
        <f t="shared" si="3"/>
        <v>67.002600000000001</v>
      </c>
      <c r="M54" s="103">
        <f t="shared" si="0"/>
        <v>63.21</v>
      </c>
      <c r="N54" s="102">
        <f t="shared" si="4"/>
        <v>0.99639999999999995</v>
      </c>
      <c r="O54" s="104">
        <f t="shared" si="1"/>
        <v>0.94</v>
      </c>
    </row>
    <row r="55" spans="1:15" s="1" customFormat="1" ht="15" customHeight="1" x14ac:dyDescent="0.25">
      <c r="A55" s="8">
        <v>6</v>
      </c>
      <c r="B55" s="37">
        <v>40100</v>
      </c>
      <c r="C55" s="45" t="s">
        <v>43</v>
      </c>
      <c r="D55" s="158">
        <v>94</v>
      </c>
      <c r="E55" s="154">
        <v>8.51</v>
      </c>
      <c r="F55" s="154">
        <v>47.87</v>
      </c>
      <c r="G55" s="154">
        <v>40.43</v>
      </c>
      <c r="H55" s="154">
        <v>3.19</v>
      </c>
      <c r="I55" s="32">
        <f t="shared" si="8"/>
        <v>3.383</v>
      </c>
      <c r="J55" s="7"/>
      <c r="K55" s="101">
        <f t="shared" si="2"/>
        <v>94</v>
      </c>
      <c r="L55" s="102">
        <f t="shared" si="3"/>
        <v>41.002800000000001</v>
      </c>
      <c r="M55" s="103">
        <f t="shared" si="0"/>
        <v>43.62</v>
      </c>
      <c r="N55" s="102">
        <f t="shared" si="4"/>
        <v>7.9993999999999996</v>
      </c>
      <c r="O55" s="104">
        <f t="shared" si="1"/>
        <v>8.51</v>
      </c>
    </row>
    <row r="56" spans="1:15" s="1" customFormat="1" ht="15" customHeight="1" x14ac:dyDescent="0.25">
      <c r="A56" s="8">
        <v>7</v>
      </c>
      <c r="B56" s="37">
        <v>40020</v>
      </c>
      <c r="C56" s="45" t="s">
        <v>120</v>
      </c>
      <c r="D56" s="158">
        <v>25</v>
      </c>
      <c r="E56" s="154">
        <v>4</v>
      </c>
      <c r="F56" s="154">
        <v>24</v>
      </c>
      <c r="G56" s="154">
        <v>56</v>
      </c>
      <c r="H56" s="154">
        <v>16</v>
      </c>
      <c r="I56" s="32">
        <f t="shared" si="8"/>
        <v>3.84</v>
      </c>
      <c r="J56" s="7"/>
      <c r="K56" s="101">
        <f t="shared" si="2"/>
        <v>25</v>
      </c>
      <c r="L56" s="102">
        <f t="shared" si="3"/>
        <v>18</v>
      </c>
      <c r="M56" s="103">
        <f t="shared" si="0"/>
        <v>72</v>
      </c>
      <c r="N56" s="102">
        <f t="shared" si="4"/>
        <v>1</v>
      </c>
      <c r="O56" s="104">
        <f t="shared" si="1"/>
        <v>4</v>
      </c>
    </row>
    <row r="57" spans="1:15" s="1" customFormat="1" ht="15" customHeight="1" x14ac:dyDescent="0.25">
      <c r="A57" s="8">
        <v>8</v>
      </c>
      <c r="B57" s="37">
        <v>40031</v>
      </c>
      <c r="C57" s="47" t="s">
        <v>41</v>
      </c>
      <c r="D57" s="158">
        <v>107</v>
      </c>
      <c r="E57" s="154">
        <v>14.02</v>
      </c>
      <c r="F57" s="154">
        <v>38.32</v>
      </c>
      <c r="G57" s="154">
        <v>41.12</v>
      </c>
      <c r="H57" s="154">
        <v>6.54</v>
      </c>
      <c r="I57" s="32">
        <f t="shared" si="8"/>
        <v>3.4018000000000002</v>
      </c>
      <c r="J57" s="7"/>
      <c r="K57" s="101">
        <f t="shared" si="2"/>
        <v>107</v>
      </c>
      <c r="L57" s="102">
        <f t="shared" si="3"/>
        <v>50.996200000000002</v>
      </c>
      <c r="M57" s="103">
        <f t="shared" si="0"/>
        <v>47.66</v>
      </c>
      <c r="N57" s="102">
        <f t="shared" si="4"/>
        <v>15.001399999999999</v>
      </c>
      <c r="O57" s="104">
        <f t="shared" si="1"/>
        <v>14.02</v>
      </c>
    </row>
    <row r="58" spans="1:15" s="1" customFormat="1" ht="15" customHeight="1" x14ac:dyDescent="0.25">
      <c r="A58" s="8">
        <v>9</v>
      </c>
      <c r="B58" s="37">
        <v>40210</v>
      </c>
      <c r="C58" s="47" t="s">
        <v>45</v>
      </c>
      <c r="D58" s="158">
        <v>44</v>
      </c>
      <c r="E58" s="154">
        <v>13.64</v>
      </c>
      <c r="F58" s="154">
        <v>22.73</v>
      </c>
      <c r="G58" s="154">
        <v>52.27</v>
      </c>
      <c r="H58" s="154">
        <v>11.36</v>
      </c>
      <c r="I58" s="32">
        <f t="shared" si="8"/>
        <v>3.6135000000000002</v>
      </c>
      <c r="J58" s="7"/>
      <c r="K58" s="101">
        <f t="shared" si="2"/>
        <v>44</v>
      </c>
      <c r="L58" s="102">
        <f t="shared" si="3"/>
        <v>27.997200000000003</v>
      </c>
      <c r="M58" s="103">
        <f t="shared" si="0"/>
        <v>63.63</v>
      </c>
      <c r="N58" s="102">
        <f t="shared" si="4"/>
        <v>6.0016000000000007</v>
      </c>
      <c r="O58" s="104">
        <f t="shared" si="1"/>
        <v>13.64</v>
      </c>
    </row>
    <row r="59" spans="1:15" s="1" customFormat="1" ht="15" customHeight="1" x14ac:dyDescent="0.25">
      <c r="A59" s="8">
        <v>10</v>
      </c>
      <c r="B59" s="36">
        <v>40300</v>
      </c>
      <c r="C59" s="48" t="s">
        <v>46</v>
      </c>
      <c r="D59" s="158">
        <v>15</v>
      </c>
      <c r="E59" s="154"/>
      <c r="F59" s="154">
        <v>13.33</v>
      </c>
      <c r="G59" s="154">
        <v>53.33</v>
      </c>
      <c r="H59" s="154">
        <v>33.33</v>
      </c>
      <c r="I59" s="32">
        <f t="shared" si="8"/>
        <v>4.1996000000000002</v>
      </c>
      <c r="J59" s="7"/>
      <c r="K59" s="101">
        <f t="shared" si="2"/>
        <v>15</v>
      </c>
      <c r="L59" s="102">
        <f t="shared" si="3"/>
        <v>12.998999999999999</v>
      </c>
      <c r="M59" s="103">
        <f t="shared" si="0"/>
        <v>86.66</v>
      </c>
      <c r="N59" s="102">
        <f t="shared" si="4"/>
        <v>0</v>
      </c>
      <c r="O59" s="104">
        <f t="shared" si="1"/>
        <v>0</v>
      </c>
    </row>
    <row r="60" spans="1:15" s="1" customFormat="1" ht="15" customHeight="1" x14ac:dyDescent="0.25">
      <c r="A60" s="8">
        <v>11</v>
      </c>
      <c r="B60" s="37">
        <v>40360</v>
      </c>
      <c r="C60" s="45" t="s">
        <v>47</v>
      </c>
      <c r="D60" s="158">
        <v>43</v>
      </c>
      <c r="E60" s="154">
        <v>30.23</v>
      </c>
      <c r="F60" s="154">
        <v>37.21</v>
      </c>
      <c r="G60" s="154">
        <v>25.58</v>
      </c>
      <c r="H60" s="154">
        <v>6.98</v>
      </c>
      <c r="I60" s="32">
        <f t="shared" si="8"/>
        <v>3.0930999999999993</v>
      </c>
      <c r="J60" s="7"/>
      <c r="K60" s="101">
        <f t="shared" si="2"/>
        <v>43</v>
      </c>
      <c r="L60" s="102">
        <f t="shared" si="3"/>
        <v>14.000800000000002</v>
      </c>
      <c r="M60" s="103">
        <f t="shared" si="0"/>
        <v>32.56</v>
      </c>
      <c r="N60" s="102">
        <f t="shared" si="4"/>
        <v>12.998900000000001</v>
      </c>
      <c r="O60" s="104">
        <f t="shared" si="1"/>
        <v>30.23</v>
      </c>
    </row>
    <row r="61" spans="1:15" s="1" customFormat="1" ht="15" customHeight="1" x14ac:dyDescent="0.25">
      <c r="A61" s="8">
        <v>12</v>
      </c>
      <c r="B61" s="37">
        <v>40390</v>
      </c>
      <c r="C61" s="45" t="s">
        <v>48</v>
      </c>
      <c r="D61" s="158">
        <v>76</v>
      </c>
      <c r="E61" s="154">
        <v>10.53</v>
      </c>
      <c r="F61" s="154">
        <v>60.53</v>
      </c>
      <c r="G61" s="154">
        <v>23.68</v>
      </c>
      <c r="H61" s="154">
        <v>5.26</v>
      </c>
      <c r="I61" s="32">
        <f t="shared" si="8"/>
        <v>3.2367000000000004</v>
      </c>
      <c r="J61" s="7"/>
      <c r="K61" s="101">
        <f t="shared" si="2"/>
        <v>76</v>
      </c>
      <c r="L61" s="102">
        <f t="shared" si="3"/>
        <v>21.994399999999995</v>
      </c>
      <c r="M61" s="103">
        <f t="shared" si="0"/>
        <v>28.939999999999998</v>
      </c>
      <c r="N61" s="102">
        <f t="shared" si="4"/>
        <v>8.0028000000000006</v>
      </c>
      <c r="O61" s="104">
        <f t="shared" si="1"/>
        <v>10.53</v>
      </c>
    </row>
    <row r="62" spans="1:15" s="1" customFormat="1" ht="15" customHeight="1" x14ac:dyDescent="0.25">
      <c r="A62" s="8">
        <v>13</v>
      </c>
      <c r="B62" s="37">
        <v>40720</v>
      </c>
      <c r="C62" s="45" t="s">
        <v>121</v>
      </c>
      <c r="D62" s="158">
        <v>78</v>
      </c>
      <c r="E62" s="154">
        <v>16.670000000000002</v>
      </c>
      <c r="F62" s="154">
        <v>30.77</v>
      </c>
      <c r="G62" s="154">
        <v>47.44</v>
      </c>
      <c r="H62" s="154">
        <v>5.13</v>
      </c>
      <c r="I62" s="32">
        <f t="shared" si="8"/>
        <v>3.4105999999999996</v>
      </c>
      <c r="J62" s="7"/>
      <c r="K62" s="101">
        <f t="shared" si="2"/>
        <v>78</v>
      </c>
      <c r="L62" s="102">
        <f t="shared" si="3"/>
        <v>41.004600000000003</v>
      </c>
      <c r="M62" s="103">
        <f t="shared" si="0"/>
        <v>52.57</v>
      </c>
      <c r="N62" s="102">
        <f t="shared" si="4"/>
        <v>13.002600000000003</v>
      </c>
      <c r="O62" s="104">
        <f t="shared" si="1"/>
        <v>16.670000000000002</v>
      </c>
    </row>
    <row r="63" spans="1:15" s="1" customFormat="1" ht="15" customHeight="1" x14ac:dyDescent="0.25">
      <c r="A63" s="8">
        <v>14</v>
      </c>
      <c r="B63" s="37">
        <v>40730</v>
      </c>
      <c r="C63" s="45" t="s">
        <v>50</v>
      </c>
      <c r="D63" s="158">
        <v>14</v>
      </c>
      <c r="E63" s="154">
        <v>42.86</v>
      </c>
      <c r="F63" s="154">
        <v>21.43</v>
      </c>
      <c r="G63" s="154">
        <v>35.71</v>
      </c>
      <c r="H63" s="154"/>
      <c r="I63" s="32">
        <f t="shared" si="8"/>
        <v>2.9285000000000001</v>
      </c>
      <c r="J63" s="7"/>
      <c r="K63" s="101">
        <f t="shared" si="2"/>
        <v>14</v>
      </c>
      <c r="L63" s="102">
        <f t="shared" si="3"/>
        <v>4.9993999999999996</v>
      </c>
      <c r="M63" s="103">
        <f t="shared" si="0"/>
        <v>35.71</v>
      </c>
      <c r="N63" s="118">
        <f t="shared" si="4"/>
        <v>6.0004</v>
      </c>
      <c r="O63" s="104">
        <f t="shared" si="1"/>
        <v>42.86</v>
      </c>
    </row>
    <row r="64" spans="1:15" s="1" customFormat="1" ht="15" customHeight="1" x14ac:dyDescent="0.25">
      <c r="A64" s="8">
        <v>15</v>
      </c>
      <c r="B64" s="37">
        <v>40820</v>
      </c>
      <c r="C64" s="45" t="s">
        <v>51</v>
      </c>
      <c r="D64" s="158">
        <v>76</v>
      </c>
      <c r="E64" s="154">
        <v>5.26</v>
      </c>
      <c r="F64" s="154">
        <v>27.63</v>
      </c>
      <c r="G64" s="154">
        <v>43.42</v>
      </c>
      <c r="H64" s="154">
        <v>23.68</v>
      </c>
      <c r="I64" s="32">
        <f t="shared" si="8"/>
        <v>3.8549000000000002</v>
      </c>
      <c r="J64" s="7"/>
      <c r="K64" s="101">
        <f t="shared" si="2"/>
        <v>76</v>
      </c>
      <c r="L64" s="102">
        <f t="shared" si="3"/>
        <v>50.995999999999995</v>
      </c>
      <c r="M64" s="103">
        <f t="shared" si="0"/>
        <v>67.099999999999994</v>
      </c>
      <c r="N64" s="118">
        <f t="shared" si="4"/>
        <v>3.9975999999999998</v>
      </c>
      <c r="O64" s="104">
        <f t="shared" si="1"/>
        <v>5.26</v>
      </c>
    </row>
    <row r="65" spans="1:15" s="1" customFormat="1" ht="15" customHeight="1" x14ac:dyDescent="0.25">
      <c r="A65" s="8">
        <v>16</v>
      </c>
      <c r="B65" s="37">
        <v>40840</v>
      </c>
      <c r="C65" s="45" t="s">
        <v>52</v>
      </c>
      <c r="D65" s="158">
        <v>73</v>
      </c>
      <c r="E65" s="154">
        <v>43.84</v>
      </c>
      <c r="F65" s="154">
        <v>36.99</v>
      </c>
      <c r="G65" s="154">
        <v>16.440000000000001</v>
      </c>
      <c r="H65" s="154">
        <v>2.74</v>
      </c>
      <c r="I65" s="32">
        <f t="shared" si="8"/>
        <v>2.7811000000000003</v>
      </c>
      <c r="J65" s="7"/>
      <c r="K65" s="101">
        <f t="shared" si="2"/>
        <v>73</v>
      </c>
      <c r="L65" s="102">
        <f t="shared" si="3"/>
        <v>14.001399999999999</v>
      </c>
      <c r="M65" s="103">
        <f t="shared" si="0"/>
        <v>19.18</v>
      </c>
      <c r="N65" s="118">
        <f t="shared" si="4"/>
        <v>32.0032</v>
      </c>
      <c r="O65" s="104">
        <f t="shared" si="1"/>
        <v>43.84</v>
      </c>
    </row>
    <row r="66" spans="1:15" s="1" customFormat="1" ht="15" customHeight="1" x14ac:dyDescent="0.25">
      <c r="A66" s="8">
        <v>17</v>
      </c>
      <c r="B66" s="37">
        <v>40950</v>
      </c>
      <c r="C66" s="45" t="s">
        <v>53</v>
      </c>
      <c r="D66" s="158">
        <v>81</v>
      </c>
      <c r="E66" s="154">
        <v>33.33</v>
      </c>
      <c r="F66" s="154">
        <v>30.86</v>
      </c>
      <c r="G66" s="154">
        <v>29.63</v>
      </c>
      <c r="H66" s="154">
        <v>6.17</v>
      </c>
      <c r="I66" s="32">
        <f t="shared" si="8"/>
        <v>3.0861000000000001</v>
      </c>
      <c r="J66" s="7"/>
      <c r="K66" s="101">
        <f t="shared" si="2"/>
        <v>81</v>
      </c>
      <c r="L66" s="102">
        <f t="shared" si="3"/>
        <v>28.997999999999998</v>
      </c>
      <c r="M66" s="103">
        <f t="shared" si="0"/>
        <v>35.799999999999997</v>
      </c>
      <c r="N66" s="118">
        <f t="shared" si="4"/>
        <v>26.997299999999999</v>
      </c>
      <c r="O66" s="104">
        <f t="shared" si="1"/>
        <v>33.33</v>
      </c>
    </row>
    <row r="67" spans="1:15" s="1" customFormat="1" ht="15" customHeight="1" x14ac:dyDescent="0.25">
      <c r="A67" s="8">
        <v>18</v>
      </c>
      <c r="B67" s="37">
        <v>40990</v>
      </c>
      <c r="C67" s="45" t="s">
        <v>54</v>
      </c>
      <c r="D67" s="158">
        <v>106</v>
      </c>
      <c r="E67" s="154">
        <v>9.43</v>
      </c>
      <c r="F67" s="154">
        <v>31.13</v>
      </c>
      <c r="G67" s="154">
        <v>45.28</v>
      </c>
      <c r="H67" s="157">
        <v>14.15</v>
      </c>
      <c r="I67" s="32">
        <f t="shared" si="8"/>
        <v>3.6412</v>
      </c>
      <c r="J67" s="7"/>
      <c r="K67" s="101">
        <f t="shared" si="2"/>
        <v>106</v>
      </c>
      <c r="L67" s="102">
        <f t="shared" si="3"/>
        <v>62.995800000000003</v>
      </c>
      <c r="M67" s="103">
        <f t="shared" si="0"/>
        <v>59.43</v>
      </c>
      <c r="N67" s="102">
        <f t="shared" si="4"/>
        <v>9.9957999999999991</v>
      </c>
      <c r="O67" s="104">
        <f t="shared" si="1"/>
        <v>9.43</v>
      </c>
    </row>
    <row r="68" spans="1:15" s="1" customFormat="1" ht="15" customHeight="1" thickBot="1" x14ac:dyDescent="0.3">
      <c r="A68" s="9">
        <v>19</v>
      </c>
      <c r="B68" s="39">
        <v>40133</v>
      </c>
      <c r="C68" s="46" t="s">
        <v>44</v>
      </c>
      <c r="D68" s="159">
        <v>51</v>
      </c>
      <c r="E68" s="155">
        <v>25.49</v>
      </c>
      <c r="F68" s="155">
        <v>45.1</v>
      </c>
      <c r="G68" s="155">
        <v>29.41</v>
      </c>
      <c r="H68" s="156"/>
      <c r="I68" s="56">
        <f t="shared" si="8"/>
        <v>3.0392000000000001</v>
      </c>
      <c r="J68" s="7"/>
      <c r="K68" s="105">
        <f t="shared" si="2"/>
        <v>51</v>
      </c>
      <c r="L68" s="106">
        <f t="shared" si="3"/>
        <v>14.9991</v>
      </c>
      <c r="M68" s="107">
        <f t="shared" si="0"/>
        <v>29.41</v>
      </c>
      <c r="N68" s="106">
        <f t="shared" si="4"/>
        <v>12.9999</v>
      </c>
      <c r="O68" s="108">
        <f t="shared" si="1"/>
        <v>25.49</v>
      </c>
    </row>
    <row r="69" spans="1:15" s="1" customFormat="1" ht="15" customHeight="1" thickBot="1" x14ac:dyDescent="0.3">
      <c r="A69" s="25"/>
      <c r="B69" s="49"/>
      <c r="C69" s="22" t="s">
        <v>103</v>
      </c>
      <c r="D69" s="26">
        <f>SUM(D70:D82)</f>
        <v>1249</v>
      </c>
      <c r="E69" s="27">
        <v>14.06</v>
      </c>
      <c r="F69" s="27">
        <v>34.645384615384614</v>
      </c>
      <c r="G69" s="27">
        <v>40.933846153846154</v>
      </c>
      <c r="H69" s="27">
        <v>12.245454545454544</v>
      </c>
      <c r="I69" s="28">
        <f>AVERAGE(I70:I82)</f>
        <v>3.4759923076923078</v>
      </c>
      <c r="J69" s="7"/>
      <c r="K69" s="114">
        <f t="shared" si="2"/>
        <v>1249</v>
      </c>
      <c r="L69" s="115">
        <f>SUM(L70:L82)</f>
        <v>636.01289999999995</v>
      </c>
      <c r="M69" s="116">
        <f t="shared" si="0"/>
        <v>53.179300699300697</v>
      </c>
      <c r="N69" s="115">
        <f>SUM(N70:N82)</f>
        <v>208.01019999999997</v>
      </c>
      <c r="O69" s="117">
        <f t="shared" si="1"/>
        <v>14.06</v>
      </c>
    </row>
    <row r="70" spans="1:15" s="1" customFormat="1" ht="15" customHeight="1" x14ac:dyDescent="0.25">
      <c r="A70" s="10">
        <v>1</v>
      </c>
      <c r="B70" s="161">
        <v>50040</v>
      </c>
      <c r="C70" s="163" t="s">
        <v>56</v>
      </c>
      <c r="D70" s="168">
        <v>93</v>
      </c>
      <c r="E70" s="165"/>
      <c r="F70" s="165">
        <v>22.58</v>
      </c>
      <c r="G70" s="165">
        <v>63.44</v>
      </c>
      <c r="H70" s="165">
        <v>13.98</v>
      </c>
      <c r="I70" s="57">
        <f t="shared" ref="I70:I82" si="9">(E70*2+F70*3+G70*4+H70*5)/100</f>
        <v>3.9139999999999997</v>
      </c>
      <c r="J70" s="7"/>
      <c r="K70" s="97">
        <f t="shared" si="2"/>
        <v>93</v>
      </c>
      <c r="L70" s="98">
        <f t="shared" si="3"/>
        <v>72.000600000000006</v>
      </c>
      <c r="M70" s="99">
        <f t="shared" ref="M70:M125" si="10">G70+H70</f>
        <v>77.42</v>
      </c>
      <c r="N70" s="98">
        <f t="shared" si="4"/>
        <v>0</v>
      </c>
      <c r="O70" s="100">
        <f t="shared" ref="O70:O125" si="11">E70</f>
        <v>0</v>
      </c>
    </row>
    <row r="71" spans="1:15" s="1" customFormat="1" ht="15" customHeight="1" x14ac:dyDescent="0.25">
      <c r="A71" s="8">
        <v>2</v>
      </c>
      <c r="B71" s="162">
        <v>50003</v>
      </c>
      <c r="C71" s="164" t="s">
        <v>55</v>
      </c>
      <c r="D71" s="167">
        <v>77</v>
      </c>
      <c r="E71" s="166">
        <v>5.19</v>
      </c>
      <c r="F71" s="166">
        <v>29.87</v>
      </c>
      <c r="G71" s="166">
        <v>45.45</v>
      </c>
      <c r="H71" s="166">
        <v>19.48</v>
      </c>
      <c r="I71" s="32">
        <f t="shared" si="9"/>
        <v>3.7919000000000005</v>
      </c>
      <c r="J71" s="7"/>
      <c r="K71" s="101">
        <f t="shared" ref="K71:K125" si="12">D71</f>
        <v>77</v>
      </c>
      <c r="L71" s="102">
        <f t="shared" ref="L71:L125" si="13">M71*K71/100</f>
        <v>49.996100000000006</v>
      </c>
      <c r="M71" s="103">
        <f t="shared" si="10"/>
        <v>64.930000000000007</v>
      </c>
      <c r="N71" s="102">
        <f t="shared" ref="N71:N82" si="14">O71*K71/100</f>
        <v>3.9963000000000006</v>
      </c>
      <c r="O71" s="104">
        <f t="shared" si="11"/>
        <v>5.19</v>
      </c>
    </row>
    <row r="72" spans="1:15" s="1" customFormat="1" ht="15" customHeight="1" x14ac:dyDescent="0.25">
      <c r="A72" s="8">
        <v>3</v>
      </c>
      <c r="B72" s="162">
        <v>50060</v>
      </c>
      <c r="C72" s="164" t="s">
        <v>58</v>
      </c>
      <c r="D72" s="167">
        <v>128</v>
      </c>
      <c r="E72" s="166">
        <v>8.59</v>
      </c>
      <c r="F72" s="166">
        <v>24.22</v>
      </c>
      <c r="G72" s="166">
        <v>46.88</v>
      </c>
      <c r="H72" s="166">
        <v>20.309999999999999</v>
      </c>
      <c r="I72" s="32">
        <f t="shared" si="9"/>
        <v>3.7891000000000004</v>
      </c>
      <c r="J72" s="7"/>
      <c r="K72" s="101">
        <f t="shared" si="12"/>
        <v>128</v>
      </c>
      <c r="L72" s="102">
        <f t="shared" si="13"/>
        <v>86.003199999999993</v>
      </c>
      <c r="M72" s="103">
        <f t="shared" si="10"/>
        <v>67.19</v>
      </c>
      <c r="N72" s="102">
        <f t="shared" si="14"/>
        <v>10.995200000000001</v>
      </c>
      <c r="O72" s="104">
        <f t="shared" si="11"/>
        <v>8.59</v>
      </c>
    </row>
    <row r="73" spans="1:15" s="1" customFormat="1" ht="15" customHeight="1" x14ac:dyDescent="0.25">
      <c r="A73" s="8">
        <v>4</v>
      </c>
      <c r="B73" s="162">
        <v>50170</v>
      </c>
      <c r="C73" s="164" t="s">
        <v>59</v>
      </c>
      <c r="D73" s="167">
        <v>79</v>
      </c>
      <c r="E73" s="166">
        <v>2.5299999999999998</v>
      </c>
      <c r="F73" s="166">
        <v>44.3</v>
      </c>
      <c r="G73" s="166">
        <v>44.3</v>
      </c>
      <c r="H73" s="166">
        <v>8.86</v>
      </c>
      <c r="I73" s="32">
        <f t="shared" si="9"/>
        <v>3.5945999999999998</v>
      </c>
      <c r="J73" s="7"/>
      <c r="K73" s="101">
        <f t="shared" si="12"/>
        <v>79</v>
      </c>
      <c r="L73" s="102">
        <f t="shared" si="13"/>
        <v>41.996399999999994</v>
      </c>
      <c r="M73" s="103">
        <f t="shared" si="10"/>
        <v>53.16</v>
      </c>
      <c r="N73" s="102">
        <f t="shared" si="14"/>
        <v>1.9986999999999997</v>
      </c>
      <c r="O73" s="104">
        <f t="shared" si="11"/>
        <v>2.5299999999999998</v>
      </c>
    </row>
    <row r="74" spans="1:15" s="1" customFormat="1" ht="15" customHeight="1" x14ac:dyDescent="0.25">
      <c r="A74" s="8">
        <v>5</v>
      </c>
      <c r="B74" s="162">
        <v>50230</v>
      </c>
      <c r="C74" s="164" t="s">
        <v>60</v>
      </c>
      <c r="D74" s="167">
        <v>86</v>
      </c>
      <c r="E74" s="166">
        <v>36.049999999999997</v>
      </c>
      <c r="F74" s="166">
        <v>37.21</v>
      </c>
      <c r="G74" s="166">
        <v>23.26</v>
      </c>
      <c r="H74" s="166">
        <v>3.49</v>
      </c>
      <c r="I74" s="32">
        <f t="shared" si="9"/>
        <v>2.9421999999999997</v>
      </c>
      <c r="J74" s="7"/>
      <c r="K74" s="101">
        <f t="shared" si="12"/>
        <v>86</v>
      </c>
      <c r="L74" s="102">
        <f t="shared" si="13"/>
        <v>23.004999999999999</v>
      </c>
      <c r="M74" s="103">
        <f t="shared" si="10"/>
        <v>26.75</v>
      </c>
      <c r="N74" s="118">
        <f t="shared" si="14"/>
        <v>31.002999999999997</v>
      </c>
      <c r="O74" s="104">
        <f t="shared" si="11"/>
        <v>36.049999999999997</v>
      </c>
    </row>
    <row r="75" spans="1:15" s="1" customFormat="1" ht="15" customHeight="1" x14ac:dyDescent="0.25">
      <c r="A75" s="8">
        <v>6</v>
      </c>
      <c r="B75" s="162">
        <v>50340</v>
      </c>
      <c r="C75" s="164" t="s">
        <v>61</v>
      </c>
      <c r="D75" s="167">
        <v>65</v>
      </c>
      <c r="E75" s="166">
        <v>3.08</v>
      </c>
      <c r="F75" s="166">
        <v>29.23</v>
      </c>
      <c r="G75" s="166">
        <v>52.31</v>
      </c>
      <c r="H75" s="166">
        <v>15.38</v>
      </c>
      <c r="I75" s="32">
        <f t="shared" si="9"/>
        <v>3.7999000000000001</v>
      </c>
      <c r="J75" s="7"/>
      <c r="K75" s="101">
        <f t="shared" si="12"/>
        <v>65</v>
      </c>
      <c r="L75" s="102">
        <f t="shared" si="13"/>
        <v>43.998499999999993</v>
      </c>
      <c r="M75" s="103">
        <f t="shared" si="10"/>
        <v>67.69</v>
      </c>
      <c r="N75" s="102">
        <f t="shared" si="14"/>
        <v>2.0020000000000002</v>
      </c>
      <c r="O75" s="104">
        <f t="shared" si="11"/>
        <v>3.08</v>
      </c>
    </row>
    <row r="76" spans="1:15" s="1" customFormat="1" ht="15" customHeight="1" x14ac:dyDescent="0.25">
      <c r="A76" s="8">
        <v>7</v>
      </c>
      <c r="B76" s="162">
        <v>50420</v>
      </c>
      <c r="C76" s="164" t="s">
        <v>62</v>
      </c>
      <c r="D76" s="167">
        <v>91</v>
      </c>
      <c r="E76" s="166"/>
      <c r="F76" s="166">
        <v>21.98</v>
      </c>
      <c r="G76" s="166">
        <v>65.930000000000007</v>
      </c>
      <c r="H76" s="166">
        <v>12.09</v>
      </c>
      <c r="I76" s="32">
        <f t="shared" si="9"/>
        <v>3.9011</v>
      </c>
      <c r="J76" s="7"/>
      <c r="K76" s="101">
        <f t="shared" si="12"/>
        <v>91</v>
      </c>
      <c r="L76" s="102">
        <f t="shared" si="13"/>
        <v>70.998200000000011</v>
      </c>
      <c r="M76" s="103">
        <f t="shared" si="10"/>
        <v>78.02000000000001</v>
      </c>
      <c r="N76" s="102">
        <f t="shared" si="14"/>
        <v>0</v>
      </c>
      <c r="O76" s="104">
        <f t="shared" si="11"/>
        <v>0</v>
      </c>
    </row>
    <row r="77" spans="1:15" s="1" customFormat="1" ht="15" customHeight="1" x14ac:dyDescent="0.25">
      <c r="A77" s="8">
        <v>8</v>
      </c>
      <c r="B77" s="161">
        <v>50450</v>
      </c>
      <c r="C77" s="163" t="s">
        <v>63</v>
      </c>
      <c r="D77" s="167">
        <v>139</v>
      </c>
      <c r="E77" s="166">
        <v>17.989999999999998</v>
      </c>
      <c r="F77" s="166">
        <v>26.62</v>
      </c>
      <c r="G77" s="166">
        <v>38.85</v>
      </c>
      <c r="H77" s="166">
        <v>16.55</v>
      </c>
      <c r="I77" s="32">
        <f t="shared" si="9"/>
        <v>3.5399000000000003</v>
      </c>
      <c r="J77" s="7"/>
      <c r="K77" s="101">
        <f t="shared" si="12"/>
        <v>139</v>
      </c>
      <c r="L77" s="102">
        <f t="shared" si="13"/>
        <v>77.006</v>
      </c>
      <c r="M77" s="103">
        <f t="shared" si="10"/>
        <v>55.400000000000006</v>
      </c>
      <c r="N77" s="102">
        <f t="shared" si="14"/>
        <v>25.006099999999996</v>
      </c>
      <c r="O77" s="104">
        <f t="shared" si="11"/>
        <v>17.989999999999998</v>
      </c>
    </row>
    <row r="78" spans="1:15" s="1" customFormat="1" ht="15" customHeight="1" x14ac:dyDescent="0.25">
      <c r="A78" s="8">
        <v>9</v>
      </c>
      <c r="B78" s="162">
        <v>50620</v>
      </c>
      <c r="C78" s="164" t="s">
        <v>64</v>
      </c>
      <c r="D78" s="167">
        <v>49</v>
      </c>
      <c r="E78" s="166">
        <v>2.04</v>
      </c>
      <c r="F78" s="166">
        <v>83.67</v>
      </c>
      <c r="G78" s="166">
        <v>14.29</v>
      </c>
      <c r="H78" s="166"/>
      <c r="I78" s="32">
        <f t="shared" si="9"/>
        <v>3.1225000000000001</v>
      </c>
      <c r="J78" s="7"/>
      <c r="K78" s="101">
        <f t="shared" si="12"/>
        <v>49</v>
      </c>
      <c r="L78" s="102">
        <f t="shared" si="13"/>
        <v>7.0020999999999995</v>
      </c>
      <c r="M78" s="103">
        <f t="shared" si="10"/>
        <v>14.29</v>
      </c>
      <c r="N78" s="102">
        <f t="shared" si="14"/>
        <v>0.99960000000000004</v>
      </c>
      <c r="O78" s="104">
        <f t="shared" si="11"/>
        <v>2.04</v>
      </c>
    </row>
    <row r="79" spans="1:15" s="1" customFormat="1" ht="15" customHeight="1" x14ac:dyDescent="0.25">
      <c r="A79" s="8">
        <v>10</v>
      </c>
      <c r="B79" s="162">
        <v>50760</v>
      </c>
      <c r="C79" s="164" t="s">
        <v>65</v>
      </c>
      <c r="D79" s="167">
        <v>121</v>
      </c>
      <c r="E79" s="166">
        <v>28.93</v>
      </c>
      <c r="F79" s="166">
        <v>37.19</v>
      </c>
      <c r="G79" s="166">
        <v>26.45</v>
      </c>
      <c r="H79" s="166">
        <v>7.44</v>
      </c>
      <c r="I79" s="32">
        <f t="shared" si="9"/>
        <v>3.1242999999999999</v>
      </c>
      <c r="J79" s="7"/>
      <c r="K79" s="101">
        <f t="shared" si="12"/>
        <v>121</v>
      </c>
      <c r="L79" s="102">
        <f t="shared" si="13"/>
        <v>41.006900000000002</v>
      </c>
      <c r="M79" s="103">
        <f t="shared" si="10"/>
        <v>33.89</v>
      </c>
      <c r="N79" s="102">
        <f t="shared" si="14"/>
        <v>35.005299999999998</v>
      </c>
      <c r="O79" s="104">
        <f t="shared" si="11"/>
        <v>28.93</v>
      </c>
    </row>
    <row r="80" spans="1:15" s="1" customFormat="1" ht="15" customHeight="1" x14ac:dyDescent="0.25">
      <c r="A80" s="8">
        <v>11</v>
      </c>
      <c r="B80" s="162">
        <v>50780</v>
      </c>
      <c r="C80" s="164" t="s">
        <v>66</v>
      </c>
      <c r="D80" s="167">
        <v>138</v>
      </c>
      <c r="E80" s="166">
        <v>47.83</v>
      </c>
      <c r="F80" s="166">
        <v>33.33</v>
      </c>
      <c r="G80" s="166">
        <v>18.84</v>
      </c>
      <c r="H80" s="166"/>
      <c r="I80" s="32">
        <f t="shared" si="9"/>
        <v>2.7100999999999997</v>
      </c>
      <c r="J80" s="7"/>
      <c r="K80" s="101">
        <f t="shared" si="12"/>
        <v>138</v>
      </c>
      <c r="L80" s="102">
        <f t="shared" si="13"/>
        <v>25.999200000000002</v>
      </c>
      <c r="M80" s="103">
        <f t="shared" si="10"/>
        <v>18.84</v>
      </c>
      <c r="N80" s="118">
        <f t="shared" si="14"/>
        <v>66.005399999999995</v>
      </c>
      <c r="O80" s="104">
        <f t="shared" si="11"/>
        <v>47.83</v>
      </c>
    </row>
    <row r="81" spans="1:15" s="1" customFormat="1" ht="15" customHeight="1" x14ac:dyDescent="0.25">
      <c r="A81" s="8">
        <v>13</v>
      </c>
      <c r="B81" s="162">
        <v>50930</v>
      </c>
      <c r="C81" s="164" t="s">
        <v>67</v>
      </c>
      <c r="D81" s="82">
        <v>53</v>
      </c>
      <c r="E81" s="83">
        <v>11.32</v>
      </c>
      <c r="F81" s="83">
        <v>30.19</v>
      </c>
      <c r="G81" s="83">
        <v>49.06</v>
      </c>
      <c r="H81" s="83">
        <v>9.43</v>
      </c>
      <c r="I81" s="32">
        <f t="shared" si="9"/>
        <v>3.5660000000000003</v>
      </c>
      <c r="J81" s="7"/>
      <c r="K81" s="101">
        <f t="shared" si="12"/>
        <v>53</v>
      </c>
      <c r="L81" s="102">
        <f t="shared" si="13"/>
        <v>30.999700000000004</v>
      </c>
      <c r="M81" s="103">
        <f t="shared" si="10"/>
        <v>58.49</v>
      </c>
      <c r="N81" s="102">
        <f t="shared" si="14"/>
        <v>5.9996</v>
      </c>
      <c r="O81" s="104">
        <f t="shared" si="11"/>
        <v>11.32</v>
      </c>
    </row>
    <row r="82" spans="1:15" s="1" customFormat="1" ht="15" customHeight="1" x14ac:dyDescent="0.25">
      <c r="A82" s="255">
        <v>14</v>
      </c>
      <c r="B82" s="231">
        <v>51370</v>
      </c>
      <c r="C82" s="318" t="s">
        <v>68</v>
      </c>
      <c r="D82" s="292">
        <v>130</v>
      </c>
      <c r="E82" s="103">
        <v>19.23</v>
      </c>
      <c r="F82" s="103">
        <v>30</v>
      </c>
      <c r="G82" s="103">
        <v>43.08</v>
      </c>
      <c r="H82" s="103">
        <v>7.69</v>
      </c>
      <c r="I82" s="301">
        <f t="shared" si="9"/>
        <v>3.3922999999999996</v>
      </c>
      <c r="J82" s="7"/>
      <c r="K82" s="105">
        <f t="shared" si="12"/>
        <v>130</v>
      </c>
      <c r="L82" s="106">
        <f t="shared" si="13"/>
        <v>66.000999999999991</v>
      </c>
      <c r="M82" s="107">
        <f t="shared" si="10"/>
        <v>50.769999999999996</v>
      </c>
      <c r="N82" s="106">
        <f t="shared" si="14"/>
        <v>24.999000000000002</v>
      </c>
      <c r="O82" s="108">
        <f t="shared" si="11"/>
        <v>19.23</v>
      </c>
    </row>
    <row r="83" spans="1:15" s="252" customFormat="1" ht="15" customHeight="1" thickBot="1" x14ac:dyDescent="0.3">
      <c r="A83" s="59"/>
      <c r="B83" s="234"/>
      <c r="C83" s="169"/>
      <c r="D83" s="303"/>
      <c r="E83" s="303"/>
      <c r="F83" s="304"/>
      <c r="G83" s="305"/>
      <c r="H83" s="304"/>
      <c r="I83" s="302"/>
      <c r="J83" s="253"/>
      <c r="K83" s="294"/>
      <c r="L83" s="295"/>
      <c r="M83" s="293"/>
      <c r="N83" s="298"/>
      <c r="O83" s="296"/>
    </row>
    <row r="84" spans="1:15" s="1" customFormat="1" ht="15" customHeight="1" thickBot="1" x14ac:dyDescent="0.3">
      <c r="A84" s="222"/>
      <c r="B84" s="241"/>
      <c r="C84" s="226" t="s">
        <v>104</v>
      </c>
      <c r="D84" s="223">
        <f>SUM(D85:D115)</f>
        <v>3367</v>
      </c>
      <c r="E84" s="224">
        <v>16.474333333333337</v>
      </c>
      <c r="F84" s="224">
        <v>36.396333333333338</v>
      </c>
      <c r="G84" s="224">
        <v>38.845333333333329</v>
      </c>
      <c r="H84" s="224">
        <v>8.5682758620689654</v>
      </c>
      <c r="I84" s="225">
        <f>AVERAGE(I85:I115)</f>
        <v>3.3893233333333339</v>
      </c>
      <c r="J84" s="7"/>
      <c r="K84" s="114">
        <f t="shared" si="12"/>
        <v>3367</v>
      </c>
      <c r="L84" s="115">
        <f>SUM(L85:L115)</f>
        <v>1695.9660999999999</v>
      </c>
      <c r="M84" s="116">
        <f t="shared" si="10"/>
        <v>47.413609195402294</v>
      </c>
      <c r="N84" s="115">
        <f>SUM(N85:N115)</f>
        <v>484.01859999999999</v>
      </c>
      <c r="O84" s="117">
        <f t="shared" si="11"/>
        <v>16.474333333333337</v>
      </c>
    </row>
    <row r="85" spans="1:15" s="1" customFormat="1" ht="15" customHeight="1" x14ac:dyDescent="0.25">
      <c r="A85" s="10">
        <v>1</v>
      </c>
      <c r="B85" s="170">
        <v>60010</v>
      </c>
      <c r="C85" s="173" t="s">
        <v>122</v>
      </c>
      <c r="D85" s="183">
        <v>93</v>
      </c>
      <c r="E85" s="176">
        <v>6.45</v>
      </c>
      <c r="F85" s="176">
        <v>43.01</v>
      </c>
      <c r="G85" s="176">
        <v>46.24</v>
      </c>
      <c r="H85" s="176">
        <v>4.3</v>
      </c>
      <c r="I85" s="57">
        <f t="shared" ref="I85:I115" si="15">(E85*2+F85*3+G85*4+H85*5)/100</f>
        <v>3.4838999999999998</v>
      </c>
      <c r="J85" s="7"/>
      <c r="K85" s="97">
        <f t="shared" si="12"/>
        <v>93</v>
      </c>
      <c r="L85" s="98">
        <f t="shared" si="13"/>
        <v>47.002200000000002</v>
      </c>
      <c r="M85" s="99">
        <f t="shared" si="10"/>
        <v>50.54</v>
      </c>
      <c r="N85" s="98">
        <f t="shared" ref="N85:N125" si="16">O85*K85/100</f>
        <v>5.9984999999999999</v>
      </c>
      <c r="O85" s="100">
        <f t="shared" si="11"/>
        <v>6.45</v>
      </c>
    </row>
    <row r="86" spans="1:15" s="1" customFormat="1" ht="15" customHeight="1" x14ac:dyDescent="0.25">
      <c r="A86" s="8">
        <v>2</v>
      </c>
      <c r="B86" s="171">
        <v>60020</v>
      </c>
      <c r="C86" s="174" t="s">
        <v>70</v>
      </c>
      <c r="D86" s="181">
        <v>67</v>
      </c>
      <c r="E86" s="177">
        <v>22.39</v>
      </c>
      <c r="F86" s="177">
        <v>40.299999999999997</v>
      </c>
      <c r="G86" s="177">
        <v>32.840000000000003</v>
      </c>
      <c r="H86" s="177">
        <v>4.4800000000000004</v>
      </c>
      <c r="I86" s="32">
        <f t="shared" si="15"/>
        <v>3.1943999999999999</v>
      </c>
      <c r="J86" s="7"/>
      <c r="K86" s="101">
        <f t="shared" si="12"/>
        <v>67</v>
      </c>
      <c r="L86" s="102">
        <f t="shared" si="13"/>
        <v>25.004400000000004</v>
      </c>
      <c r="M86" s="103">
        <f t="shared" si="10"/>
        <v>37.320000000000007</v>
      </c>
      <c r="N86" s="102">
        <f t="shared" si="16"/>
        <v>15.001300000000001</v>
      </c>
      <c r="O86" s="104">
        <f t="shared" si="11"/>
        <v>22.39</v>
      </c>
    </row>
    <row r="87" spans="1:15" s="1" customFormat="1" ht="15" customHeight="1" x14ac:dyDescent="0.25">
      <c r="A87" s="8">
        <v>3</v>
      </c>
      <c r="B87" s="171">
        <v>60050</v>
      </c>
      <c r="C87" s="174" t="s">
        <v>71</v>
      </c>
      <c r="D87" s="181">
        <v>97</v>
      </c>
      <c r="E87" s="177">
        <v>12.37</v>
      </c>
      <c r="F87" s="177">
        <v>38.14</v>
      </c>
      <c r="G87" s="177">
        <v>39.18</v>
      </c>
      <c r="H87" s="177">
        <v>10.31</v>
      </c>
      <c r="I87" s="32">
        <f t="shared" si="15"/>
        <v>3.4742999999999999</v>
      </c>
      <c r="J87" s="7"/>
      <c r="K87" s="101">
        <f t="shared" si="12"/>
        <v>97</v>
      </c>
      <c r="L87" s="102">
        <f t="shared" si="13"/>
        <v>48.005299999999998</v>
      </c>
      <c r="M87" s="103">
        <f t="shared" si="10"/>
        <v>49.49</v>
      </c>
      <c r="N87" s="102">
        <f t="shared" si="16"/>
        <v>11.998899999999999</v>
      </c>
      <c r="O87" s="104">
        <f t="shared" si="11"/>
        <v>12.37</v>
      </c>
    </row>
    <row r="88" spans="1:15" s="1" customFormat="1" ht="15" customHeight="1" x14ac:dyDescent="0.25">
      <c r="A88" s="8">
        <v>4</v>
      </c>
      <c r="B88" s="171">
        <v>60070</v>
      </c>
      <c r="C88" s="174" t="s">
        <v>72</v>
      </c>
      <c r="D88" s="181">
        <v>98</v>
      </c>
      <c r="E88" s="177">
        <v>8.16</v>
      </c>
      <c r="F88" s="177">
        <v>35.71</v>
      </c>
      <c r="G88" s="177">
        <v>43.88</v>
      </c>
      <c r="H88" s="177">
        <v>12.24</v>
      </c>
      <c r="I88" s="32">
        <f t="shared" si="15"/>
        <v>3.6017000000000001</v>
      </c>
      <c r="J88" s="7"/>
      <c r="K88" s="101">
        <f t="shared" si="12"/>
        <v>98</v>
      </c>
      <c r="L88" s="102">
        <f t="shared" si="13"/>
        <v>54.997600000000006</v>
      </c>
      <c r="M88" s="103">
        <f t="shared" si="10"/>
        <v>56.120000000000005</v>
      </c>
      <c r="N88" s="102">
        <f t="shared" si="16"/>
        <v>7.9968000000000004</v>
      </c>
      <c r="O88" s="104">
        <f t="shared" si="11"/>
        <v>8.16</v>
      </c>
    </row>
    <row r="89" spans="1:15" s="1" customFormat="1" ht="15" customHeight="1" x14ac:dyDescent="0.25">
      <c r="A89" s="8">
        <v>5</v>
      </c>
      <c r="B89" s="171">
        <v>60180</v>
      </c>
      <c r="C89" s="174" t="s">
        <v>73</v>
      </c>
      <c r="D89" s="181">
        <v>141</v>
      </c>
      <c r="E89" s="177">
        <v>19.86</v>
      </c>
      <c r="F89" s="177">
        <v>32.619999999999997</v>
      </c>
      <c r="G89" s="177">
        <v>36.17</v>
      </c>
      <c r="H89" s="177">
        <v>11.35</v>
      </c>
      <c r="I89" s="32">
        <f t="shared" si="15"/>
        <v>3.3900999999999999</v>
      </c>
      <c r="J89" s="7"/>
      <c r="K89" s="101">
        <f t="shared" si="12"/>
        <v>141</v>
      </c>
      <c r="L89" s="102">
        <f t="shared" si="13"/>
        <v>67.003200000000007</v>
      </c>
      <c r="M89" s="103">
        <f t="shared" si="10"/>
        <v>47.52</v>
      </c>
      <c r="N89" s="102">
        <f t="shared" si="16"/>
        <v>28.002599999999997</v>
      </c>
      <c r="O89" s="104">
        <f t="shared" si="11"/>
        <v>19.86</v>
      </c>
    </row>
    <row r="90" spans="1:15" s="1" customFormat="1" ht="15" customHeight="1" x14ac:dyDescent="0.25">
      <c r="A90" s="8">
        <v>6</v>
      </c>
      <c r="B90" s="171">
        <v>60240</v>
      </c>
      <c r="C90" s="174" t="s">
        <v>74</v>
      </c>
      <c r="D90" s="181">
        <v>151</v>
      </c>
      <c r="E90" s="177">
        <v>19.87</v>
      </c>
      <c r="F90" s="177">
        <v>31.79</v>
      </c>
      <c r="G90" s="177">
        <v>38.409999999999997</v>
      </c>
      <c r="H90" s="177">
        <v>9.93</v>
      </c>
      <c r="I90" s="32">
        <f t="shared" si="15"/>
        <v>3.3839999999999999</v>
      </c>
      <c r="J90" s="7"/>
      <c r="K90" s="101">
        <f t="shared" si="12"/>
        <v>151</v>
      </c>
      <c r="L90" s="102">
        <f t="shared" si="13"/>
        <v>72.993399999999994</v>
      </c>
      <c r="M90" s="103">
        <f t="shared" si="10"/>
        <v>48.339999999999996</v>
      </c>
      <c r="N90" s="118">
        <f t="shared" si="16"/>
        <v>30.003700000000002</v>
      </c>
      <c r="O90" s="104">
        <f t="shared" si="11"/>
        <v>19.87</v>
      </c>
    </row>
    <row r="91" spans="1:15" s="1" customFormat="1" ht="15" customHeight="1" x14ac:dyDescent="0.25">
      <c r="A91" s="8">
        <v>7</v>
      </c>
      <c r="B91" s="171">
        <v>60560</v>
      </c>
      <c r="C91" s="174" t="s">
        <v>75</v>
      </c>
      <c r="D91" s="181">
        <v>49</v>
      </c>
      <c r="E91" s="177">
        <v>4.08</v>
      </c>
      <c r="F91" s="177">
        <v>38.78</v>
      </c>
      <c r="G91" s="177">
        <v>44.9</v>
      </c>
      <c r="H91" s="177">
        <v>12.24</v>
      </c>
      <c r="I91" s="32">
        <f t="shared" si="15"/>
        <v>3.653</v>
      </c>
      <c r="J91" s="7"/>
      <c r="K91" s="101">
        <f t="shared" si="12"/>
        <v>49</v>
      </c>
      <c r="L91" s="102">
        <f t="shared" si="13"/>
        <v>27.9986</v>
      </c>
      <c r="M91" s="103">
        <f t="shared" si="10"/>
        <v>57.14</v>
      </c>
      <c r="N91" s="118">
        <f t="shared" si="16"/>
        <v>1.9992000000000001</v>
      </c>
      <c r="O91" s="104">
        <f t="shared" si="11"/>
        <v>4.08</v>
      </c>
    </row>
    <row r="92" spans="1:15" s="1" customFormat="1" ht="15" customHeight="1" x14ac:dyDescent="0.25">
      <c r="A92" s="8">
        <v>8</v>
      </c>
      <c r="B92" s="171">
        <v>60660</v>
      </c>
      <c r="C92" s="174" t="s">
        <v>76</v>
      </c>
      <c r="D92" s="181">
        <v>45</v>
      </c>
      <c r="E92" s="177">
        <v>6.67</v>
      </c>
      <c r="F92" s="177">
        <v>33.33</v>
      </c>
      <c r="G92" s="177">
        <v>53.33</v>
      </c>
      <c r="H92" s="177">
        <v>6.67</v>
      </c>
      <c r="I92" s="32">
        <f t="shared" si="15"/>
        <v>3.6</v>
      </c>
      <c r="J92" s="7"/>
      <c r="K92" s="101">
        <f t="shared" si="12"/>
        <v>45</v>
      </c>
      <c r="L92" s="102">
        <f t="shared" si="13"/>
        <v>27</v>
      </c>
      <c r="M92" s="103">
        <f t="shared" si="10"/>
        <v>60</v>
      </c>
      <c r="N92" s="118">
        <f t="shared" si="16"/>
        <v>3.0014999999999996</v>
      </c>
      <c r="O92" s="104">
        <f t="shared" si="11"/>
        <v>6.67</v>
      </c>
    </row>
    <row r="93" spans="1:15" s="1" customFormat="1" ht="15" customHeight="1" x14ac:dyDescent="0.25">
      <c r="A93" s="8">
        <v>9</v>
      </c>
      <c r="B93" s="171">
        <v>60001</v>
      </c>
      <c r="C93" s="174" t="s">
        <v>69</v>
      </c>
      <c r="D93" s="181">
        <v>90</v>
      </c>
      <c r="E93" s="177">
        <v>40</v>
      </c>
      <c r="F93" s="177">
        <v>34.44</v>
      </c>
      <c r="G93" s="177">
        <v>24.44</v>
      </c>
      <c r="H93" s="177">
        <v>1.1100000000000001</v>
      </c>
      <c r="I93" s="32">
        <f t="shared" si="15"/>
        <v>2.8662999999999998</v>
      </c>
      <c r="J93" s="7"/>
      <c r="K93" s="101">
        <f t="shared" si="12"/>
        <v>90</v>
      </c>
      <c r="L93" s="102">
        <f t="shared" si="13"/>
        <v>22.995000000000001</v>
      </c>
      <c r="M93" s="103">
        <f t="shared" si="10"/>
        <v>25.55</v>
      </c>
      <c r="N93" s="118">
        <f t="shared" si="16"/>
        <v>36</v>
      </c>
      <c r="O93" s="104">
        <f t="shared" si="11"/>
        <v>40</v>
      </c>
    </row>
    <row r="94" spans="1:15" s="1" customFormat="1" ht="15" customHeight="1" x14ac:dyDescent="0.25">
      <c r="A94" s="8">
        <v>10</v>
      </c>
      <c r="B94" s="171">
        <v>60701</v>
      </c>
      <c r="C94" s="174" t="s">
        <v>77</v>
      </c>
      <c r="D94" s="181">
        <v>41</v>
      </c>
      <c r="E94" s="177">
        <v>65.849999999999994</v>
      </c>
      <c r="F94" s="177">
        <v>24.39</v>
      </c>
      <c r="G94" s="177">
        <v>9.76</v>
      </c>
      <c r="H94" s="177"/>
      <c r="I94" s="32">
        <f t="shared" si="15"/>
        <v>2.4390999999999998</v>
      </c>
      <c r="J94" s="7"/>
      <c r="K94" s="101">
        <f t="shared" si="12"/>
        <v>41</v>
      </c>
      <c r="L94" s="102">
        <f t="shared" si="13"/>
        <v>4.0015999999999998</v>
      </c>
      <c r="M94" s="103">
        <f t="shared" si="10"/>
        <v>9.76</v>
      </c>
      <c r="N94" s="118">
        <f t="shared" si="16"/>
        <v>26.9985</v>
      </c>
      <c r="O94" s="104">
        <f t="shared" si="11"/>
        <v>65.849999999999994</v>
      </c>
    </row>
    <row r="95" spans="1:15" s="1" customFormat="1" ht="15" customHeight="1" x14ac:dyDescent="0.25">
      <c r="A95" s="8">
        <v>11</v>
      </c>
      <c r="B95" s="171">
        <v>60850</v>
      </c>
      <c r="C95" s="175" t="s">
        <v>78</v>
      </c>
      <c r="D95" s="181">
        <v>91</v>
      </c>
      <c r="E95" s="177">
        <v>19.78</v>
      </c>
      <c r="F95" s="177">
        <v>42.86</v>
      </c>
      <c r="G95" s="177">
        <v>31.87</v>
      </c>
      <c r="H95" s="177">
        <v>5.49</v>
      </c>
      <c r="I95" s="32">
        <f t="shared" si="15"/>
        <v>3.2307000000000001</v>
      </c>
      <c r="J95" s="7"/>
      <c r="K95" s="101">
        <f t="shared" si="12"/>
        <v>91</v>
      </c>
      <c r="L95" s="102">
        <f t="shared" si="13"/>
        <v>33.997599999999998</v>
      </c>
      <c r="M95" s="103">
        <f t="shared" si="10"/>
        <v>37.36</v>
      </c>
      <c r="N95" s="102">
        <f t="shared" si="16"/>
        <v>17.9998</v>
      </c>
      <c r="O95" s="104">
        <f t="shared" si="11"/>
        <v>19.78</v>
      </c>
    </row>
    <row r="96" spans="1:15" s="1" customFormat="1" ht="15" customHeight="1" x14ac:dyDescent="0.25">
      <c r="A96" s="8">
        <v>12</v>
      </c>
      <c r="B96" s="171">
        <v>60910</v>
      </c>
      <c r="C96" s="174" t="s">
        <v>79</v>
      </c>
      <c r="D96" s="181">
        <v>68</v>
      </c>
      <c r="E96" s="177">
        <v>16.18</v>
      </c>
      <c r="F96" s="177">
        <v>35.29</v>
      </c>
      <c r="G96" s="177">
        <v>42.65</v>
      </c>
      <c r="H96" s="177">
        <v>5.88</v>
      </c>
      <c r="I96" s="32">
        <f t="shared" si="15"/>
        <v>3.3823000000000003</v>
      </c>
      <c r="J96" s="7"/>
      <c r="K96" s="101">
        <f t="shared" si="12"/>
        <v>68</v>
      </c>
      <c r="L96" s="102">
        <f t="shared" si="13"/>
        <v>33.000399999999999</v>
      </c>
      <c r="M96" s="103">
        <f t="shared" si="10"/>
        <v>48.53</v>
      </c>
      <c r="N96" s="102">
        <f t="shared" si="16"/>
        <v>11.0024</v>
      </c>
      <c r="O96" s="104">
        <f t="shared" si="11"/>
        <v>16.18</v>
      </c>
    </row>
    <row r="97" spans="1:15" s="1" customFormat="1" ht="15" customHeight="1" x14ac:dyDescent="0.25">
      <c r="A97" s="8">
        <v>13</v>
      </c>
      <c r="B97" s="171">
        <v>60980</v>
      </c>
      <c r="C97" s="174" t="s">
        <v>80</v>
      </c>
      <c r="D97" s="181">
        <v>92</v>
      </c>
      <c r="E97" s="177">
        <v>23.91</v>
      </c>
      <c r="F97" s="177">
        <v>23.91</v>
      </c>
      <c r="G97" s="177">
        <v>46.74</v>
      </c>
      <c r="H97" s="177">
        <v>5.43</v>
      </c>
      <c r="I97" s="32">
        <f t="shared" si="15"/>
        <v>3.3365999999999998</v>
      </c>
      <c r="J97" s="7"/>
      <c r="K97" s="101">
        <f t="shared" si="12"/>
        <v>92</v>
      </c>
      <c r="L97" s="102">
        <f t="shared" si="13"/>
        <v>47.996400000000001</v>
      </c>
      <c r="M97" s="103">
        <f t="shared" si="10"/>
        <v>52.17</v>
      </c>
      <c r="N97" s="102">
        <f t="shared" si="16"/>
        <v>21.997199999999999</v>
      </c>
      <c r="O97" s="104">
        <f t="shared" si="11"/>
        <v>23.91</v>
      </c>
    </row>
    <row r="98" spans="1:15" s="1" customFormat="1" ht="15" customHeight="1" x14ac:dyDescent="0.25">
      <c r="A98" s="8">
        <v>14</v>
      </c>
      <c r="B98" s="171">
        <v>61080</v>
      </c>
      <c r="C98" s="174" t="s">
        <v>81</v>
      </c>
      <c r="D98" s="181">
        <v>134</v>
      </c>
      <c r="E98" s="177">
        <v>5.97</v>
      </c>
      <c r="F98" s="177">
        <v>31.34</v>
      </c>
      <c r="G98" s="177">
        <v>49.25</v>
      </c>
      <c r="H98" s="177">
        <v>13.43</v>
      </c>
      <c r="I98" s="32">
        <f t="shared" si="15"/>
        <v>3.7011000000000003</v>
      </c>
      <c r="J98" s="7"/>
      <c r="K98" s="101">
        <f t="shared" si="12"/>
        <v>134</v>
      </c>
      <c r="L98" s="102">
        <f t="shared" si="13"/>
        <v>83.991200000000006</v>
      </c>
      <c r="M98" s="103">
        <f t="shared" si="10"/>
        <v>62.68</v>
      </c>
      <c r="N98" s="102">
        <f t="shared" si="16"/>
        <v>7.9998000000000005</v>
      </c>
      <c r="O98" s="104">
        <f t="shared" si="11"/>
        <v>5.97</v>
      </c>
    </row>
    <row r="99" spans="1:15" s="1" customFormat="1" ht="15" customHeight="1" x14ac:dyDescent="0.25">
      <c r="A99" s="8">
        <v>15</v>
      </c>
      <c r="B99" s="171">
        <v>61150</v>
      </c>
      <c r="C99" s="174" t="s">
        <v>82</v>
      </c>
      <c r="D99" s="181">
        <v>95</v>
      </c>
      <c r="E99" s="177">
        <v>18.95</v>
      </c>
      <c r="F99" s="177">
        <v>31.58</v>
      </c>
      <c r="G99" s="177">
        <v>40</v>
      </c>
      <c r="H99" s="177">
        <v>9.4700000000000006</v>
      </c>
      <c r="I99" s="32">
        <f t="shared" si="15"/>
        <v>3.3999000000000001</v>
      </c>
      <c r="J99" s="7"/>
      <c r="K99" s="101">
        <f t="shared" si="12"/>
        <v>95</v>
      </c>
      <c r="L99" s="102">
        <f t="shared" si="13"/>
        <v>46.996499999999997</v>
      </c>
      <c r="M99" s="103">
        <f t="shared" si="10"/>
        <v>49.47</v>
      </c>
      <c r="N99" s="102">
        <f t="shared" si="16"/>
        <v>18.002500000000001</v>
      </c>
      <c r="O99" s="104">
        <f t="shared" si="11"/>
        <v>18.95</v>
      </c>
    </row>
    <row r="100" spans="1:15" s="1" customFormat="1" ht="15" customHeight="1" x14ac:dyDescent="0.25">
      <c r="A100" s="8">
        <v>16</v>
      </c>
      <c r="B100" s="171">
        <v>61210</v>
      </c>
      <c r="C100" s="174" t="s">
        <v>83</v>
      </c>
      <c r="D100" s="181">
        <v>62</v>
      </c>
      <c r="E100" s="177">
        <v>25.81</v>
      </c>
      <c r="F100" s="177">
        <v>50</v>
      </c>
      <c r="G100" s="177">
        <v>20.97</v>
      </c>
      <c r="H100" s="177">
        <v>3.23</v>
      </c>
      <c r="I100" s="32">
        <f t="shared" si="15"/>
        <v>3.0164999999999997</v>
      </c>
      <c r="J100" s="7"/>
      <c r="K100" s="101">
        <f t="shared" si="12"/>
        <v>62</v>
      </c>
      <c r="L100" s="102">
        <f t="shared" si="13"/>
        <v>15.003999999999998</v>
      </c>
      <c r="M100" s="103">
        <f t="shared" si="10"/>
        <v>24.2</v>
      </c>
      <c r="N100" s="102">
        <f t="shared" si="16"/>
        <v>16.002200000000002</v>
      </c>
      <c r="O100" s="104">
        <f t="shared" si="11"/>
        <v>25.81</v>
      </c>
    </row>
    <row r="101" spans="1:15" s="1" customFormat="1" ht="15" customHeight="1" x14ac:dyDescent="0.25">
      <c r="A101" s="8">
        <v>17</v>
      </c>
      <c r="B101" s="171">
        <v>61290</v>
      </c>
      <c r="C101" s="174" t="s">
        <v>84</v>
      </c>
      <c r="D101" s="181">
        <v>60</v>
      </c>
      <c r="E101" s="177">
        <v>21.67</v>
      </c>
      <c r="F101" s="177">
        <v>41.67</v>
      </c>
      <c r="G101" s="177">
        <v>35</v>
      </c>
      <c r="H101" s="177">
        <v>1.67</v>
      </c>
      <c r="I101" s="32">
        <f t="shared" si="15"/>
        <v>3.1670000000000003</v>
      </c>
      <c r="J101" s="7"/>
      <c r="K101" s="101">
        <f t="shared" si="12"/>
        <v>60</v>
      </c>
      <c r="L101" s="102">
        <f t="shared" si="13"/>
        <v>22.002000000000002</v>
      </c>
      <c r="M101" s="103">
        <f t="shared" si="10"/>
        <v>36.67</v>
      </c>
      <c r="N101" s="102">
        <f t="shared" si="16"/>
        <v>13.002000000000001</v>
      </c>
      <c r="O101" s="104">
        <f t="shared" si="11"/>
        <v>21.67</v>
      </c>
    </row>
    <row r="102" spans="1:15" s="1" customFormat="1" ht="15" customHeight="1" x14ac:dyDescent="0.25">
      <c r="A102" s="8">
        <v>18</v>
      </c>
      <c r="B102" s="171">
        <v>61340</v>
      </c>
      <c r="C102" s="174" t="s">
        <v>85</v>
      </c>
      <c r="D102" s="181">
        <v>118</v>
      </c>
      <c r="E102" s="177">
        <v>29.66</v>
      </c>
      <c r="F102" s="177">
        <v>42.37</v>
      </c>
      <c r="G102" s="177">
        <v>22.88</v>
      </c>
      <c r="H102" s="177">
        <v>5.08</v>
      </c>
      <c r="I102" s="32">
        <f t="shared" si="15"/>
        <v>3.0334999999999996</v>
      </c>
      <c r="J102" s="7"/>
      <c r="K102" s="101">
        <f t="shared" si="12"/>
        <v>118</v>
      </c>
      <c r="L102" s="102">
        <f t="shared" si="13"/>
        <v>32.992800000000003</v>
      </c>
      <c r="M102" s="103">
        <f t="shared" si="10"/>
        <v>27.96</v>
      </c>
      <c r="N102" s="102">
        <f t="shared" si="16"/>
        <v>34.998800000000003</v>
      </c>
      <c r="O102" s="104">
        <f t="shared" si="11"/>
        <v>29.66</v>
      </c>
    </row>
    <row r="103" spans="1:15" s="1" customFormat="1" ht="15" customHeight="1" x14ac:dyDescent="0.25">
      <c r="A103" s="8">
        <v>19</v>
      </c>
      <c r="B103" s="171">
        <v>61390</v>
      </c>
      <c r="C103" s="174" t="s">
        <v>86</v>
      </c>
      <c r="D103" s="181">
        <v>81</v>
      </c>
      <c r="E103" s="177">
        <v>7.41</v>
      </c>
      <c r="F103" s="177">
        <v>66.67</v>
      </c>
      <c r="G103" s="177">
        <v>24.69</v>
      </c>
      <c r="H103" s="177">
        <v>1.23</v>
      </c>
      <c r="I103" s="32">
        <f t="shared" si="15"/>
        <v>3.1973999999999996</v>
      </c>
      <c r="J103" s="7"/>
      <c r="K103" s="101">
        <f t="shared" si="12"/>
        <v>81</v>
      </c>
      <c r="L103" s="102">
        <f t="shared" si="13"/>
        <v>20.995200000000001</v>
      </c>
      <c r="M103" s="103">
        <f t="shared" si="10"/>
        <v>25.92</v>
      </c>
      <c r="N103" s="102">
        <f t="shared" si="16"/>
        <v>6.0021000000000004</v>
      </c>
      <c r="O103" s="104">
        <f t="shared" si="11"/>
        <v>7.41</v>
      </c>
    </row>
    <row r="104" spans="1:15" s="1" customFormat="1" ht="15" customHeight="1" x14ac:dyDescent="0.25">
      <c r="A104" s="8">
        <v>20</v>
      </c>
      <c r="B104" s="171">
        <v>61410</v>
      </c>
      <c r="C104" s="174" t="s">
        <v>87</v>
      </c>
      <c r="D104" s="181">
        <v>79</v>
      </c>
      <c r="E104" s="177">
        <v>12.66</v>
      </c>
      <c r="F104" s="177">
        <v>36.71</v>
      </c>
      <c r="G104" s="177">
        <v>39.24</v>
      </c>
      <c r="H104" s="177">
        <v>11.39</v>
      </c>
      <c r="I104" s="32">
        <f t="shared" si="15"/>
        <v>3.4935999999999994</v>
      </c>
      <c r="J104" s="7"/>
      <c r="K104" s="101">
        <f t="shared" si="12"/>
        <v>79</v>
      </c>
      <c r="L104" s="102">
        <f t="shared" si="13"/>
        <v>39.997700000000002</v>
      </c>
      <c r="M104" s="103">
        <f t="shared" si="10"/>
        <v>50.63</v>
      </c>
      <c r="N104" s="102">
        <f t="shared" si="16"/>
        <v>10.0014</v>
      </c>
      <c r="O104" s="104">
        <f t="shared" si="11"/>
        <v>12.66</v>
      </c>
    </row>
    <row r="105" spans="1:15" s="1" customFormat="1" ht="15" customHeight="1" x14ac:dyDescent="0.25">
      <c r="A105" s="8">
        <v>21</v>
      </c>
      <c r="B105" s="171">
        <v>61430</v>
      </c>
      <c r="C105" s="174" t="s">
        <v>108</v>
      </c>
      <c r="D105" s="181">
        <v>176</v>
      </c>
      <c r="E105" s="177">
        <v>11.36</v>
      </c>
      <c r="F105" s="177">
        <v>36.36</v>
      </c>
      <c r="G105" s="177">
        <v>39.200000000000003</v>
      </c>
      <c r="H105" s="177">
        <v>13.07</v>
      </c>
      <c r="I105" s="32">
        <f t="shared" si="15"/>
        <v>3.5395000000000003</v>
      </c>
      <c r="J105" s="7"/>
      <c r="K105" s="101">
        <f t="shared" si="12"/>
        <v>176</v>
      </c>
      <c r="L105" s="102">
        <f t="shared" si="13"/>
        <v>91.995200000000011</v>
      </c>
      <c r="M105" s="103">
        <f t="shared" si="10"/>
        <v>52.27</v>
      </c>
      <c r="N105" s="102">
        <f t="shared" si="16"/>
        <v>19.993600000000001</v>
      </c>
      <c r="O105" s="104">
        <f t="shared" si="11"/>
        <v>11.36</v>
      </c>
    </row>
    <row r="106" spans="1:15" s="1" customFormat="1" ht="15" customHeight="1" x14ac:dyDescent="0.25">
      <c r="A106" s="8">
        <v>22</v>
      </c>
      <c r="B106" s="171">
        <v>61440</v>
      </c>
      <c r="C106" s="174" t="s">
        <v>88</v>
      </c>
      <c r="D106" s="181">
        <v>232</v>
      </c>
      <c r="E106" s="177">
        <v>12.07</v>
      </c>
      <c r="F106" s="177">
        <v>51.29</v>
      </c>
      <c r="G106" s="177">
        <v>31.9</v>
      </c>
      <c r="H106" s="177">
        <v>4.74</v>
      </c>
      <c r="I106" s="32">
        <f t="shared" si="15"/>
        <v>3.2930999999999999</v>
      </c>
      <c r="J106" s="7"/>
      <c r="K106" s="101">
        <f t="shared" si="12"/>
        <v>232</v>
      </c>
      <c r="L106" s="102">
        <f t="shared" si="13"/>
        <v>85.004799999999989</v>
      </c>
      <c r="M106" s="103">
        <f t="shared" si="10"/>
        <v>36.64</v>
      </c>
      <c r="N106" s="102">
        <f t="shared" si="16"/>
        <v>28.002400000000002</v>
      </c>
      <c r="O106" s="104">
        <f t="shared" si="11"/>
        <v>12.07</v>
      </c>
    </row>
    <row r="107" spans="1:15" s="1" customFormat="1" ht="15" customHeight="1" x14ac:dyDescent="0.25">
      <c r="A107" s="8">
        <v>23</v>
      </c>
      <c r="B107" s="171">
        <v>61450</v>
      </c>
      <c r="C107" s="174" t="s">
        <v>107</v>
      </c>
      <c r="D107" s="181">
        <v>126</v>
      </c>
      <c r="E107" s="177">
        <v>14.29</v>
      </c>
      <c r="F107" s="177">
        <v>34.92</v>
      </c>
      <c r="G107" s="177">
        <v>42.06</v>
      </c>
      <c r="H107" s="177">
        <v>8.73</v>
      </c>
      <c r="I107" s="32">
        <f t="shared" si="15"/>
        <v>3.4523000000000001</v>
      </c>
      <c r="J107" s="7"/>
      <c r="K107" s="101">
        <f t="shared" si="12"/>
        <v>126</v>
      </c>
      <c r="L107" s="102">
        <f t="shared" si="13"/>
        <v>63.995400000000011</v>
      </c>
      <c r="M107" s="103">
        <f t="shared" si="10"/>
        <v>50.790000000000006</v>
      </c>
      <c r="N107" s="102">
        <f t="shared" si="16"/>
        <v>18.005399999999998</v>
      </c>
      <c r="O107" s="104">
        <f t="shared" si="11"/>
        <v>14.29</v>
      </c>
    </row>
    <row r="108" spans="1:15" s="1" customFormat="1" ht="15" customHeight="1" x14ac:dyDescent="0.25">
      <c r="A108" s="8">
        <v>24</v>
      </c>
      <c r="B108" s="171">
        <v>61470</v>
      </c>
      <c r="C108" s="174" t="s">
        <v>89</v>
      </c>
      <c r="D108" s="181">
        <v>128</v>
      </c>
      <c r="E108" s="177">
        <v>16.41</v>
      </c>
      <c r="F108" s="177">
        <v>21.09</v>
      </c>
      <c r="G108" s="177">
        <v>44.53</v>
      </c>
      <c r="H108" s="177">
        <v>17.97</v>
      </c>
      <c r="I108" s="32">
        <f t="shared" si="15"/>
        <v>3.6406000000000005</v>
      </c>
      <c r="J108" s="7"/>
      <c r="K108" s="101">
        <f t="shared" si="12"/>
        <v>128</v>
      </c>
      <c r="L108" s="102">
        <f t="shared" si="13"/>
        <v>80</v>
      </c>
      <c r="M108" s="103">
        <f t="shared" si="10"/>
        <v>62.5</v>
      </c>
      <c r="N108" s="102">
        <f t="shared" si="16"/>
        <v>21.004799999999999</v>
      </c>
      <c r="O108" s="104">
        <f t="shared" si="11"/>
        <v>16.41</v>
      </c>
    </row>
    <row r="109" spans="1:15" s="1" customFormat="1" ht="15" customHeight="1" x14ac:dyDescent="0.25">
      <c r="A109" s="8">
        <v>25</v>
      </c>
      <c r="B109" s="171">
        <v>61490</v>
      </c>
      <c r="C109" s="174" t="s">
        <v>109</v>
      </c>
      <c r="D109" s="181">
        <v>217</v>
      </c>
      <c r="E109" s="177">
        <v>5.53</v>
      </c>
      <c r="F109" s="177">
        <v>18.89</v>
      </c>
      <c r="G109" s="177">
        <v>53</v>
      </c>
      <c r="H109" s="177">
        <v>22.58</v>
      </c>
      <c r="I109" s="32">
        <f t="shared" si="15"/>
        <v>3.9262999999999999</v>
      </c>
      <c r="J109" s="7"/>
      <c r="K109" s="101">
        <f t="shared" si="12"/>
        <v>217</v>
      </c>
      <c r="L109" s="102">
        <f t="shared" si="13"/>
        <v>164.0086</v>
      </c>
      <c r="M109" s="103">
        <f t="shared" si="10"/>
        <v>75.58</v>
      </c>
      <c r="N109" s="102">
        <f t="shared" si="16"/>
        <v>12.0001</v>
      </c>
      <c r="O109" s="104">
        <f t="shared" si="11"/>
        <v>5.53</v>
      </c>
    </row>
    <row r="110" spans="1:15" s="1" customFormat="1" ht="15" customHeight="1" x14ac:dyDescent="0.25">
      <c r="A110" s="8">
        <v>26</v>
      </c>
      <c r="B110" s="171">
        <v>61500</v>
      </c>
      <c r="C110" s="174" t="s">
        <v>110</v>
      </c>
      <c r="D110" s="181">
        <v>163</v>
      </c>
      <c r="E110" s="177">
        <v>9.82</v>
      </c>
      <c r="F110" s="177">
        <v>38.65</v>
      </c>
      <c r="G110" s="177">
        <v>42.94</v>
      </c>
      <c r="H110" s="177">
        <v>8.59</v>
      </c>
      <c r="I110" s="32">
        <f t="shared" si="15"/>
        <v>3.5029999999999997</v>
      </c>
      <c r="J110" s="7"/>
      <c r="K110" s="101">
        <f t="shared" si="12"/>
        <v>163</v>
      </c>
      <c r="L110" s="102">
        <f t="shared" si="13"/>
        <v>83.993899999999996</v>
      </c>
      <c r="M110" s="103">
        <f t="shared" si="10"/>
        <v>51.53</v>
      </c>
      <c r="N110" s="102">
        <f t="shared" si="16"/>
        <v>16.006600000000002</v>
      </c>
      <c r="O110" s="104">
        <f t="shared" si="11"/>
        <v>9.82</v>
      </c>
    </row>
    <row r="111" spans="1:15" s="1" customFormat="1" ht="15" customHeight="1" x14ac:dyDescent="0.25">
      <c r="A111" s="8">
        <v>27</v>
      </c>
      <c r="B111" s="171">
        <v>61510</v>
      </c>
      <c r="C111" s="174" t="s">
        <v>90</v>
      </c>
      <c r="D111" s="300"/>
      <c r="E111" s="295"/>
      <c r="F111" s="293"/>
      <c r="G111" s="298"/>
      <c r="H111" s="319"/>
      <c r="I111" s="301"/>
      <c r="J111" s="7"/>
      <c r="K111" s="294"/>
      <c r="L111" s="295"/>
      <c r="M111" s="293"/>
      <c r="N111" s="298"/>
      <c r="O111" s="296"/>
    </row>
    <row r="112" spans="1:15" s="1" customFormat="1" ht="15" customHeight="1" x14ac:dyDescent="0.25">
      <c r="A112" s="8">
        <v>28</v>
      </c>
      <c r="B112" s="170">
        <v>61520</v>
      </c>
      <c r="C112" s="174" t="s">
        <v>111</v>
      </c>
      <c r="D112" s="181">
        <v>205</v>
      </c>
      <c r="E112" s="177">
        <v>2.44</v>
      </c>
      <c r="F112" s="177">
        <v>16.100000000000001</v>
      </c>
      <c r="G112" s="177">
        <v>60</v>
      </c>
      <c r="H112" s="177">
        <v>21.46</v>
      </c>
      <c r="I112" s="32">
        <f t="shared" si="15"/>
        <v>4.0048000000000004</v>
      </c>
      <c r="J112" s="7"/>
      <c r="K112" s="101">
        <f t="shared" si="12"/>
        <v>205</v>
      </c>
      <c r="L112" s="102">
        <f t="shared" si="13"/>
        <v>166.99300000000002</v>
      </c>
      <c r="M112" s="103">
        <f t="shared" si="10"/>
        <v>81.460000000000008</v>
      </c>
      <c r="N112" s="102">
        <f t="shared" si="16"/>
        <v>5.0019999999999998</v>
      </c>
      <c r="O112" s="104">
        <f t="shared" si="11"/>
        <v>2.44</v>
      </c>
    </row>
    <row r="113" spans="1:15" s="1" customFormat="1" ht="15" customHeight="1" x14ac:dyDescent="0.25">
      <c r="A113" s="8">
        <v>29</v>
      </c>
      <c r="B113" s="171">
        <v>61540</v>
      </c>
      <c r="C113" s="173" t="s">
        <v>105</v>
      </c>
      <c r="D113" s="181">
        <v>157</v>
      </c>
      <c r="E113" s="177">
        <v>8.2799999999999994</v>
      </c>
      <c r="F113" s="177">
        <v>29.94</v>
      </c>
      <c r="G113" s="177">
        <v>52.87</v>
      </c>
      <c r="H113" s="177">
        <v>8.92</v>
      </c>
      <c r="I113" s="32">
        <f t="shared" si="15"/>
        <v>3.6246000000000005</v>
      </c>
      <c r="J113" s="7"/>
      <c r="K113" s="101">
        <f t="shared" si="12"/>
        <v>157</v>
      </c>
      <c r="L113" s="102">
        <f t="shared" si="13"/>
        <v>97.010300000000001</v>
      </c>
      <c r="M113" s="103">
        <f t="shared" si="10"/>
        <v>61.79</v>
      </c>
      <c r="N113" s="102">
        <f t="shared" si="16"/>
        <v>12.999599999999997</v>
      </c>
      <c r="O113" s="104">
        <f t="shared" si="11"/>
        <v>8.2799999999999994</v>
      </c>
    </row>
    <row r="114" spans="1:15" s="1" customFormat="1" ht="15" customHeight="1" x14ac:dyDescent="0.25">
      <c r="A114" s="8">
        <v>30</v>
      </c>
      <c r="B114" s="171">
        <v>61560</v>
      </c>
      <c r="C114" s="174" t="s">
        <v>114</v>
      </c>
      <c r="D114" s="181">
        <v>112</v>
      </c>
      <c r="E114" s="177">
        <v>7.14</v>
      </c>
      <c r="F114" s="177">
        <v>47.32</v>
      </c>
      <c r="G114" s="177">
        <v>41.07</v>
      </c>
      <c r="H114" s="180">
        <v>4.46</v>
      </c>
      <c r="I114" s="32">
        <f t="shared" si="15"/>
        <v>3.4281999999999999</v>
      </c>
      <c r="J114" s="7"/>
      <c r="K114" s="101">
        <f t="shared" si="12"/>
        <v>112</v>
      </c>
      <c r="L114" s="102">
        <f t="shared" si="13"/>
        <v>50.993600000000008</v>
      </c>
      <c r="M114" s="103">
        <f t="shared" si="10"/>
        <v>45.53</v>
      </c>
      <c r="N114" s="118">
        <f t="shared" si="16"/>
        <v>7.9967999999999995</v>
      </c>
      <c r="O114" s="104">
        <f t="shared" si="11"/>
        <v>7.14</v>
      </c>
    </row>
    <row r="115" spans="1:15" s="1" customFormat="1" ht="15" customHeight="1" thickBot="1" x14ac:dyDescent="0.3">
      <c r="A115" s="59">
        <v>31</v>
      </c>
      <c r="B115" s="172">
        <v>61570</v>
      </c>
      <c r="C115" s="169" t="s">
        <v>123</v>
      </c>
      <c r="D115" s="182">
        <v>99</v>
      </c>
      <c r="E115" s="178">
        <v>19.190000000000001</v>
      </c>
      <c r="F115" s="178">
        <v>42.42</v>
      </c>
      <c r="G115" s="178">
        <v>35.35</v>
      </c>
      <c r="H115" s="179">
        <v>3.03</v>
      </c>
      <c r="I115" s="60">
        <f t="shared" si="15"/>
        <v>3.2218999999999998</v>
      </c>
      <c r="J115" s="7"/>
      <c r="K115" s="105">
        <f t="shared" si="12"/>
        <v>99</v>
      </c>
      <c r="L115" s="106">
        <f t="shared" si="13"/>
        <v>37.996200000000002</v>
      </c>
      <c r="M115" s="107">
        <f t="shared" si="10"/>
        <v>38.380000000000003</v>
      </c>
      <c r="N115" s="106">
        <f t="shared" si="16"/>
        <v>18.998100000000001</v>
      </c>
      <c r="O115" s="108">
        <f t="shared" si="11"/>
        <v>19.190000000000001</v>
      </c>
    </row>
    <row r="116" spans="1:15" s="1" customFormat="1" ht="15" customHeight="1" thickBot="1" x14ac:dyDescent="0.3">
      <c r="A116" s="25"/>
      <c r="B116" s="49"/>
      <c r="C116" s="22" t="s">
        <v>106</v>
      </c>
      <c r="D116" s="26">
        <f>SUM(D117:D125)</f>
        <v>979</v>
      </c>
      <c r="E116" s="27">
        <v>12.683333333333332</v>
      </c>
      <c r="F116" s="27">
        <v>36.797777777777782</v>
      </c>
      <c r="G116" s="27">
        <v>39.37777777777778</v>
      </c>
      <c r="H116" s="27">
        <v>12.536250000000001</v>
      </c>
      <c r="I116" s="28">
        <f>AVERAGE(I117:I125)</f>
        <v>3.4898777777777776</v>
      </c>
      <c r="J116" s="7"/>
      <c r="K116" s="114">
        <f t="shared" si="12"/>
        <v>979</v>
      </c>
      <c r="L116" s="115">
        <f>SUM(L117:L125)</f>
        <v>495.01670000000007</v>
      </c>
      <c r="M116" s="116">
        <f t="shared" si="10"/>
        <v>51.914027777777783</v>
      </c>
      <c r="N116" s="115">
        <f>SUM(N117:N125)</f>
        <v>116.01450000000001</v>
      </c>
      <c r="O116" s="117">
        <f t="shared" si="11"/>
        <v>12.683333333333332</v>
      </c>
    </row>
    <row r="117" spans="1:15" s="1" customFormat="1" ht="15" customHeight="1" x14ac:dyDescent="0.25">
      <c r="A117" s="6">
        <v>1</v>
      </c>
      <c r="B117" s="195">
        <v>70020</v>
      </c>
      <c r="C117" s="190" t="s">
        <v>91</v>
      </c>
      <c r="D117" s="196">
        <v>108</v>
      </c>
      <c r="E117" s="197"/>
      <c r="F117" s="197">
        <v>32.409999999999997</v>
      </c>
      <c r="G117" s="197">
        <v>54.63</v>
      </c>
      <c r="H117" s="197">
        <v>12.96</v>
      </c>
      <c r="I117" s="31">
        <f t="shared" ref="I117:I125" si="17">(E117*2+F117*3+G117*4+H117*5)/100</f>
        <v>3.8055000000000003</v>
      </c>
      <c r="J117" s="7"/>
      <c r="K117" s="97">
        <f t="shared" si="12"/>
        <v>108</v>
      </c>
      <c r="L117" s="98">
        <f t="shared" si="13"/>
        <v>72.997200000000007</v>
      </c>
      <c r="M117" s="99">
        <f t="shared" si="10"/>
        <v>67.59</v>
      </c>
      <c r="N117" s="98">
        <f t="shared" si="16"/>
        <v>0</v>
      </c>
      <c r="O117" s="100">
        <f t="shared" si="11"/>
        <v>0</v>
      </c>
    </row>
    <row r="118" spans="1:15" s="1" customFormat="1" ht="15" customHeight="1" x14ac:dyDescent="0.25">
      <c r="A118" s="8">
        <v>2</v>
      </c>
      <c r="B118" s="184">
        <v>70110</v>
      </c>
      <c r="C118" s="191" t="s">
        <v>94</v>
      </c>
      <c r="D118" s="193">
        <v>74</v>
      </c>
      <c r="E118" s="187">
        <v>8.11</v>
      </c>
      <c r="F118" s="187">
        <v>28.38</v>
      </c>
      <c r="G118" s="187">
        <v>45.95</v>
      </c>
      <c r="H118" s="187">
        <v>17.57</v>
      </c>
      <c r="I118" s="32">
        <f t="shared" si="17"/>
        <v>3.7300999999999997</v>
      </c>
      <c r="J118" s="7"/>
      <c r="K118" s="101">
        <f t="shared" si="12"/>
        <v>74</v>
      </c>
      <c r="L118" s="102">
        <f t="shared" si="13"/>
        <v>47.004800000000003</v>
      </c>
      <c r="M118" s="103">
        <f t="shared" si="10"/>
        <v>63.52</v>
      </c>
      <c r="N118" s="102">
        <f t="shared" si="16"/>
        <v>6.0014000000000003</v>
      </c>
      <c r="O118" s="104">
        <f t="shared" si="11"/>
        <v>8.11</v>
      </c>
    </row>
    <row r="119" spans="1:15" s="1" customFormat="1" ht="15" customHeight="1" x14ac:dyDescent="0.25">
      <c r="A119" s="10">
        <v>3</v>
      </c>
      <c r="B119" s="184">
        <v>70021</v>
      </c>
      <c r="C119" s="191" t="s">
        <v>92</v>
      </c>
      <c r="D119" s="193">
        <v>88</v>
      </c>
      <c r="E119" s="187">
        <v>11.36</v>
      </c>
      <c r="F119" s="187">
        <v>52.27</v>
      </c>
      <c r="G119" s="187">
        <v>35.229999999999997</v>
      </c>
      <c r="H119" s="187">
        <v>1.1399999999999999</v>
      </c>
      <c r="I119" s="32">
        <f t="shared" si="17"/>
        <v>3.2614999999999998</v>
      </c>
      <c r="J119" s="7"/>
      <c r="K119" s="101">
        <f t="shared" si="12"/>
        <v>88</v>
      </c>
      <c r="L119" s="102">
        <f t="shared" si="13"/>
        <v>32.005600000000001</v>
      </c>
      <c r="M119" s="103">
        <f t="shared" si="10"/>
        <v>36.369999999999997</v>
      </c>
      <c r="N119" s="102">
        <f t="shared" si="16"/>
        <v>9.9968000000000004</v>
      </c>
      <c r="O119" s="104">
        <f t="shared" si="11"/>
        <v>11.36</v>
      </c>
    </row>
    <row r="120" spans="1:15" s="1" customFormat="1" ht="15" customHeight="1" x14ac:dyDescent="0.25">
      <c r="A120" s="8">
        <v>4</v>
      </c>
      <c r="B120" s="184">
        <v>70040</v>
      </c>
      <c r="C120" s="191" t="s">
        <v>93</v>
      </c>
      <c r="D120" s="193">
        <v>63</v>
      </c>
      <c r="E120" s="187">
        <v>17.46</v>
      </c>
      <c r="F120" s="187">
        <v>23.81</v>
      </c>
      <c r="G120" s="187">
        <v>38.1</v>
      </c>
      <c r="H120" s="187">
        <v>20.63</v>
      </c>
      <c r="I120" s="32">
        <f t="shared" si="17"/>
        <v>3.6189999999999998</v>
      </c>
      <c r="J120" s="7"/>
      <c r="K120" s="101">
        <f t="shared" si="12"/>
        <v>63</v>
      </c>
      <c r="L120" s="102">
        <f t="shared" si="13"/>
        <v>36.999900000000004</v>
      </c>
      <c r="M120" s="103">
        <f t="shared" si="10"/>
        <v>58.730000000000004</v>
      </c>
      <c r="N120" s="102">
        <f t="shared" si="16"/>
        <v>10.9998</v>
      </c>
      <c r="O120" s="104">
        <f t="shared" si="11"/>
        <v>17.46</v>
      </c>
    </row>
    <row r="121" spans="1:15" s="1" customFormat="1" ht="15" customHeight="1" x14ac:dyDescent="0.25">
      <c r="A121" s="8">
        <v>5</v>
      </c>
      <c r="B121" s="184">
        <v>70100</v>
      </c>
      <c r="C121" s="191" t="s">
        <v>124</v>
      </c>
      <c r="D121" s="193">
        <v>86</v>
      </c>
      <c r="E121" s="187">
        <v>15.12</v>
      </c>
      <c r="F121" s="187">
        <v>37.21</v>
      </c>
      <c r="G121" s="187">
        <v>36.049999999999997</v>
      </c>
      <c r="H121" s="187">
        <v>11.63</v>
      </c>
      <c r="I121" s="32">
        <f t="shared" si="17"/>
        <v>3.4422000000000001</v>
      </c>
      <c r="J121" s="7"/>
      <c r="K121" s="101">
        <f t="shared" si="12"/>
        <v>86</v>
      </c>
      <c r="L121" s="102">
        <f t="shared" si="13"/>
        <v>41.004799999999996</v>
      </c>
      <c r="M121" s="103">
        <f t="shared" si="10"/>
        <v>47.68</v>
      </c>
      <c r="N121" s="102">
        <f t="shared" si="16"/>
        <v>13.0032</v>
      </c>
      <c r="O121" s="104">
        <f t="shared" si="11"/>
        <v>15.12</v>
      </c>
    </row>
    <row r="122" spans="1:15" s="1" customFormat="1" ht="15" customHeight="1" x14ac:dyDescent="0.25">
      <c r="A122" s="8">
        <v>6</v>
      </c>
      <c r="B122" s="184">
        <v>70270</v>
      </c>
      <c r="C122" s="191" t="s">
        <v>95</v>
      </c>
      <c r="D122" s="193">
        <v>74</v>
      </c>
      <c r="E122" s="187">
        <v>10.81</v>
      </c>
      <c r="F122" s="187">
        <v>22.97</v>
      </c>
      <c r="G122" s="187">
        <v>43.24</v>
      </c>
      <c r="H122" s="187">
        <v>22.97</v>
      </c>
      <c r="I122" s="32">
        <f t="shared" si="17"/>
        <v>3.7834000000000003</v>
      </c>
      <c r="J122" s="7"/>
      <c r="K122" s="101">
        <f t="shared" si="12"/>
        <v>74</v>
      </c>
      <c r="L122" s="102">
        <f t="shared" si="13"/>
        <v>48.995400000000011</v>
      </c>
      <c r="M122" s="103">
        <f t="shared" si="10"/>
        <v>66.210000000000008</v>
      </c>
      <c r="N122" s="102">
        <f t="shared" si="16"/>
        <v>7.9994000000000005</v>
      </c>
      <c r="O122" s="104">
        <f t="shared" si="11"/>
        <v>10.81</v>
      </c>
    </row>
    <row r="123" spans="1:15" s="1" customFormat="1" ht="15" customHeight="1" x14ac:dyDescent="0.25">
      <c r="A123" s="8">
        <v>7</v>
      </c>
      <c r="B123" s="185">
        <v>70510</v>
      </c>
      <c r="C123" s="191" t="s">
        <v>96</v>
      </c>
      <c r="D123" s="193">
        <v>24</v>
      </c>
      <c r="E123" s="187">
        <v>25</v>
      </c>
      <c r="F123" s="187">
        <v>45.83</v>
      </c>
      <c r="G123" s="187">
        <v>29.17</v>
      </c>
      <c r="H123" s="187"/>
      <c r="I123" s="32">
        <f t="shared" si="17"/>
        <v>3.0417000000000001</v>
      </c>
      <c r="J123" s="7"/>
      <c r="K123" s="101">
        <f t="shared" si="12"/>
        <v>24</v>
      </c>
      <c r="L123" s="102">
        <f t="shared" si="13"/>
        <v>7.0008000000000008</v>
      </c>
      <c r="M123" s="103">
        <f t="shared" si="10"/>
        <v>29.17</v>
      </c>
      <c r="N123" s="102">
        <f t="shared" si="16"/>
        <v>6</v>
      </c>
      <c r="O123" s="109">
        <f t="shared" si="11"/>
        <v>25</v>
      </c>
    </row>
    <row r="124" spans="1:15" s="1" customFormat="1" ht="15" customHeight="1" x14ac:dyDescent="0.25">
      <c r="A124" s="8">
        <v>8</v>
      </c>
      <c r="B124" s="185">
        <v>10880</v>
      </c>
      <c r="C124" s="191" t="s">
        <v>113</v>
      </c>
      <c r="D124" s="193">
        <v>351</v>
      </c>
      <c r="E124" s="187">
        <v>13.68</v>
      </c>
      <c r="F124" s="187">
        <v>38.75</v>
      </c>
      <c r="G124" s="187">
        <v>39.6</v>
      </c>
      <c r="H124" s="187">
        <v>7.98</v>
      </c>
      <c r="I124" s="32">
        <f t="shared" si="17"/>
        <v>3.4190999999999998</v>
      </c>
      <c r="J124" s="7"/>
      <c r="K124" s="101">
        <f t="shared" si="12"/>
        <v>351</v>
      </c>
      <c r="L124" s="102">
        <f t="shared" si="13"/>
        <v>167.00579999999999</v>
      </c>
      <c r="M124" s="103">
        <f t="shared" si="10"/>
        <v>47.58</v>
      </c>
      <c r="N124" s="102">
        <f t="shared" si="16"/>
        <v>48.016800000000003</v>
      </c>
      <c r="O124" s="104">
        <f t="shared" si="11"/>
        <v>13.68</v>
      </c>
    </row>
    <row r="125" spans="1:15" s="1" customFormat="1" ht="15" customHeight="1" thickBot="1" x14ac:dyDescent="0.3">
      <c r="A125" s="61">
        <v>9</v>
      </c>
      <c r="B125" s="186">
        <v>10890</v>
      </c>
      <c r="C125" s="192" t="s">
        <v>115</v>
      </c>
      <c r="D125" s="194">
        <v>111</v>
      </c>
      <c r="E125" s="188">
        <v>12.61</v>
      </c>
      <c r="F125" s="188">
        <v>49.55</v>
      </c>
      <c r="G125" s="188">
        <v>32.43</v>
      </c>
      <c r="H125" s="189">
        <v>5.41</v>
      </c>
      <c r="I125" s="62">
        <f t="shared" si="17"/>
        <v>3.3064</v>
      </c>
      <c r="J125" s="7"/>
      <c r="K125" s="110">
        <f t="shared" si="12"/>
        <v>111</v>
      </c>
      <c r="L125" s="111">
        <f t="shared" si="13"/>
        <v>42.002400000000009</v>
      </c>
      <c r="M125" s="112">
        <f t="shared" si="10"/>
        <v>37.840000000000003</v>
      </c>
      <c r="N125" s="111">
        <f t="shared" si="16"/>
        <v>13.9971</v>
      </c>
      <c r="O125" s="113">
        <f t="shared" si="11"/>
        <v>12.61</v>
      </c>
    </row>
    <row r="126" spans="1:15" ht="15" customHeight="1" x14ac:dyDescent="0.25">
      <c r="A126" s="11"/>
      <c r="B126" s="11"/>
      <c r="C126" s="11"/>
      <c r="D126" s="463" t="s">
        <v>98</v>
      </c>
      <c r="E126" s="463"/>
      <c r="F126" s="463"/>
      <c r="G126" s="463"/>
      <c r="H126" s="464"/>
      <c r="I126" s="30">
        <f>AVERAGE(I7,I9:I17,I19:I30,I32:I48,I50:I68,I70:I82,I85:I115,I117:I125)</f>
        <v>3.3893779816513758</v>
      </c>
      <c r="J126" s="3"/>
      <c r="M126" s="16">
        <f>AVERAGE(M7,M9:M17,M19:M30,M32:M48,M50:M68,M70:M82,M85:M115,M117:M125)</f>
        <v>48.393981481481489</v>
      </c>
      <c r="N126" s="299"/>
      <c r="O126" s="215">
        <f>AVERAGE(O7,O9:O17,O19:O30,O32:O48,O50:O68,O70:O82,O85:O115,O117:O125)</f>
        <v>15.36759259259259</v>
      </c>
    </row>
    <row r="127" spans="1:15" ht="15" customHeight="1" x14ac:dyDescent="0.25">
      <c r="A127" s="11"/>
      <c r="B127" s="11"/>
      <c r="C127" s="11"/>
      <c r="D127" s="11"/>
      <c r="E127" s="12"/>
      <c r="F127" s="12"/>
      <c r="G127" s="13"/>
      <c r="H127" s="13"/>
      <c r="I127" s="14"/>
      <c r="J127" s="3"/>
      <c r="M127" s="54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3"/>
    </row>
  </sheetData>
  <mergeCells count="9">
    <mergeCell ref="I4:I5"/>
    <mergeCell ref="D126:H126"/>
    <mergeCell ref="C2:D2"/>
    <mergeCell ref="A4:A5"/>
    <mergeCell ref="B4:B5"/>
    <mergeCell ref="C4:C5"/>
    <mergeCell ref="D4:D5"/>
    <mergeCell ref="E4:H4"/>
    <mergeCell ref="B6:C6"/>
  </mergeCells>
  <conditionalFormatting sqref="M7:M8 M84:M110 M10 M112:M125 M12:M82">
    <cfRule type="cellIs" dxfId="85" priority="731" operator="lessThan">
      <formula>50</formula>
    </cfRule>
    <cfRule type="cellIs" dxfId="84" priority="732" operator="between">
      <formula>50</formula>
      <formula>$M$6</formula>
    </cfRule>
    <cfRule type="cellIs" dxfId="83" priority="733" operator="between">
      <formula>$M$6</formula>
      <formula>90</formula>
    </cfRule>
    <cfRule type="cellIs" dxfId="82" priority="734" operator="between">
      <formula>90</formula>
      <formula>100</formula>
    </cfRule>
  </conditionalFormatting>
  <conditionalFormatting sqref="N7:O8 N112:O125 N84:O110 N10:O10 N12:O82">
    <cfRule type="cellIs" dxfId="81" priority="1" operator="equal">
      <formula>"-"</formula>
    </cfRule>
    <cfRule type="cellIs" dxfId="80" priority="2" operator="equal">
      <formula>0</formula>
    </cfRule>
    <cfRule type="cellIs" dxfId="79" priority="3" operator="greaterThanOrEqual">
      <formula>9.99</formula>
    </cfRule>
    <cfRule type="cellIs" dxfId="78" priority="4" operator="between">
      <formula>0</formula>
      <formula>9.99</formula>
    </cfRule>
  </conditionalFormatting>
  <conditionalFormatting sqref="I6:I126">
    <cfRule type="containsBlanks" dxfId="77" priority="722" stopIfTrue="1">
      <formula>LEN(TRIM(I6))=0</formula>
    </cfRule>
    <cfRule type="cellIs" dxfId="76" priority="723" stopIfTrue="1" operator="lessThan">
      <formula>3.5</formula>
    </cfRule>
    <cfRule type="cellIs" dxfId="75" priority="724" stopIfTrue="1" operator="between">
      <formula>3.5</formula>
      <formula>3.504</formula>
    </cfRule>
    <cfRule type="cellIs" dxfId="74" priority="725" stopIfTrue="1" operator="between">
      <formula>4.5</formula>
      <formula>3.5</formula>
    </cfRule>
    <cfRule type="cellIs" dxfId="73" priority="73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570312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99"/>
      <c r="L1" s="206" t="s">
        <v>133</v>
      </c>
    </row>
    <row r="2" spans="1:16" ht="18" customHeight="1" x14ac:dyDescent="0.25">
      <c r="A2" s="3"/>
      <c r="B2" s="3"/>
      <c r="C2" s="465" t="s">
        <v>97</v>
      </c>
      <c r="D2" s="465"/>
      <c r="E2" s="15"/>
      <c r="F2" s="15"/>
      <c r="G2" s="15"/>
      <c r="H2" s="15"/>
      <c r="I2" s="18">
        <v>2021</v>
      </c>
      <c r="J2" s="3"/>
      <c r="K2" s="19"/>
      <c r="L2" s="206" t="s">
        <v>135</v>
      </c>
    </row>
    <row r="3" spans="1:16" ht="18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01"/>
      <c r="L3" s="206" t="s">
        <v>137</v>
      </c>
    </row>
    <row r="4" spans="1:16" ht="18" customHeight="1" thickBot="1" x14ac:dyDescent="0.3">
      <c r="A4" s="455" t="s">
        <v>0</v>
      </c>
      <c r="B4" s="457" t="s">
        <v>1</v>
      </c>
      <c r="C4" s="459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3"/>
      <c r="K4" s="5"/>
      <c r="L4" s="206" t="s">
        <v>136</v>
      </c>
    </row>
    <row r="5" spans="1:16" ht="30" customHeight="1" thickBot="1" x14ac:dyDescent="0.3">
      <c r="A5" s="456"/>
      <c r="B5" s="458"/>
      <c r="C5" s="460"/>
      <c r="D5" s="467"/>
      <c r="E5" s="17">
        <v>2</v>
      </c>
      <c r="F5" s="17">
        <v>3</v>
      </c>
      <c r="G5" s="17">
        <v>4</v>
      </c>
      <c r="H5" s="17">
        <v>5</v>
      </c>
      <c r="I5" s="462"/>
      <c r="J5" s="3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" customHeight="1" thickBot="1" x14ac:dyDescent="0.3">
      <c r="A6" s="309">
        <f>A7+A17+A30+A48+A68+A83+A115+A125</f>
        <v>112</v>
      </c>
      <c r="B6" s="471" t="s">
        <v>134</v>
      </c>
      <c r="C6" s="472"/>
      <c r="D6" s="33">
        <f>D7+D8+D18+D31+D49+D69+D84+D116</f>
        <v>12341</v>
      </c>
      <c r="E6" s="81">
        <f>AVERAGE(E7,E9:E17,E19:E30,E32:E48,E50:E68,E70:E83,E85:E115,E117:E125)</f>
        <v>5.3401785714285719</v>
      </c>
      <c r="F6" s="81">
        <f t="shared" ref="F6:H6" si="0">AVERAGE(F7,F9:F17,F19:F30,F32:F48,F50:F68,F70:F83,F85:F115,F117:F125)</f>
        <v>26.353571428571435</v>
      </c>
      <c r="G6" s="81">
        <f t="shared" si="0"/>
        <v>47.258214285714295</v>
      </c>
      <c r="H6" s="81">
        <f t="shared" si="0"/>
        <v>21.047946428571432</v>
      </c>
      <c r="I6" s="35">
        <v>3.88</v>
      </c>
      <c r="J6" s="7"/>
      <c r="K6" s="114">
        <f>D6</f>
        <v>12341</v>
      </c>
      <c r="L6" s="115">
        <f>L7+L8+L18+L31+L49+L69+L84+L116</f>
        <v>8673.0515000000014</v>
      </c>
      <c r="M6" s="116">
        <f t="shared" ref="M6:M69" si="1">G6+H6</f>
        <v>68.306160714285724</v>
      </c>
      <c r="N6" s="115">
        <f>N7+N8+N18+N31+N49+N69+N84+N116</f>
        <v>566.00040000000001</v>
      </c>
      <c r="O6" s="117">
        <f t="shared" ref="O6:O69" si="2">E6</f>
        <v>5.3401785714285719</v>
      </c>
      <c r="P6" s="54"/>
    </row>
    <row r="7" spans="1:16" ht="15" customHeight="1" thickBot="1" x14ac:dyDescent="0.3">
      <c r="A7" s="24">
        <v>1</v>
      </c>
      <c r="B7" s="49">
        <v>50050</v>
      </c>
      <c r="C7" s="43" t="s">
        <v>57</v>
      </c>
      <c r="D7" s="75">
        <v>76</v>
      </c>
      <c r="E7" s="67">
        <v>0</v>
      </c>
      <c r="F7" s="67">
        <v>27.63</v>
      </c>
      <c r="G7" s="67">
        <v>47.37</v>
      </c>
      <c r="H7" s="67">
        <v>25</v>
      </c>
      <c r="I7" s="34">
        <f>(E7*2+F7*3+G7*4+H7*5)/100</f>
        <v>3.9737</v>
      </c>
      <c r="J7" s="253"/>
      <c r="K7" s="93">
        <f t="shared" ref="K7:K70" si="3">D7</f>
        <v>76</v>
      </c>
      <c r="L7" s="94">
        <f t="shared" ref="L7:L70" si="4">M7*K7/100</f>
        <v>55.001200000000011</v>
      </c>
      <c r="M7" s="95">
        <f t="shared" si="1"/>
        <v>72.37</v>
      </c>
      <c r="N7" s="94">
        <f t="shared" ref="N7:N70" si="5">O7*K7/100</f>
        <v>0</v>
      </c>
      <c r="O7" s="96">
        <f t="shared" si="2"/>
        <v>0</v>
      </c>
      <c r="P7" s="54"/>
    </row>
    <row r="8" spans="1:16" ht="15" customHeight="1" thickBot="1" x14ac:dyDescent="0.3">
      <c r="A8" s="21"/>
      <c r="B8" s="49"/>
      <c r="C8" s="22" t="s">
        <v>99</v>
      </c>
      <c r="D8" s="23">
        <f>SUM(D9:D17)</f>
        <v>909</v>
      </c>
      <c r="E8" s="53">
        <v>3.5466666666666669</v>
      </c>
      <c r="F8" s="53">
        <v>21.61888888888889</v>
      </c>
      <c r="G8" s="53">
        <v>49.821111111111115</v>
      </c>
      <c r="H8" s="53">
        <v>25.01</v>
      </c>
      <c r="I8" s="52">
        <f>AVERAGE(I9:I17)</f>
        <v>3.9628444444444448</v>
      </c>
      <c r="J8" s="253"/>
      <c r="K8" s="114">
        <f t="shared" si="3"/>
        <v>909</v>
      </c>
      <c r="L8" s="115">
        <f>SUM(L9:L17)</f>
        <v>677.99029999999993</v>
      </c>
      <c r="M8" s="116">
        <f t="shared" si="1"/>
        <v>74.831111111111113</v>
      </c>
      <c r="N8" s="115">
        <f>SUM(N9:N17)</f>
        <v>33.989899999999999</v>
      </c>
      <c r="O8" s="117">
        <f t="shared" si="2"/>
        <v>3.5466666666666669</v>
      </c>
    </row>
    <row r="9" spans="1:16" s="1" customFormat="1" ht="15" customHeight="1" x14ac:dyDescent="0.25">
      <c r="A9" s="10">
        <v>1</v>
      </c>
      <c r="B9" s="36">
        <v>10003</v>
      </c>
      <c r="C9" s="71" t="s">
        <v>7</v>
      </c>
      <c r="D9" s="51">
        <v>49</v>
      </c>
      <c r="E9" s="58">
        <v>0</v>
      </c>
      <c r="F9" s="58">
        <v>4.08</v>
      </c>
      <c r="G9" s="58">
        <v>55.1</v>
      </c>
      <c r="H9" s="58">
        <v>40.82</v>
      </c>
      <c r="I9" s="57">
        <f t="shared" ref="I9:I17" si="6">(E9*2+F9*3+G9*4+H9*5)/100</f>
        <v>4.3673999999999999</v>
      </c>
      <c r="J9" s="253"/>
      <c r="K9" s="97">
        <f t="shared" si="3"/>
        <v>49</v>
      </c>
      <c r="L9" s="98">
        <f t="shared" si="4"/>
        <v>47.000799999999998</v>
      </c>
      <c r="M9" s="99">
        <f t="shared" si="1"/>
        <v>95.92</v>
      </c>
      <c r="N9" s="98">
        <f t="shared" si="5"/>
        <v>0</v>
      </c>
      <c r="O9" s="100">
        <f t="shared" si="2"/>
        <v>0</v>
      </c>
    </row>
    <row r="10" spans="1:16" s="1" customFormat="1" ht="15" customHeight="1" x14ac:dyDescent="0.25">
      <c r="A10" s="8">
        <v>2</v>
      </c>
      <c r="B10" s="37">
        <v>10002</v>
      </c>
      <c r="C10" s="72" t="s">
        <v>6</v>
      </c>
      <c r="D10" s="75">
        <v>98</v>
      </c>
      <c r="E10" s="67">
        <v>5.0999999999999996</v>
      </c>
      <c r="F10" s="67">
        <v>28.57</v>
      </c>
      <c r="G10" s="67">
        <v>48.98</v>
      </c>
      <c r="H10" s="67">
        <v>17.350000000000001</v>
      </c>
      <c r="I10" s="32">
        <f t="shared" si="6"/>
        <v>3.7858000000000001</v>
      </c>
      <c r="J10" s="253"/>
      <c r="K10" s="101">
        <f t="shared" si="3"/>
        <v>98</v>
      </c>
      <c r="L10" s="102">
        <f t="shared" si="4"/>
        <v>65.003399999999999</v>
      </c>
      <c r="M10" s="103">
        <f t="shared" si="1"/>
        <v>66.33</v>
      </c>
      <c r="N10" s="102">
        <f t="shared" si="5"/>
        <v>4.9979999999999993</v>
      </c>
      <c r="O10" s="104">
        <f t="shared" si="2"/>
        <v>5.0999999999999996</v>
      </c>
    </row>
    <row r="11" spans="1:16" s="1" customFormat="1" ht="15" customHeight="1" x14ac:dyDescent="0.25">
      <c r="A11" s="8">
        <v>3</v>
      </c>
      <c r="B11" s="37">
        <v>10090</v>
      </c>
      <c r="C11" s="73" t="s">
        <v>9</v>
      </c>
      <c r="D11" s="75">
        <v>181</v>
      </c>
      <c r="E11" s="67">
        <v>2.76</v>
      </c>
      <c r="F11" s="67">
        <v>15.47</v>
      </c>
      <c r="G11" s="67">
        <v>48.07</v>
      </c>
      <c r="H11" s="67">
        <v>33.700000000000003</v>
      </c>
      <c r="I11" s="32">
        <f t="shared" si="6"/>
        <v>4.1271000000000004</v>
      </c>
      <c r="J11" s="253"/>
      <c r="K11" s="101">
        <f t="shared" si="3"/>
        <v>181</v>
      </c>
      <c r="L11" s="102">
        <f t="shared" si="4"/>
        <v>148.00370000000004</v>
      </c>
      <c r="M11" s="103">
        <f t="shared" si="1"/>
        <v>81.77000000000001</v>
      </c>
      <c r="N11" s="102">
        <f t="shared" si="5"/>
        <v>4.9955999999999996</v>
      </c>
      <c r="O11" s="104">
        <f t="shared" si="2"/>
        <v>2.76</v>
      </c>
    </row>
    <row r="12" spans="1:16" s="1" customFormat="1" ht="15" customHeight="1" x14ac:dyDescent="0.25">
      <c r="A12" s="8">
        <v>4</v>
      </c>
      <c r="B12" s="37">
        <v>10004</v>
      </c>
      <c r="C12" s="73" t="s">
        <v>8</v>
      </c>
      <c r="D12" s="75">
        <v>114</v>
      </c>
      <c r="E12" s="67">
        <v>0</v>
      </c>
      <c r="F12" s="67">
        <v>5.26</v>
      </c>
      <c r="G12" s="67">
        <v>54.39</v>
      </c>
      <c r="H12" s="67">
        <v>40.35</v>
      </c>
      <c r="I12" s="32">
        <f t="shared" si="6"/>
        <v>4.3509000000000002</v>
      </c>
      <c r="J12" s="253"/>
      <c r="K12" s="101">
        <f t="shared" si="3"/>
        <v>114</v>
      </c>
      <c r="L12" s="102">
        <f t="shared" si="4"/>
        <v>108.00360000000001</v>
      </c>
      <c r="M12" s="103">
        <f t="shared" si="1"/>
        <v>94.740000000000009</v>
      </c>
      <c r="N12" s="102">
        <f t="shared" si="5"/>
        <v>0</v>
      </c>
      <c r="O12" s="104">
        <f t="shared" si="2"/>
        <v>0</v>
      </c>
    </row>
    <row r="13" spans="1:16" s="1" customFormat="1" ht="15" customHeight="1" x14ac:dyDescent="0.25">
      <c r="A13" s="8">
        <v>5</v>
      </c>
      <c r="B13" s="37">
        <v>10001</v>
      </c>
      <c r="C13" s="72" t="s">
        <v>5</v>
      </c>
      <c r="D13" s="75">
        <v>71</v>
      </c>
      <c r="E13" s="67">
        <v>0</v>
      </c>
      <c r="F13" s="67">
        <v>9.86</v>
      </c>
      <c r="G13" s="67">
        <v>52.11</v>
      </c>
      <c r="H13" s="67">
        <v>38.03</v>
      </c>
      <c r="I13" s="32">
        <f t="shared" si="6"/>
        <v>4.2816999999999998</v>
      </c>
      <c r="J13" s="253"/>
      <c r="K13" s="101">
        <f t="shared" si="3"/>
        <v>71</v>
      </c>
      <c r="L13" s="102">
        <f t="shared" si="4"/>
        <v>63.999399999999994</v>
      </c>
      <c r="M13" s="103">
        <f t="shared" si="1"/>
        <v>90.14</v>
      </c>
      <c r="N13" s="102">
        <f t="shared" si="5"/>
        <v>0</v>
      </c>
      <c r="O13" s="104">
        <f t="shared" si="2"/>
        <v>0</v>
      </c>
    </row>
    <row r="14" spans="1:16" s="1" customFormat="1" ht="15" customHeight="1" x14ac:dyDescent="0.25">
      <c r="A14" s="8">
        <v>6</v>
      </c>
      <c r="B14" s="37">
        <v>10120</v>
      </c>
      <c r="C14" s="73" t="s">
        <v>10</v>
      </c>
      <c r="D14" s="75">
        <v>83</v>
      </c>
      <c r="E14" s="67">
        <v>1.2</v>
      </c>
      <c r="F14" s="67">
        <v>43.37</v>
      </c>
      <c r="G14" s="67">
        <v>44.58</v>
      </c>
      <c r="H14" s="67">
        <v>10.84</v>
      </c>
      <c r="I14" s="32">
        <f t="shared" si="6"/>
        <v>3.6502999999999997</v>
      </c>
      <c r="J14" s="253"/>
      <c r="K14" s="101">
        <f t="shared" si="3"/>
        <v>83</v>
      </c>
      <c r="L14" s="102">
        <f t="shared" si="4"/>
        <v>45.998600000000003</v>
      </c>
      <c r="M14" s="103">
        <f t="shared" si="1"/>
        <v>55.42</v>
      </c>
      <c r="N14" s="102">
        <f t="shared" si="5"/>
        <v>0.996</v>
      </c>
      <c r="O14" s="104">
        <f t="shared" si="2"/>
        <v>1.2</v>
      </c>
    </row>
    <row r="15" spans="1:16" s="1" customFormat="1" ht="15" customHeight="1" x14ac:dyDescent="0.25">
      <c r="A15" s="8">
        <v>7</v>
      </c>
      <c r="B15" s="37">
        <v>10190</v>
      </c>
      <c r="C15" s="73" t="s">
        <v>11</v>
      </c>
      <c r="D15" s="75">
        <v>116</v>
      </c>
      <c r="E15" s="67">
        <v>2.59</v>
      </c>
      <c r="F15" s="67">
        <v>18.97</v>
      </c>
      <c r="G15" s="67">
        <v>51.72</v>
      </c>
      <c r="H15" s="67">
        <v>26.72</v>
      </c>
      <c r="I15" s="32">
        <f t="shared" si="6"/>
        <v>4.0256999999999996</v>
      </c>
      <c r="J15" s="253"/>
      <c r="K15" s="101">
        <f t="shared" si="3"/>
        <v>116</v>
      </c>
      <c r="L15" s="102">
        <f t="shared" si="4"/>
        <v>90.990399999999994</v>
      </c>
      <c r="M15" s="103">
        <f t="shared" si="1"/>
        <v>78.44</v>
      </c>
      <c r="N15" s="102">
        <f t="shared" si="5"/>
        <v>3.0044</v>
      </c>
      <c r="O15" s="104">
        <f t="shared" si="2"/>
        <v>2.59</v>
      </c>
    </row>
    <row r="16" spans="1:16" s="1" customFormat="1" ht="15" customHeight="1" x14ac:dyDescent="0.25">
      <c r="A16" s="8">
        <v>8</v>
      </c>
      <c r="B16" s="37">
        <v>10320</v>
      </c>
      <c r="C16" s="73" t="s">
        <v>12</v>
      </c>
      <c r="D16" s="75">
        <v>99</v>
      </c>
      <c r="E16" s="67">
        <v>13.13</v>
      </c>
      <c r="F16" s="67">
        <v>38.380000000000003</v>
      </c>
      <c r="G16" s="67">
        <v>42.42</v>
      </c>
      <c r="H16" s="70">
        <v>6.06</v>
      </c>
      <c r="I16" s="32">
        <f t="shared" si="6"/>
        <v>3.4138000000000006</v>
      </c>
      <c r="J16" s="253"/>
      <c r="K16" s="101">
        <f t="shared" si="3"/>
        <v>99</v>
      </c>
      <c r="L16" s="102">
        <f t="shared" si="4"/>
        <v>47.995200000000004</v>
      </c>
      <c r="M16" s="103">
        <f t="shared" si="1"/>
        <v>48.480000000000004</v>
      </c>
      <c r="N16" s="102">
        <f t="shared" si="5"/>
        <v>12.998700000000001</v>
      </c>
      <c r="O16" s="104">
        <f t="shared" si="2"/>
        <v>13.13</v>
      </c>
    </row>
    <row r="17" spans="1:15" s="1" customFormat="1" ht="15" customHeight="1" thickBot="1" x14ac:dyDescent="0.3">
      <c r="A17" s="9">
        <v>9</v>
      </c>
      <c r="B17" s="38">
        <v>10860</v>
      </c>
      <c r="C17" s="74" t="s">
        <v>116</v>
      </c>
      <c r="D17" s="76">
        <v>98</v>
      </c>
      <c r="E17" s="68">
        <v>7.14</v>
      </c>
      <c r="F17" s="68">
        <v>30.61</v>
      </c>
      <c r="G17" s="68">
        <v>51.02</v>
      </c>
      <c r="H17" s="69">
        <v>11.22</v>
      </c>
      <c r="I17" s="56">
        <f t="shared" si="6"/>
        <v>3.6629</v>
      </c>
      <c r="J17" s="253"/>
      <c r="K17" s="105">
        <f t="shared" si="3"/>
        <v>98</v>
      </c>
      <c r="L17" s="106">
        <f t="shared" si="4"/>
        <v>60.995200000000004</v>
      </c>
      <c r="M17" s="107">
        <f t="shared" si="1"/>
        <v>62.24</v>
      </c>
      <c r="N17" s="106">
        <f t="shared" si="5"/>
        <v>6.9971999999999994</v>
      </c>
      <c r="O17" s="108">
        <f t="shared" si="2"/>
        <v>7.14</v>
      </c>
    </row>
    <row r="18" spans="1:15" s="1" customFormat="1" ht="15" customHeight="1" thickBot="1" x14ac:dyDescent="0.3">
      <c r="A18" s="25"/>
      <c r="B18" s="50"/>
      <c r="C18" s="22" t="s">
        <v>100</v>
      </c>
      <c r="D18" s="26">
        <f>SUM(D19:D30)</f>
        <v>1165</v>
      </c>
      <c r="E18" s="27">
        <v>5.419999999999999</v>
      </c>
      <c r="F18" s="27">
        <v>24.2775</v>
      </c>
      <c r="G18" s="27">
        <v>47.529166666666669</v>
      </c>
      <c r="H18" s="27">
        <v>22.774166666666662</v>
      </c>
      <c r="I18" s="28">
        <f>AVERAGE(I19:I30)</f>
        <v>3.8766000000000003</v>
      </c>
      <c r="J18" s="253"/>
      <c r="K18" s="114">
        <f t="shared" si="3"/>
        <v>1165</v>
      </c>
      <c r="L18" s="115">
        <f>SUM(L19:L30)</f>
        <v>841.0100000000001</v>
      </c>
      <c r="M18" s="116">
        <f t="shared" si="1"/>
        <v>70.303333333333327</v>
      </c>
      <c r="N18" s="115">
        <f>SUM(N19:N30)</f>
        <v>56.005200000000002</v>
      </c>
      <c r="O18" s="117">
        <f t="shared" si="2"/>
        <v>5.419999999999999</v>
      </c>
    </row>
    <row r="19" spans="1:15" s="1" customFormat="1" ht="15" customHeight="1" x14ac:dyDescent="0.25">
      <c r="A19" s="10">
        <v>1</v>
      </c>
      <c r="B19" s="36">
        <v>20040</v>
      </c>
      <c r="C19" s="44" t="s">
        <v>13</v>
      </c>
      <c r="D19" s="77">
        <v>57</v>
      </c>
      <c r="E19" s="66">
        <v>5.26</v>
      </c>
      <c r="F19" s="66">
        <v>28.07</v>
      </c>
      <c r="G19" s="66">
        <v>42.11</v>
      </c>
      <c r="H19" s="66">
        <v>24.56</v>
      </c>
      <c r="I19" s="57">
        <f t="shared" ref="I19:I30" si="7">(E19*2+F19*3+G19*4+H19*5)/100</f>
        <v>3.8597000000000001</v>
      </c>
      <c r="J19" s="253"/>
      <c r="K19" s="97">
        <f t="shared" si="3"/>
        <v>57</v>
      </c>
      <c r="L19" s="98">
        <f t="shared" si="4"/>
        <v>38.001899999999999</v>
      </c>
      <c r="M19" s="99">
        <f t="shared" si="1"/>
        <v>66.67</v>
      </c>
      <c r="N19" s="98">
        <f t="shared" si="5"/>
        <v>2.9981999999999998</v>
      </c>
      <c r="O19" s="100">
        <f t="shared" si="2"/>
        <v>5.26</v>
      </c>
    </row>
    <row r="20" spans="1:15" s="1" customFormat="1" ht="15" customHeight="1" x14ac:dyDescent="0.25">
      <c r="A20" s="8">
        <v>2</v>
      </c>
      <c r="B20" s="37">
        <v>20061</v>
      </c>
      <c r="C20" s="45" t="s">
        <v>14</v>
      </c>
      <c r="D20" s="75">
        <v>66</v>
      </c>
      <c r="E20" s="67">
        <v>3.03</v>
      </c>
      <c r="F20" s="67">
        <v>16.670000000000002</v>
      </c>
      <c r="G20" s="67">
        <v>56.06</v>
      </c>
      <c r="H20" s="67">
        <v>24.24</v>
      </c>
      <c r="I20" s="32">
        <f t="shared" si="7"/>
        <v>4.0151000000000003</v>
      </c>
      <c r="J20" s="253"/>
      <c r="K20" s="101">
        <f t="shared" si="3"/>
        <v>66</v>
      </c>
      <c r="L20" s="102">
        <f t="shared" si="4"/>
        <v>52.998000000000005</v>
      </c>
      <c r="M20" s="103">
        <f t="shared" si="1"/>
        <v>80.3</v>
      </c>
      <c r="N20" s="102">
        <f t="shared" si="5"/>
        <v>1.9997999999999998</v>
      </c>
      <c r="O20" s="104">
        <f t="shared" si="2"/>
        <v>3.03</v>
      </c>
    </row>
    <row r="21" spans="1:15" s="1" customFormat="1" ht="15" customHeight="1" x14ac:dyDescent="0.25">
      <c r="A21" s="8">
        <v>3</v>
      </c>
      <c r="B21" s="37">
        <v>21020</v>
      </c>
      <c r="C21" s="45" t="s">
        <v>22</v>
      </c>
      <c r="D21" s="75">
        <v>94</v>
      </c>
      <c r="E21" s="67">
        <v>0</v>
      </c>
      <c r="F21" s="67">
        <v>14.89</v>
      </c>
      <c r="G21" s="67">
        <v>52.13</v>
      </c>
      <c r="H21" s="67">
        <v>32.979999999999997</v>
      </c>
      <c r="I21" s="32">
        <f t="shared" si="7"/>
        <v>4.1808999999999994</v>
      </c>
      <c r="J21" s="253"/>
      <c r="K21" s="101">
        <f t="shared" si="3"/>
        <v>94</v>
      </c>
      <c r="L21" s="102">
        <f t="shared" si="4"/>
        <v>80.003399999999999</v>
      </c>
      <c r="M21" s="103">
        <f t="shared" si="1"/>
        <v>85.11</v>
      </c>
      <c r="N21" s="102">
        <f t="shared" si="5"/>
        <v>0</v>
      </c>
      <c r="O21" s="104">
        <f t="shared" si="2"/>
        <v>0</v>
      </c>
    </row>
    <row r="22" spans="1:15" s="1" customFormat="1" ht="15" customHeight="1" x14ac:dyDescent="0.25">
      <c r="A22" s="8">
        <v>4</v>
      </c>
      <c r="B22" s="36">
        <v>20060</v>
      </c>
      <c r="C22" s="44" t="s">
        <v>117</v>
      </c>
      <c r="D22" s="75">
        <v>158</v>
      </c>
      <c r="E22" s="67">
        <v>0.63</v>
      </c>
      <c r="F22" s="67">
        <v>11.39</v>
      </c>
      <c r="G22" s="67">
        <v>44.94</v>
      </c>
      <c r="H22" s="67">
        <v>43.04</v>
      </c>
      <c r="I22" s="32">
        <f t="shared" si="7"/>
        <v>4.3038999999999996</v>
      </c>
      <c r="J22" s="253"/>
      <c r="K22" s="101">
        <f t="shared" si="3"/>
        <v>158</v>
      </c>
      <c r="L22" s="102">
        <f t="shared" si="4"/>
        <v>139.00839999999999</v>
      </c>
      <c r="M22" s="103">
        <f t="shared" si="1"/>
        <v>87.97999999999999</v>
      </c>
      <c r="N22" s="102">
        <f t="shared" si="5"/>
        <v>0.99540000000000006</v>
      </c>
      <c r="O22" s="104">
        <f t="shared" si="2"/>
        <v>0.63</v>
      </c>
    </row>
    <row r="23" spans="1:15" s="1" customFormat="1" ht="15" customHeight="1" x14ac:dyDescent="0.25">
      <c r="A23" s="8">
        <v>5</v>
      </c>
      <c r="B23" s="37">
        <v>20400</v>
      </c>
      <c r="C23" s="47" t="s">
        <v>16</v>
      </c>
      <c r="D23" s="75">
        <v>144</v>
      </c>
      <c r="E23" s="67">
        <v>0</v>
      </c>
      <c r="F23" s="67">
        <v>16.670000000000002</v>
      </c>
      <c r="G23" s="67">
        <v>45.83</v>
      </c>
      <c r="H23" s="67">
        <v>37.5</v>
      </c>
      <c r="I23" s="32">
        <f t="shared" si="7"/>
        <v>4.2082999999999995</v>
      </c>
      <c r="J23" s="253"/>
      <c r="K23" s="101">
        <f t="shared" si="3"/>
        <v>144</v>
      </c>
      <c r="L23" s="102">
        <f t="shared" si="4"/>
        <v>119.99520000000001</v>
      </c>
      <c r="M23" s="103">
        <f t="shared" si="1"/>
        <v>83.33</v>
      </c>
      <c r="N23" s="102">
        <f t="shared" si="5"/>
        <v>0</v>
      </c>
      <c r="O23" s="104">
        <f t="shared" si="2"/>
        <v>0</v>
      </c>
    </row>
    <row r="24" spans="1:15" s="1" customFormat="1" ht="15" customHeight="1" x14ac:dyDescent="0.25">
      <c r="A24" s="8">
        <v>6</v>
      </c>
      <c r="B24" s="37">
        <v>20080</v>
      </c>
      <c r="C24" s="45" t="s">
        <v>15</v>
      </c>
      <c r="D24" s="75">
        <v>80</v>
      </c>
      <c r="E24" s="67">
        <v>6.25</v>
      </c>
      <c r="F24" s="67">
        <v>36.25</v>
      </c>
      <c r="G24" s="67">
        <v>47.5</v>
      </c>
      <c r="H24" s="67">
        <v>10</v>
      </c>
      <c r="I24" s="32">
        <f t="shared" si="7"/>
        <v>3.6124999999999998</v>
      </c>
      <c r="J24" s="253"/>
      <c r="K24" s="101">
        <f t="shared" si="3"/>
        <v>80</v>
      </c>
      <c r="L24" s="102">
        <f t="shared" si="4"/>
        <v>46</v>
      </c>
      <c r="M24" s="103">
        <f t="shared" si="1"/>
        <v>57.5</v>
      </c>
      <c r="N24" s="102">
        <f t="shared" si="5"/>
        <v>5</v>
      </c>
      <c r="O24" s="104">
        <f t="shared" si="2"/>
        <v>6.25</v>
      </c>
    </row>
    <row r="25" spans="1:15" s="1" customFormat="1" ht="15" customHeight="1" x14ac:dyDescent="0.25">
      <c r="A25" s="8">
        <v>7</v>
      </c>
      <c r="B25" s="37">
        <v>20460</v>
      </c>
      <c r="C25" s="45" t="s">
        <v>17</v>
      </c>
      <c r="D25" s="75">
        <v>100</v>
      </c>
      <c r="E25" s="67">
        <v>10</v>
      </c>
      <c r="F25" s="67">
        <v>32</v>
      </c>
      <c r="G25" s="67">
        <v>48</v>
      </c>
      <c r="H25" s="67">
        <v>10</v>
      </c>
      <c r="I25" s="32">
        <f t="shared" si="7"/>
        <v>3.58</v>
      </c>
      <c r="J25" s="253"/>
      <c r="K25" s="101">
        <f t="shared" si="3"/>
        <v>100</v>
      </c>
      <c r="L25" s="102">
        <f t="shared" si="4"/>
        <v>58</v>
      </c>
      <c r="M25" s="103">
        <f t="shared" si="1"/>
        <v>58</v>
      </c>
      <c r="N25" s="102">
        <f t="shared" si="5"/>
        <v>10</v>
      </c>
      <c r="O25" s="104">
        <f t="shared" si="2"/>
        <v>10</v>
      </c>
    </row>
    <row r="26" spans="1:15" s="1" customFormat="1" ht="15" customHeight="1" x14ac:dyDescent="0.25">
      <c r="A26" s="8">
        <v>8</v>
      </c>
      <c r="B26" s="37">
        <v>20550</v>
      </c>
      <c r="C26" s="45" t="s">
        <v>18</v>
      </c>
      <c r="D26" s="75">
        <v>93</v>
      </c>
      <c r="E26" s="67">
        <v>9.68</v>
      </c>
      <c r="F26" s="67">
        <v>33.33</v>
      </c>
      <c r="G26" s="67">
        <v>44.09</v>
      </c>
      <c r="H26" s="67">
        <v>12.9</v>
      </c>
      <c r="I26" s="32">
        <f t="shared" si="7"/>
        <v>3.6021000000000005</v>
      </c>
      <c r="J26" s="253"/>
      <c r="K26" s="101">
        <f t="shared" si="3"/>
        <v>93</v>
      </c>
      <c r="L26" s="102">
        <f t="shared" si="4"/>
        <v>53.000700000000009</v>
      </c>
      <c r="M26" s="103">
        <f t="shared" si="1"/>
        <v>56.99</v>
      </c>
      <c r="N26" s="102">
        <f t="shared" si="5"/>
        <v>9.0023999999999997</v>
      </c>
      <c r="O26" s="104">
        <f t="shared" si="2"/>
        <v>9.68</v>
      </c>
    </row>
    <row r="27" spans="1:15" s="1" customFormat="1" ht="15" customHeight="1" x14ac:dyDescent="0.25">
      <c r="A27" s="8">
        <v>9</v>
      </c>
      <c r="B27" s="37">
        <v>20630</v>
      </c>
      <c r="C27" s="45" t="s">
        <v>19</v>
      </c>
      <c r="D27" s="75">
        <v>103</v>
      </c>
      <c r="E27" s="67">
        <v>5.83</v>
      </c>
      <c r="F27" s="67">
        <v>25.24</v>
      </c>
      <c r="G27" s="67">
        <v>52.43</v>
      </c>
      <c r="H27" s="67">
        <v>16.5</v>
      </c>
      <c r="I27" s="32">
        <f t="shared" si="7"/>
        <v>3.7960000000000003</v>
      </c>
      <c r="J27" s="253"/>
      <c r="K27" s="101">
        <f t="shared" si="3"/>
        <v>103</v>
      </c>
      <c r="L27" s="102">
        <f t="shared" si="4"/>
        <v>70.997900000000016</v>
      </c>
      <c r="M27" s="103">
        <f t="shared" si="1"/>
        <v>68.930000000000007</v>
      </c>
      <c r="N27" s="102">
        <f t="shared" si="5"/>
        <v>6.0049000000000001</v>
      </c>
      <c r="O27" s="104">
        <f t="shared" si="2"/>
        <v>5.83</v>
      </c>
    </row>
    <row r="28" spans="1:15" s="1" customFormat="1" ht="15" customHeight="1" x14ac:dyDescent="0.25">
      <c r="A28" s="8">
        <v>10</v>
      </c>
      <c r="B28" s="37">
        <v>20810</v>
      </c>
      <c r="C28" s="45" t="s">
        <v>20</v>
      </c>
      <c r="D28" s="75">
        <v>89</v>
      </c>
      <c r="E28" s="67">
        <v>12.36</v>
      </c>
      <c r="F28" s="67">
        <v>30.34</v>
      </c>
      <c r="G28" s="67">
        <v>47.19</v>
      </c>
      <c r="H28" s="67">
        <v>10.11</v>
      </c>
      <c r="I28" s="32">
        <f t="shared" si="7"/>
        <v>3.5505</v>
      </c>
      <c r="J28" s="253"/>
      <c r="K28" s="101">
        <f t="shared" si="3"/>
        <v>89</v>
      </c>
      <c r="L28" s="102">
        <f t="shared" si="4"/>
        <v>50.997</v>
      </c>
      <c r="M28" s="103">
        <f t="shared" si="1"/>
        <v>57.3</v>
      </c>
      <c r="N28" s="102">
        <f t="shared" si="5"/>
        <v>11.000399999999999</v>
      </c>
      <c r="O28" s="104">
        <f t="shared" si="2"/>
        <v>12.36</v>
      </c>
    </row>
    <row r="29" spans="1:15" s="1" customFormat="1" ht="15" customHeight="1" x14ac:dyDescent="0.25">
      <c r="A29" s="8">
        <v>11</v>
      </c>
      <c r="B29" s="37">
        <v>20900</v>
      </c>
      <c r="C29" s="45" t="s">
        <v>21</v>
      </c>
      <c r="D29" s="75">
        <v>124</v>
      </c>
      <c r="E29" s="67">
        <v>3.23</v>
      </c>
      <c r="F29" s="67">
        <v>20.16</v>
      </c>
      <c r="G29" s="67">
        <v>53.23</v>
      </c>
      <c r="H29" s="67">
        <v>23.39</v>
      </c>
      <c r="I29" s="32">
        <f t="shared" si="7"/>
        <v>3.9681000000000002</v>
      </c>
      <c r="J29" s="253"/>
      <c r="K29" s="101">
        <f t="shared" si="3"/>
        <v>124</v>
      </c>
      <c r="L29" s="102">
        <f t="shared" si="4"/>
        <v>95.008800000000008</v>
      </c>
      <c r="M29" s="103">
        <f t="shared" si="1"/>
        <v>76.62</v>
      </c>
      <c r="N29" s="102">
        <f t="shared" si="5"/>
        <v>4.0051999999999994</v>
      </c>
      <c r="O29" s="104">
        <f t="shared" si="2"/>
        <v>3.23</v>
      </c>
    </row>
    <row r="30" spans="1:15" s="1" customFormat="1" ht="15" customHeight="1" thickBot="1" x14ac:dyDescent="0.3">
      <c r="A30" s="8">
        <v>12</v>
      </c>
      <c r="B30" s="37">
        <v>21350</v>
      </c>
      <c r="C30" s="45" t="s">
        <v>23</v>
      </c>
      <c r="D30" s="76">
        <v>57</v>
      </c>
      <c r="E30" s="68">
        <v>8.77</v>
      </c>
      <c r="F30" s="68">
        <v>26.32</v>
      </c>
      <c r="G30" s="68">
        <v>36.840000000000003</v>
      </c>
      <c r="H30" s="69">
        <v>28.07</v>
      </c>
      <c r="I30" s="32">
        <f t="shared" si="7"/>
        <v>3.8421000000000003</v>
      </c>
      <c r="J30" s="253"/>
      <c r="K30" s="105">
        <f t="shared" si="3"/>
        <v>57</v>
      </c>
      <c r="L30" s="106">
        <f t="shared" si="4"/>
        <v>36.998699999999999</v>
      </c>
      <c r="M30" s="107">
        <f t="shared" si="1"/>
        <v>64.91</v>
      </c>
      <c r="N30" s="106">
        <f t="shared" si="5"/>
        <v>4.9988999999999999</v>
      </c>
      <c r="O30" s="108">
        <f t="shared" si="2"/>
        <v>8.77</v>
      </c>
    </row>
    <row r="31" spans="1:15" s="1" customFormat="1" ht="15" customHeight="1" thickBot="1" x14ac:dyDescent="0.3">
      <c r="A31" s="25"/>
      <c r="B31" s="49"/>
      <c r="C31" s="22" t="s">
        <v>101</v>
      </c>
      <c r="D31" s="26">
        <f>SUM(D32:D48)</f>
        <v>1674</v>
      </c>
      <c r="E31" s="63">
        <v>7.9047058823529408</v>
      </c>
      <c r="F31" s="27">
        <v>33.259411764705881</v>
      </c>
      <c r="G31" s="27">
        <v>42.180000000000007</v>
      </c>
      <c r="H31" s="27">
        <v>16.654117647058825</v>
      </c>
      <c r="I31" s="64">
        <f>AVERAGE(I32:I48)</f>
        <v>3.6757823529411766</v>
      </c>
      <c r="J31" s="253"/>
      <c r="K31" s="114">
        <f t="shared" si="3"/>
        <v>1674</v>
      </c>
      <c r="L31" s="115">
        <f>SUM(L32:L48)</f>
        <v>996.99409999999989</v>
      </c>
      <c r="M31" s="116">
        <f t="shared" si="1"/>
        <v>58.834117647058832</v>
      </c>
      <c r="N31" s="115">
        <f>SUM(N32:N48)</f>
        <v>126.9879</v>
      </c>
      <c r="O31" s="117">
        <f t="shared" si="2"/>
        <v>7.9047058823529408</v>
      </c>
    </row>
    <row r="32" spans="1:15" s="1" customFormat="1" ht="15" customHeight="1" x14ac:dyDescent="0.25">
      <c r="A32" s="10">
        <v>1</v>
      </c>
      <c r="B32" s="36">
        <v>30070</v>
      </c>
      <c r="C32" s="44" t="s">
        <v>25</v>
      </c>
      <c r="D32" s="77">
        <v>134</v>
      </c>
      <c r="E32" s="66">
        <v>3.73</v>
      </c>
      <c r="F32" s="66">
        <v>31.34</v>
      </c>
      <c r="G32" s="66">
        <v>42.54</v>
      </c>
      <c r="H32" s="66">
        <v>22.39</v>
      </c>
      <c r="I32" s="57">
        <f t="shared" ref="I32:I48" si="8">(E32*2+F32*3+G32*4+H32*5)/100</f>
        <v>3.8358999999999996</v>
      </c>
      <c r="J32" s="253"/>
      <c r="K32" s="97">
        <f t="shared" si="3"/>
        <v>134</v>
      </c>
      <c r="L32" s="98">
        <f t="shared" si="4"/>
        <v>87.006200000000007</v>
      </c>
      <c r="M32" s="99">
        <f t="shared" si="1"/>
        <v>64.930000000000007</v>
      </c>
      <c r="N32" s="98">
        <f t="shared" si="5"/>
        <v>4.9981999999999998</v>
      </c>
      <c r="O32" s="100">
        <f t="shared" si="2"/>
        <v>3.73</v>
      </c>
    </row>
    <row r="33" spans="1:15" s="1" customFormat="1" ht="15" customHeight="1" x14ac:dyDescent="0.25">
      <c r="A33" s="8">
        <v>2</v>
      </c>
      <c r="B33" s="37">
        <v>30480</v>
      </c>
      <c r="C33" s="45" t="s">
        <v>118</v>
      </c>
      <c r="D33" s="75">
        <v>114</v>
      </c>
      <c r="E33" s="67">
        <v>1.75</v>
      </c>
      <c r="F33" s="67">
        <v>35.96</v>
      </c>
      <c r="G33" s="67">
        <v>44.74</v>
      </c>
      <c r="H33" s="67">
        <v>17.54</v>
      </c>
      <c r="I33" s="32">
        <f t="shared" si="8"/>
        <v>3.7804000000000002</v>
      </c>
      <c r="J33" s="253"/>
      <c r="K33" s="101">
        <f t="shared" si="3"/>
        <v>114</v>
      </c>
      <c r="L33" s="102">
        <f t="shared" si="4"/>
        <v>70.999200000000002</v>
      </c>
      <c r="M33" s="103">
        <f t="shared" si="1"/>
        <v>62.28</v>
      </c>
      <c r="N33" s="102">
        <f t="shared" si="5"/>
        <v>1.9950000000000001</v>
      </c>
      <c r="O33" s="104">
        <f t="shared" si="2"/>
        <v>1.75</v>
      </c>
    </row>
    <row r="34" spans="1:15" s="1" customFormat="1" ht="15" customHeight="1" x14ac:dyDescent="0.25">
      <c r="A34" s="8">
        <v>3</v>
      </c>
      <c r="B34" s="37">
        <v>30460</v>
      </c>
      <c r="C34" s="45" t="s">
        <v>30</v>
      </c>
      <c r="D34" s="75">
        <v>114</v>
      </c>
      <c r="E34" s="67">
        <v>0.88</v>
      </c>
      <c r="F34" s="67">
        <v>36.840000000000003</v>
      </c>
      <c r="G34" s="67">
        <v>49.12</v>
      </c>
      <c r="H34" s="67">
        <v>13.16</v>
      </c>
      <c r="I34" s="32">
        <f t="shared" si="8"/>
        <v>3.7456</v>
      </c>
      <c r="J34" s="253"/>
      <c r="K34" s="101">
        <f t="shared" si="3"/>
        <v>114</v>
      </c>
      <c r="L34" s="102">
        <f t="shared" si="4"/>
        <v>70.999200000000002</v>
      </c>
      <c r="M34" s="103">
        <f t="shared" si="1"/>
        <v>62.28</v>
      </c>
      <c r="N34" s="102">
        <f t="shared" si="5"/>
        <v>1.0032000000000001</v>
      </c>
      <c r="O34" s="104">
        <f t="shared" si="2"/>
        <v>0.88</v>
      </c>
    </row>
    <row r="35" spans="1:15" s="1" customFormat="1" ht="15" customHeight="1" x14ac:dyDescent="0.25">
      <c r="A35" s="8">
        <v>4</v>
      </c>
      <c r="B35" s="37">
        <v>30030</v>
      </c>
      <c r="C35" s="45" t="s">
        <v>24</v>
      </c>
      <c r="D35" s="75">
        <v>101</v>
      </c>
      <c r="E35" s="67">
        <v>5.94</v>
      </c>
      <c r="F35" s="67">
        <v>26.73</v>
      </c>
      <c r="G35" s="67">
        <v>39.6</v>
      </c>
      <c r="H35" s="67">
        <v>27.72</v>
      </c>
      <c r="I35" s="32">
        <f t="shared" si="8"/>
        <v>3.8906999999999998</v>
      </c>
      <c r="J35" s="253"/>
      <c r="K35" s="101">
        <f t="shared" si="3"/>
        <v>101</v>
      </c>
      <c r="L35" s="102">
        <f t="shared" si="4"/>
        <v>67.993200000000002</v>
      </c>
      <c r="M35" s="103">
        <f t="shared" si="1"/>
        <v>67.319999999999993</v>
      </c>
      <c r="N35" s="102">
        <f t="shared" si="5"/>
        <v>5.9994000000000005</v>
      </c>
      <c r="O35" s="104">
        <f t="shared" si="2"/>
        <v>5.94</v>
      </c>
    </row>
    <row r="36" spans="1:15" s="1" customFormat="1" ht="15" customHeight="1" x14ac:dyDescent="0.25">
      <c r="A36" s="8">
        <v>5</v>
      </c>
      <c r="B36" s="37">
        <v>31000</v>
      </c>
      <c r="C36" s="45" t="s">
        <v>38</v>
      </c>
      <c r="D36" s="75">
        <v>99</v>
      </c>
      <c r="E36" s="67">
        <v>8.08</v>
      </c>
      <c r="F36" s="67">
        <v>35.35</v>
      </c>
      <c r="G36" s="67">
        <v>47.47</v>
      </c>
      <c r="H36" s="67">
        <v>9.09</v>
      </c>
      <c r="I36" s="32">
        <f t="shared" si="8"/>
        <v>3.5754000000000001</v>
      </c>
      <c r="J36" s="253"/>
      <c r="K36" s="101">
        <f t="shared" si="3"/>
        <v>99</v>
      </c>
      <c r="L36" s="102">
        <f t="shared" si="4"/>
        <v>55.994400000000006</v>
      </c>
      <c r="M36" s="103">
        <f t="shared" si="1"/>
        <v>56.56</v>
      </c>
      <c r="N36" s="102">
        <f t="shared" si="5"/>
        <v>7.9991999999999992</v>
      </c>
      <c r="O36" s="104">
        <f t="shared" si="2"/>
        <v>8.08</v>
      </c>
    </row>
    <row r="37" spans="1:15" s="1" customFormat="1" ht="15" customHeight="1" x14ac:dyDescent="0.25">
      <c r="A37" s="8">
        <v>6</v>
      </c>
      <c r="B37" s="37">
        <v>30130</v>
      </c>
      <c r="C37" s="45" t="s">
        <v>26</v>
      </c>
      <c r="D37" s="75">
        <v>62</v>
      </c>
      <c r="E37" s="67">
        <v>20.97</v>
      </c>
      <c r="F37" s="67">
        <v>20.97</v>
      </c>
      <c r="G37" s="67">
        <v>41.94</v>
      </c>
      <c r="H37" s="67">
        <v>16.13</v>
      </c>
      <c r="I37" s="32">
        <f t="shared" si="8"/>
        <v>3.5326</v>
      </c>
      <c r="J37" s="253"/>
      <c r="K37" s="101">
        <f t="shared" si="3"/>
        <v>62</v>
      </c>
      <c r="L37" s="102">
        <f t="shared" si="4"/>
        <v>36.003399999999999</v>
      </c>
      <c r="M37" s="103">
        <f t="shared" si="1"/>
        <v>58.069999999999993</v>
      </c>
      <c r="N37" s="118">
        <f t="shared" si="5"/>
        <v>13.001399999999999</v>
      </c>
      <c r="O37" s="104">
        <f t="shared" si="2"/>
        <v>20.97</v>
      </c>
    </row>
    <row r="38" spans="1:15" s="1" customFormat="1" ht="15" customHeight="1" x14ac:dyDescent="0.25">
      <c r="A38" s="8">
        <v>7</v>
      </c>
      <c r="B38" s="37">
        <v>30160</v>
      </c>
      <c r="C38" s="45" t="s">
        <v>27</v>
      </c>
      <c r="D38" s="75">
        <v>151</v>
      </c>
      <c r="E38" s="67">
        <v>7.28</v>
      </c>
      <c r="F38" s="67">
        <v>39.07</v>
      </c>
      <c r="G38" s="67">
        <v>43.71</v>
      </c>
      <c r="H38" s="67">
        <v>9.93</v>
      </c>
      <c r="I38" s="32">
        <f t="shared" si="8"/>
        <v>3.5625999999999998</v>
      </c>
      <c r="J38" s="253"/>
      <c r="K38" s="101">
        <f t="shared" si="3"/>
        <v>151</v>
      </c>
      <c r="L38" s="102">
        <f t="shared" si="4"/>
        <v>80.996400000000008</v>
      </c>
      <c r="M38" s="103">
        <f t="shared" si="1"/>
        <v>53.64</v>
      </c>
      <c r="N38" s="118">
        <f t="shared" si="5"/>
        <v>10.992799999999999</v>
      </c>
      <c r="O38" s="104">
        <f t="shared" si="2"/>
        <v>7.28</v>
      </c>
    </row>
    <row r="39" spans="1:15" s="1" customFormat="1" ht="15" customHeight="1" x14ac:dyDescent="0.25">
      <c r="A39" s="8">
        <v>8</v>
      </c>
      <c r="B39" s="37">
        <v>30310</v>
      </c>
      <c r="C39" s="45" t="s">
        <v>28</v>
      </c>
      <c r="D39" s="75">
        <v>65</v>
      </c>
      <c r="E39" s="67">
        <v>4.62</v>
      </c>
      <c r="F39" s="67">
        <v>49.23</v>
      </c>
      <c r="G39" s="67">
        <v>38.46</v>
      </c>
      <c r="H39" s="67">
        <v>7.69</v>
      </c>
      <c r="I39" s="32">
        <f t="shared" si="8"/>
        <v>3.4921999999999995</v>
      </c>
      <c r="J39" s="253"/>
      <c r="K39" s="101">
        <f t="shared" si="3"/>
        <v>65</v>
      </c>
      <c r="L39" s="102">
        <f t="shared" si="4"/>
        <v>29.997499999999999</v>
      </c>
      <c r="M39" s="103">
        <f t="shared" si="1"/>
        <v>46.15</v>
      </c>
      <c r="N39" s="118">
        <f t="shared" si="5"/>
        <v>3.0030000000000001</v>
      </c>
      <c r="O39" s="104">
        <f t="shared" si="2"/>
        <v>4.62</v>
      </c>
    </row>
    <row r="40" spans="1:15" s="1" customFormat="1" ht="15" customHeight="1" x14ac:dyDescent="0.25">
      <c r="A40" s="8">
        <v>9</v>
      </c>
      <c r="B40" s="37">
        <v>30440</v>
      </c>
      <c r="C40" s="45" t="s">
        <v>29</v>
      </c>
      <c r="D40" s="75">
        <v>88</v>
      </c>
      <c r="E40" s="67">
        <v>10.23</v>
      </c>
      <c r="F40" s="67">
        <v>44.32</v>
      </c>
      <c r="G40" s="67">
        <v>40.909999999999997</v>
      </c>
      <c r="H40" s="67">
        <v>4.55</v>
      </c>
      <c r="I40" s="32">
        <f t="shared" si="8"/>
        <v>3.3980999999999999</v>
      </c>
      <c r="J40" s="253"/>
      <c r="K40" s="101">
        <f t="shared" si="3"/>
        <v>88</v>
      </c>
      <c r="L40" s="102">
        <f t="shared" si="4"/>
        <v>40.004799999999996</v>
      </c>
      <c r="M40" s="103">
        <f t="shared" si="1"/>
        <v>45.459999999999994</v>
      </c>
      <c r="N40" s="118">
        <f t="shared" si="5"/>
        <v>9.0023999999999997</v>
      </c>
      <c r="O40" s="104">
        <f t="shared" si="2"/>
        <v>10.23</v>
      </c>
    </row>
    <row r="41" spans="1:15" s="1" customFormat="1" ht="15" customHeight="1" x14ac:dyDescent="0.25">
      <c r="A41" s="8">
        <v>10</v>
      </c>
      <c r="B41" s="37">
        <v>30500</v>
      </c>
      <c r="C41" s="45" t="s">
        <v>31</v>
      </c>
      <c r="D41" s="75">
        <v>40</v>
      </c>
      <c r="E41" s="67">
        <v>5</v>
      </c>
      <c r="F41" s="67">
        <v>42.5</v>
      </c>
      <c r="G41" s="67">
        <v>30</v>
      </c>
      <c r="H41" s="67">
        <v>22.5</v>
      </c>
      <c r="I41" s="32">
        <f t="shared" si="8"/>
        <v>3.7</v>
      </c>
      <c r="J41" s="253"/>
      <c r="K41" s="101">
        <f t="shared" si="3"/>
        <v>40</v>
      </c>
      <c r="L41" s="102">
        <f t="shared" si="4"/>
        <v>21</v>
      </c>
      <c r="M41" s="103">
        <f t="shared" si="1"/>
        <v>52.5</v>
      </c>
      <c r="N41" s="118">
        <f t="shared" si="5"/>
        <v>2</v>
      </c>
      <c r="O41" s="104">
        <f t="shared" si="2"/>
        <v>5</v>
      </c>
    </row>
    <row r="42" spans="1:15" s="1" customFormat="1" ht="15" customHeight="1" x14ac:dyDescent="0.25">
      <c r="A42" s="8">
        <v>11</v>
      </c>
      <c r="B42" s="37">
        <v>30530</v>
      </c>
      <c r="C42" s="45" t="s">
        <v>32</v>
      </c>
      <c r="D42" s="75">
        <v>146</v>
      </c>
      <c r="E42" s="67">
        <v>19.18</v>
      </c>
      <c r="F42" s="67">
        <v>30.82</v>
      </c>
      <c r="G42" s="67">
        <v>32.880000000000003</v>
      </c>
      <c r="H42" s="67">
        <v>17.12</v>
      </c>
      <c r="I42" s="32">
        <f t="shared" si="8"/>
        <v>3.4794000000000005</v>
      </c>
      <c r="J42" s="253"/>
      <c r="K42" s="101">
        <f t="shared" si="3"/>
        <v>146</v>
      </c>
      <c r="L42" s="102">
        <f t="shared" si="4"/>
        <v>73</v>
      </c>
      <c r="M42" s="103">
        <f t="shared" si="1"/>
        <v>50</v>
      </c>
      <c r="N42" s="118">
        <f t="shared" si="5"/>
        <v>28.002799999999997</v>
      </c>
      <c r="O42" s="104">
        <f t="shared" si="2"/>
        <v>19.18</v>
      </c>
    </row>
    <row r="43" spans="1:15" s="1" customFormat="1" ht="15" customHeight="1" x14ac:dyDescent="0.25">
      <c r="A43" s="8">
        <v>12</v>
      </c>
      <c r="B43" s="37">
        <v>30640</v>
      </c>
      <c r="C43" s="45" t="s">
        <v>33</v>
      </c>
      <c r="D43" s="75">
        <v>96</v>
      </c>
      <c r="E43" s="67">
        <v>1.04</v>
      </c>
      <c r="F43" s="67">
        <v>27.08</v>
      </c>
      <c r="G43" s="67">
        <v>51.04</v>
      </c>
      <c r="H43" s="67">
        <v>20.83</v>
      </c>
      <c r="I43" s="32">
        <f t="shared" si="8"/>
        <v>3.9163000000000001</v>
      </c>
      <c r="J43" s="253"/>
      <c r="K43" s="101">
        <f t="shared" si="3"/>
        <v>96</v>
      </c>
      <c r="L43" s="102">
        <f t="shared" si="4"/>
        <v>68.995200000000011</v>
      </c>
      <c r="M43" s="103">
        <f t="shared" si="1"/>
        <v>71.87</v>
      </c>
      <c r="N43" s="118">
        <f t="shared" si="5"/>
        <v>0.99840000000000007</v>
      </c>
      <c r="O43" s="104">
        <f t="shared" si="2"/>
        <v>1.04</v>
      </c>
    </row>
    <row r="44" spans="1:15" s="1" customFormat="1" ht="15" customHeight="1" x14ac:dyDescent="0.25">
      <c r="A44" s="8">
        <v>13</v>
      </c>
      <c r="B44" s="37">
        <v>30650</v>
      </c>
      <c r="C44" s="45" t="s">
        <v>34</v>
      </c>
      <c r="D44" s="75">
        <v>107</v>
      </c>
      <c r="E44" s="67">
        <v>4.67</v>
      </c>
      <c r="F44" s="67">
        <v>29.91</v>
      </c>
      <c r="G44" s="67">
        <v>49.53</v>
      </c>
      <c r="H44" s="67">
        <v>15.89</v>
      </c>
      <c r="I44" s="32">
        <f t="shared" si="8"/>
        <v>3.7664</v>
      </c>
      <c r="J44" s="253"/>
      <c r="K44" s="101">
        <f t="shared" si="3"/>
        <v>107</v>
      </c>
      <c r="L44" s="102">
        <f t="shared" si="4"/>
        <v>69.999400000000009</v>
      </c>
      <c r="M44" s="103">
        <f t="shared" si="1"/>
        <v>65.42</v>
      </c>
      <c r="N44" s="118">
        <f t="shared" si="5"/>
        <v>4.9969000000000001</v>
      </c>
      <c r="O44" s="104">
        <f t="shared" si="2"/>
        <v>4.67</v>
      </c>
    </row>
    <row r="45" spans="1:15" s="1" customFormat="1" ht="15" customHeight="1" x14ac:dyDescent="0.25">
      <c r="A45" s="8">
        <v>14</v>
      </c>
      <c r="B45" s="36">
        <v>30790</v>
      </c>
      <c r="C45" s="45" t="s">
        <v>35</v>
      </c>
      <c r="D45" s="75">
        <v>92</v>
      </c>
      <c r="E45" s="67">
        <v>10.87</v>
      </c>
      <c r="F45" s="67">
        <v>27.17</v>
      </c>
      <c r="G45" s="67">
        <v>36.96</v>
      </c>
      <c r="H45" s="67">
        <v>25</v>
      </c>
      <c r="I45" s="32">
        <f t="shared" si="8"/>
        <v>3.7609000000000004</v>
      </c>
      <c r="J45" s="253"/>
      <c r="K45" s="101">
        <f t="shared" si="3"/>
        <v>92</v>
      </c>
      <c r="L45" s="102">
        <f t="shared" si="4"/>
        <v>57.0032</v>
      </c>
      <c r="M45" s="103">
        <f t="shared" si="1"/>
        <v>61.96</v>
      </c>
      <c r="N45" s="118">
        <f t="shared" si="5"/>
        <v>10.000399999999999</v>
      </c>
      <c r="O45" s="104">
        <f t="shared" si="2"/>
        <v>10.87</v>
      </c>
    </row>
    <row r="46" spans="1:15" s="1" customFormat="1" ht="15" customHeight="1" x14ac:dyDescent="0.25">
      <c r="A46" s="8">
        <v>15</v>
      </c>
      <c r="B46" s="37">
        <v>30880</v>
      </c>
      <c r="C46" s="44" t="s">
        <v>36</v>
      </c>
      <c r="D46" s="75">
        <v>57</v>
      </c>
      <c r="E46" s="67">
        <v>17.54</v>
      </c>
      <c r="F46" s="67">
        <v>35.090000000000003</v>
      </c>
      <c r="G46" s="67">
        <v>26.32</v>
      </c>
      <c r="H46" s="67">
        <v>21.05</v>
      </c>
      <c r="I46" s="32">
        <f t="shared" si="8"/>
        <v>3.5087999999999999</v>
      </c>
      <c r="J46" s="253"/>
      <c r="K46" s="101">
        <f t="shared" si="3"/>
        <v>57</v>
      </c>
      <c r="L46" s="102">
        <f t="shared" si="4"/>
        <v>27.000900000000001</v>
      </c>
      <c r="M46" s="103">
        <f t="shared" si="1"/>
        <v>47.370000000000005</v>
      </c>
      <c r="N46" s="118">
        <f t="shared" si="5"/>
        <v>9.9977999999999998</v>
      </c>
      <c r="O46" s="104">
        <f t="shared" si="2"/>
        <v>17.54</v>
      </c>
    </row>
    <row r="47" spans="1:15" s="1" customFormat="1" ht="15" customHeight="1" x14ac:dyDescent="0.25">
      <c r="A47" s="8">
        <v>16</v>
      </c>
      <c r="B47" s="37">
        <v>30940</v>
      </c>
      <c r="C47" s="45" t="s">
        <v>37</v>
      </c>
      <c r="D47" s="75">
        <v>103</v>
      </c>
      <c r="E47" s="67">
        <v>11.65</v>
      </c>
      <c r="F47" s="67">
        <v>33.979999999999997</v>
      </c>
      <c r="G47" s="67">
        <v>46.6</v>
      </c>
      <c r="H47" s="67">
        <v>7.77</v>
      </c>
      <c r="I47" s="32">
        <f t="shared" si="8"/>
        <v>3.5049000000000001</v>
      </c>
      <c r="J47" s="253"/>
      <c r="K47" s="101">
        <f t="shared" si="3"/>
        <v>103</v>
      </c>
      <c r="L47" s="102">
        <f t="shared" si="4"/>
        <v>56.001100000000008</v>
      </c>
      <c r="M47" s="103">
        <f t="shared" si="1"/>
        <v>54.370000000000005</v>
      </c>
      <c r="N47" s="102">
        <f t="shared" si="5"/>
        <v>11.999500000000001</v>
      </c>
      <c r="O47" s="104">
        <f t="shared" si="2"/>
        <v>11.65</v>
      </c>
    </row>
    <row r="48" spans="1:15" s="1" customFormat="1" ht="15" customHeight="1" thickBot="1" x14ac:dyDescent="0.3">
      <c r="A48" s="8">
        <v>17</v>
      </c>
      <c r="B48" s="40">
        <v>31480</v>
      </c>
      <c r="C48" s="45" t="s">
        <v>39</v>
      </c>
      <c r="D48" s="76">
        <v>105</v>
      </c>
      <c r="E48" s="68">
        <v>0.95</v>
      </c>
      <c r="F48" s="68">
        <v>19.05</v>
      </c>
      <c r="G48" s="68">
        <v>55.24</v>
      </c>
      <c r="H48" s="69">
        <v>24.76</v>
      </c>
      <c r="I48" s="32">
        <f t="shared" si="8"/>
        <v>4.0381</v>
      </c>
      <c r="J48" s="253"/>
      <c r="K48" s="105">
        <f t="shared" si="3"/>
        <v>105</v>
      </c>
      <c r="L48" s="106">
        <f t="shared" si="4"/>
        <v>84</v>
      </c>
      <c r="M48" s="107">
        <f t="shared" si="1"/>
        <v>80</v>
      </c>
      <c r="N48" s="106">
        <f t="shared" si="5"/>
        <v>0.99750000000000005</v>
      </c>
      <c r="O48" s="108">
        <f t="shared" si="2"/>
        <v>0.95</v>
      </c>
    </row>
    <row r="49" spans="1:15" s="1" customFormat="1" ht="15" customHeight="1" thickBot="1" x14ac:dyDescent="0.3">
      <c r="A49" s="25"/>
      <c r="B49" s="49"/>
      <c r="C49" s="29" t="s">
        <v>102</v>
      </c>
      <c r="D49" s="26">
        <f>SUM(D50:D68)</f>
        <v>1914</v>
      </c>
      <c r="E49" s="27">
        <f t="shared" ref="E49:H49" si="9">AVERAGE(E50:E68)</f>
        <v>6.2257894736842099</v>
      </c>
      <c r="F49" s="65">
        <f t="shared" si="9"/>
        <v>27.458421052631575</v>
      </c>
      <c r="G49" s="27">
        <f t="shared" si="9"/>
        <v>50.17526315789474</v>
      </c>
      <c r="H49" s="27">
        <f t="shared" si="9"/>
        <v>16.141052631578944</v>
      </c>
      <c r="I49" s="64">
        <f>AVERAGE(I50:I68)</f>
        <v>3.7623315789473688</v>
      </c>
      <c r="J49" s="253"/>
      <c r="K49" s="114">
        <f t="shared" si="3"/>
        <v>1914</v>
      </c>
      <c r="L49" s="115">
        <f>SUM(L50:L68)</f>
        <v>1321.0046</v>
      </c>
      <c r="M49" s="116">
        <f t="shared" si="1"/>
        <v>66.316315789473691</v>
      </c>
      <c r="N49" s="115">
        <f>SUM(N50:N68)</f>
        <v>82.015000000000001</v>
      </c>
      <c r="O49" s="117">
        <f t="shared" si="2"/>
        <v>6.2257894736842099</v>
      </c>
    </row>
    <row r="50" spans="1:15" s="1" customFormat="1" ht="15" customHeight="1" x14ac:dyDescent="0.25">
      <c r="A50" s="10">
        <v>1</v>
      </c>
      <c r="B50" s="36">
        <v>40010</v>
      </c>
      <c r="C50" s="44" t="s">
        <v>119</v>
      </c>
      <c r="D50" s="77">
        <v>237</v>
      </c>
      <c r="E50" s="66">
        <v>1.69</v>
      </c>
      <c r="F50" s="66">
        <v>29.54</v>
      </c>
      <c r="G50" s="66">
        <v>54.43</v>
      </c>
      <c r="H50" s="66">
        <v>14.35</v>
      </c>
      <c r="I50" s="57">
        <f t="shared" ref="I50:I68" si="10">(E50*2+F50*3+G50*4+H50*5)/100</f>
        <v>3.8147000000000002</v>
      </c>
      <c r="J50" s="253"/>
      <c r="K50" s="97">
        <f t="shared" si="3"/>
        <v>237</v>
      </c>
      <c r="L50" s="98">
        <f t="shared" si="4"/>
        <v>163.0086</v>
      </c>
      <c r="M50" s="99">
        <f t="shared" si="1"/>
        <v>68.78</v>
      </c>
      <c r="N50" s="98">
        <f t="shared" si="5"/>
        <v>4.0053000000000001</v>
      </c>
      <c r="O50" s="100">
        <f t="shared" si="2"/>
        <v>1.69</v>
      </c>
    </row>
    <row r="51" spans="1:15" s="1" customFormat="1" ht="15" customHeight="1" x14ac:dyDescent="0.25">
      <c r="A51" s="8">
        <v>2</v>
      </c>
      <c r="B51" s="37">
        <v>40030</v>
      </c>
      <c r="C51" s="45" t="s">
        <v>125</v>
      </c>
      <c r="D51" s="75">
        <v>58</v>
      </c>
      <c r="E51" s="67">
        <v>5.17</v>
      </c>
      <c r="F51" s="67">
        <v>12.07</v>
      </c>
      <c r="G51" s="67">
        <v>58.62</v>
      </c>
      <c r="H51" s="67">
        <v>24.14</v>
      </c>
      <c r="I51" s="32">
        <f t="shared" si="10"/>
        <v>4.0172999999999996</v>
      </c>
      <c r="J51" s="253"/>
      <c r="K51" s="101">
        <f t="shared" si="3"/>
        <v>58</v>
      </c>
      <c r="L51" s="102">
        <f t="shared" si="4"/>
        <v>48.000799999999998</v>
      </c>
      <c r="M51" s="103">
        <f t="shared" si="1"/>
        <v>82.759999999999991</v>
      </c>
      <c r="N51" s="102">
        <f t="shared" si="5"/>
        <v>2.9986000000000002</v>
      </c>
      <c r="O51" s="104">
        <f t="shared" si="2"/>
        <v>5.17</v>
      </c>
    </row>
    <row r="52" spans="1:15" s="1" customFormat="1" ht="15" customHeight="1" x14ac:dyDescent="0.25">
      <c r="A52" s="8">
        <v>3</v>
      </c>
      <c r="B52" s="37">
        <v>40410</v>
      </c>
      <c r="C52" s="45" t="s">
        <v>49</v>
      </c>
      <c r="D52" s="75">
        <v>179</v>
      </c>
      <c r="E52" s="67">
        <v>0</v>
      </c>
      <c r="F52" s="67">
        <v>21.23</v>
      </c>
      <c r="G52" s="67">
        <v>58.66</v>
      </c>
      <c r="H52" s="67">
        <v>20.11</v>
      </c>
      <c r="I52" s="32">
        <f t="shared" si="10"/>
        <v>3.9887999999999999</v>
      </c>
      <c r="J52" s="253"/>
      <c r="K52" s="101">
        <f t="shared" si="3"/>
        <v>179</v>
      </c>
      <c r="L52" s="102">
        <f t="shared" si="4"/>
        <v>140.9983</v>
      </c>
      <c r="M52" s="103">
        <f t="shared" si="1"/>
        <v>78.77</v>
      </c>
      <c r="N52" s="102">
        <f t="shared" si="5"/>
        <v>0</v>
      </c>
      <c r="O52" s="104">
        <f t="shared" si="2"/>
        <v>0</v>
      </c>
    </row>
    <row r="53" spans="1:15" s="1" customFormat="1" ht="15" customHeight="1" x14ac:dyDescent="0.25">
      <c r="A53" s="8">
        <v>4</v>
      </c>
      <c r="B53" s="37">
        <v>40011</v>
      </c>
      <c r="C53" s="45" t="s">
        <v>40</v>
      </c>
      <c r="D53" s="75">
        <v>222</v>
      </c>
      <c r="E53" s="67">
        <v>7.21</v>
      </c>
      <c r="F53" s="67">
        <v>24.77</v>
      </c>
      <c r="G53" s="67">
        <v>48.65</v>
      </c>
      <c r="H53" s="67">
        <v>19.37</v>
      </c>
      <c r="I53" s="32">
        <f t="shared" si="10"/>
        <v>3.8018000000000001</v>
      </c>
      <c r="J53" s="253"/>
      <c r="K53" s="101">
        <f t="shared" si="3"/>
        <v>222</v>
      </c>
      <c r="L53" s="102">
        <f t="shared" si="4"/>
        <v>151.00439999999998</v>
      </c>
      <c r="M53" s="103">
        <f t="shared" si="1"/>
        <v>68.02</v>
      </c>
      <c r="N53" s="102">
        <f t="shared" si="5"/>
        <v>16.0062</v>
      </c>
      <c r="O53" s="104">
        <f t="shared" si="2"/>
        <v>7.21</v>
      </c>
    </row>
    <row r="54" spans="1:15" s="1" customFormat="1" ht="15" customHeight="1" x14ac:dyDescent="0.25">
      <c r="A54" s="8">
        <v>5</v>
      </c>
      <c r="B54" s="37">
        <v>40080</v>
      </c>
      <c r="C54" s="45" t="s">
        <v>42</v>
      </c>
      <c r="D54" s="75">
        <v>146</v>
      </c>
      <c r="E54" s="67">
        <v>0</v>
      </c>
      <c r="F54" s="67">
        <v>21.92</v>
      </c>
      <c r="G54" s="67">
        <v>50</v>
      </c>
      <c r="H54" s="67">
        <v>28.08</v>
      </c>
      <c r="I54" s="32">
        <f t="shared" si="10"/>
        <v>4.0615999999999994</v>
      </c>
      <c r="J54" s="253"/>
      <c r="K54" s="101">
        <f t="shared" si="3"/>
        <v>146</v>
      </c>
      <c r="L54" s="102">
        <f t="shared" si="4"/>
        <v>113.99680000000001</v>
      </c>
      <c r="M54" s="103">
        <f t="shared" si="1"/>
        <v>78.08</v>
      </c>
      <c r="N54" s="102">
        <f t="shared" si="5"/>
        <v>0</v>
      </c>
      <c r="O54" s="104">
        <f t="shared" si="2"/>
        <v>0</v>
      </c>
    </row>
    <row r="55" spans="1:15" s="1" customFormat="1" ht="15" customHeight="1" x14ac:dyDescent="0.25">
      <c r="A55" s="8">
        <v>6</v>
      </c>
      <c r="B55" s="37">
        <v>40100</v>
      </c>
      <c r="C55" s="45" t="s">
        <v>43</v>
      </c>
      <c r="D55" s="75">
        <v>111</v>
      </c>
      <c r="E55" s="67">
        <v>2.7</v>
      </c>
      <c r="F55" s="67">
        <v>29.73</v>
      </c>
      <c r="G55" s="67">
        <v>57.66</v>
      </c>
      <c r="H55" s="67">
        <v>9.91</v>
      </c>
      <c r="I55" s="32">
        <f t="shared" si="10"/>
        <v>3.7478000000000002</v>
      </c>
      <c r="J55" s="253"/>
      <c r="K55" s="101">
        <f t="shared" si="3"/>
        <v>111</v>
      </c>
      <c r="L55" s="102">
        <f t="shared" si="4"/>
        <v>75.00269999999999</v>
      </c>
      <c r="M55" s="103">
        <f t="shared" si="1"/>
        <v>67.569999999999993</v>
      </c>
      <c r="N55" s="102">
        <f t="shared" si="5"/>
        <v>2.9970000000000003</v>
      </c>
      <c r="O55" s="104">
        <f t="shared" si="2"/>
        <v>2.7</v>
      </c>
    </row>
    <row r="56" spans="1:15" s="1" customFormat="1" ht="15" customHeight="1" x14ac:dyDescent="0.25">
      <c r="A56" s="8">
        <v>7</v>
      </c>
      <c r="B56" s="37">
        <v>40020</v>
      </c>
      <c r="C56" s="45" t="s">
        <v>120</v>
      </c>
      <c r="D56" s="75">
        <v>28</v>
      </c>
      <c r="E56" s="67">
        <v>3.57</v>
      </c>
      <c r="F56" s="67">
        <v>21.43</v>
      </c>
      <c r="G56" s="67">
        <v>67.86</v>
      </c>
      <c r="H56" s="67">
        <v>7.14</v>
      </c>
      <c r="I56" s="32">
        <f t="shared" si="10"/>
        <v>3.7856999999999998</v>
      </c>
      <c r="J56" s="253"/>
      <c r="K56" s="101">
        <f t="shared" si="3"/>
        <v>28</v>
      </c>
      <c r="L56" s="102">
        <f t="shared" si="4"/>
        <v>21</v>
      </c>
      <c r="M56" s="103">
        <f t="shared" si="1"/>
        <v>75</v>
      </c>
      <c r="N56" s="102">
        <f t="shared" si="5"/>
        <v>0.99959999999999993</v>
      </c>
      <c r="O56" s="104">
        <f t="shared" si="2"/>
        <v>3.57</v>
      </c>
    </row>
    <row r="57" spans="1:15" s="1" customFormat="1" ht="15" customHeight="1" x14ac:dyDescent="0.25">
      <c r="A57" s="8">
        <v>8</v>
      </c>
      <c r="B57" s="37">
        <v>40031</v>
      </c>
      <c r="C57" s="47" t="s">
        <v>41</v>
      </c>
      <c r="D57" s="75">
        <v>115</v>
      </c>
      <c r="E57" s="67">
        <v>5.22</v>
      </c>
      <c r="F57" s="67">
        <v>11.3</v>
      </c>
      <c r="G57" s="67">
        <v>51.3</v>
      </c>
      <c r="H57" s="67">
        <v>32.17</v>
      </c>
      <c r="I57" s="32">
        <f t="shared" si="10"/>
        <v>4.1038999999999994</v>
      </c>
      <c r="J57" s="253"/>
      <c r="K57" s="101">
        <f t="shared" si="3"/>
        <v>115</v>
      </c>
      <c r="L57" s="102">
        <f t="shared" si="4"/>
        <v>95.990499999999997</v>
      </c>
      <c r="M57" s="103">
        <f t="shared" si="1"/>
        <v>83.47</v>
      </c>
      <c r="N57" s="102">
        <f t="shared" si="5"/>
        <v>6.0029999999999992</v>
      </c>
      <c r="O57" s="104">
        <f t="shared" si="2"/>
        <v>5.22</v>
      </c>
    </row>
    <row r="58" spans="1:15" s="1" customFormat="1" ht="15" customHeight="1" x14ac:dyDescent="0.25">
      <c r="A58" s="8">
        <v>9</v>
      </c>
      <c r="B58" s="37">
        <v>40210</v>
      </c>
      <c r="C58" s="47" t="s">
        <v>45</v>
      </c>
      <c r="D58" s="75">
        <v>50</v>
      </c>
      <c r="E58" s="67">
        <v>48</v>
      </c>
      <c r="F58" s="67">
        <v>32</v>
      </c>
      <c r="G58" s="67">
        <v>20</v>
      </c>
      <c r="H58" s="67">
        <v>0</v>
      </c>
      <c r="I58" s="32">
        <f t="shared" si="10"/>
        <v>2.72</v>
      </c>
      <c r="J58" s="253"/>
      <c r="K58" s="101">
        <f t="shared" si="3"/>
        <v>50</v>
      </c>
      <c r="L58" s="102">
        <f t="shared" si="4"/>
        <v>10</v>
      </c>
      <c r="M58" s="103">
        <f t="shared" si="1"/>
        <v>20</v>
      </c>
      <c r="N58" s="118">
        <f t="shared" si="5"/>
        <v>24</v>
      </c>
      <c r="O58" s="104">
        <f t="shared" si="2"/>
        <v>48</v>
      </c>
    </row>
    <row r="59" spans="1:15" s="1" customFormat="1" ht="15" customHeight="1" x14ac:dyDescent="0.25">
      <c r="A59" s="8">
        <v>10</v>
      </c>
      <c r="B59" s="36">
        <v>40300</v>
      </c>
      <c r="C59" s="48" t="s">
        <v>46</v>
      </c>
      <c r="D59" s="75">
        <v>39</v>
      </c>
      <c r="E59" s="67">
        <v>0</v>
      </c>
      <c r="F59" s="67">
        <v>33.33</v>
      </c>
      <c r="G59" s="67">
        <v>46.15</v>
      </c>
      <c r="H59" s="67">
        <v>20.51</v>
      </c>
      <c r="I59" s="32">
        <f t="shared" si="10"/>
        <v>3.8714</v>
      </c>
      <c r="J59" s="253"/>
      <c r="K59" s="101">
        <f t="shared" si="3"/>
        <v>39</v>
      </c>
      <c r="L59" s="102">
        <f t="shared" si="4"/>
        <v>25.997399999999999</v>
      </c>
      <c r="M59" s="103">
        <f t="shared" si="1"/>
        <v>66.66</v>
      </c>
      <c r="N59" s="102">
        <f t="shared" si="5"/>
        <v>0</v>
      </c>
      <c r="O59" s="104">
        <f t="shared" si="2"/>
        <v>0</v>
      </c>
    </row>
    <row r="60" spans="1:15" s="1" customFormat="1" ht="15" customHeight="1" x14ac:dyDescent="0.25">
      <c r="A60" s="8">
        <v>11</v>
      </c>
      <c r="B60" s="37">
        <v>40360</v>
      </c>
      <c r="C60" s="45" t="s">
        <v>47</v>
      </c>
      <c r="D60" s="75">
        <v>38</v>
      </c>
      <c r="E60" s="67">
        <v>21.05</v>
      </c>
      <c r="F60" s="67">
        <v>26.32</v>
      </c>
      <c r="G60" s="67">
        <v>42.11</v>
      </c>
      <c r="H60" s="67">
        <v>10.53</v>
      </c>
      <c r="I60" s="32">
        <f t="shared" si="10"/>
        <v>3.4215</v>
      </c>
      <c r="J60" s="253"/>
      <c r="K60" s="101">
        <f t="shared" si="3"/>
        <v>38</v>
      </c>
      <c r="L60" s="102">
        <f t="shared" si="4"/>
        <v>20.0032</v>
      </c>
      <c r="M60" s="103">
        <f t="shared" si="1"/>
        <v>52.64</v>
      </c>
      <c r="N60" s="102">
        <f t="shared" si="5"/>
        <v>7.9989999999999997</v>
      </c>
      <c r="O60" s="104">
        <f t="shared" si="2"/>
        <v>21.05</v>
      </c>
    </row>
    <row r="61" spans="1:15" s="1" customFormat="1" ht="15" customHeight="1" x14ac:dyDescent="0.25">
      <c r="A61" s="8">
        <v>12</v>
      </c>
      <c r="B61" s="37">
        <v>40390</v>
      </c>
      <c r="C61" s="45" t="s">
        <v>48</v>
      </c>
      <c r="D61" s="75">
        <v>69</v>
      </c>
      <c r="E61" s="67">
        <v>0</v>
      </c>
      <c r="F61" s="67">
        <v>33.33</v>
      </c>
      <c r="G61" s="67">
        <v>49.28</v>
      </c>
      <c r="H61" s="67">
        <v>17.39</v>
      </c>
      <c r="I61" s="32">
        <f t="shared" si="10"/>
        <v>3.8406000000000002</v>
      </c>
      <c r="J61" s="253"/>
      <c r="K61" s="101">
        <f t="shared" si="3"/>
        <v>69</v>
      </c>
      <c r="L61" s="102">
        <f t="shared" si="4"/>
        <v>46.002300000000005</v>
      </c>
      <c r="M61" s="103">
        <f t="shared" si="1"/>
        <v>66.67</v>
      </c>
      <c r="N61" s="102">
        <f t="shared" si="5"/>
        <v>0</v>
      </c>
      <c r="O61" s="104">
        <f t="shared" si="2"/>
        <v>0</v>
      </c>
    </row>
    <row r="62" spans="1:15" s="1" customFormat="1" ht="15" customHeight="1" x14ac:dyDescent="0.25">
      <c r="A62" s="8">
        <v>13</v>
      </c>
      <c r="B62" s="37">
        <v>40720</v>
      </c>
      <c r="C62" s="45" t="s">
        <v>121</v>
      </c>
      <c r="D62" s="75">
        <v>110</v>
      </c>
      <c r="E62" s="67">
        <v>0.91</v>
      </c>
      <c r="F62" s="67">
        <v>29.09</v>
      </c>
      <c r="G62" s="67">
        <v>52.73</v>
      </c>
      <c r="H62" s="67">
        <v>17.27</v>
      </c>
      <c r="I62" s="32">
        <f t="shared" si="10"/>
        <v>3.8635999999999999</v>
      </c>
      <c r="J62" s="253"/>
      <c r="K62" s="101">
        <f t="shared" si="3"/>
        <v>110</v>
      </c>
      <c r="L62" s="102">
        <f t="shared" si="4"/>
        <v>77</v>
      </c>
      <c r="M62" s="103">
        <f t="shared" si="1"/>
        <v>70</v>
      </c>
      <c r="N62" s="102">
        <f t="shared" si="5"/>
        <v>1.0010000000000001</v>
      </c>
      <c r="O62" s="104">
        <f t="shared" si="2"/>
        <v>0.91</v>
      </c>
    </row>
    <row r="63" spans="1:15" s="1" customFormat="1" ht="15" customHeight="1" x14ac:dyDescent="0.25">
      <c r="A63" s="8">
        <v>14</v>
      </c>
      <c r="B63" s="37">
        <v>40730</v>
      </c>
      <c r="C63" s="45" t="s">
        <v>50</v>
      </c>
      <c r="D63" s="75">
        <v>31</v>
      </c>
      <c r="E63" s="67">
        <v>9.68</v>
      </c>
      <c r="F63" s="67">
        <v>32.26</v>
      </c>
      <c r="G63" s="67">
        <v>41.94</v>
      </c>
      <c r="H63" s="67">
        <v>16.13</v>
      </c>
      <c r="I63" s="32">
        <f t="shared" si="10"/>
        <v>3.6454999999999997</v>
      </c>
      <c r="J63" s="253"/>
      <c r="K63" s="101">
        <f t="shared" si="3"/>
        <v>31</v>
      </c>
      <c r="L63" s="102">
        <f t="shared" si="4"/>
        <v>18.0017</v>
      </c>
      <c r="M63" s="103">
        <f t="shared" si="1"/>
        <v>58.069999999999993</v>
      </c>
      <c r="N63" s="102">
        <f t="shared" si="5"/>
        <v>3.0007999999999999</v>
      </c>
      <c r="O63" s="104">
        <f t="shared" si="2"/>
        <v>9.68</v>
      </c>
    </row>
    <row r="64" spans="1:15" s="1" customFormat="1" ht="15" customHeight="1" x14ac:dyDescent="0.25">
      <c r="A64" s="8">
        <v>15</v>
      </c>
      <c r="B64" s="37">
        <v>40820</v>
      </c>
      <c r="C64" s="45" t="s">
        <v>51</v>
      </c>
      <c r="D64" s="75">
        <v>93</v>
      </c>
      <c r="E64" s="67">
        <v>4.3</v>
      </c>
      <c r="F64" s="67">
        <v>36.56</v>
      </c>
      <c r="G64" s="67">
        <v>44.09</v>
      </c>
      <c r="H64" s="67">
        <v>15.05</v>
      </c>
      <c r="I64" s="32">
        <f t="shared" si="10"/>
        <v>3.6989000000000001</v>
      </c>
      <c r="J64" s="253"/>
      <c r="K64" s="101">
        <f t="shared" si="3"/>
        <v>93</v>
      </c>
      <c r="L64" s="102">
        <f t="shared" si="4"/>
        <v>55.000200000000007</v>
      </c>
      <c r="M64" s="103">
        <f t="shared" si="1"/>
        <v>59.14</v>
      </c>
      <c r="N64" s="102">
        <f t="shared" si="5"/>
        <v>3.9989999999999997</v>
      </c>
      <c r="O64" s="104">
        <f t="shared" si="2"/>
        <v>4.3</v>
      </c>
    </row>
    <row r="65" spans="1:15" s="1" customFormat="1" ht="15" customHeight="1" x14ac:dyDescent="0.25">
      <c r="A65" s="8">
        <v>16</v>
      </c>
      <c r="B65" s="37">
        <v>40840</v>
      </c>
      <c r="C65" s="45" t="s">
        <v>52</v>
      </c>
      <c r="D65" s="75">
        <v>83</v>
      </c>
      <c r="E65" s="67">
        <v>0</v>
      </c>
      <c r="F65" s="67">
        <v>48.19</v>
      </c>
      <c r="G65" s="67">
        <v>43.37</v>
      </c>
      <c r="H65" s="67">
        <v>8.43</v>
      </c>
      <c r="I65" s="32">
        <f t="shared" si="10"/>
        <v>3.6019999999999994</v>
      </c>
      <c r="J65" s="253"/>
      <c r="K65" s="101">
        <f t="shared" si="3"/>
        <v>83</v>
      </c>
      <c r="L65" s="102">
        <f t="shared" si="4"/>
        <v>42.994</v>
      </c>
      <c r="M65" s="103">
        <f t="shared" si="1"/>
        <v>51.8</v>
      </c>
      <c r="N65" s="102">
        <f t="shared" si="5"/>
        <v>0</v>
      </c>
      <c r="O65" s="104">
        <f t="shared" si="2"/>
        <v>0</v>
      </c>
    </row>
    <row r="66" spans="1:15" s="1" customFormat="1" ht="15" customHeight="1" x14ac:dyDescent="0.25">
      <c r="A66" s="8">
        <v>17</v>
      </c>
      <c r="B66" s="37">
        <v>40950</v>
      </c>
      <c r="C66" s="45" t="s">
        <v>53</v>
      </c>
      <c r="D66" s="75">
        <v>86</v>
      </c>
      <c r="E66" s="67">
        <v>2.33</v>
      </c>
      <c r="F66" s="67">
        <v>30.23</v>
      </c>
      <c r="G66" s="67">
        <v>55.81</v>
      </c>
      <c r="H66" s="67">
        <v>11.63</v>
      </c>
      <c r="I66" s="32">
        <f t="shared" si="10"/>
        <v>3.7674000000000003</v>
      </c>
      <c r="J66" s="253"/>
      <c r="K66" s="101">
        <f t="shared" si="3"/>
        <v>86</v>
      </c>
      <c r="L66" s="102">
        <f t="shared" si="4"/>
        <v>57.998400000000004</v>
      </c>
      <c r="M66" s="103">
        <f t="shared" si="1"/>
        <v>67.44</v>
      </c>
      <c r="N66" s="118">
        <f t="shared" si="5"/>
        <v>2.0038</v>
      </c>
      <c r="O66" s="104">
        <f t="shared" si="2"/>
        <v>2.33</v>
      </c>
    </row>
    <row r="67" spans="1:15" s="1" customFormat="1" ht="15" customHeight="1" x14ac:dyDescent="0.25">
      <c r="A67" s="8">
        <v>18</v>
      </c>
      <c r="B67" s="37">
        <v>40990</v>
      </c>
      <c r="C67" s="45" t="s">
        <v>54</v>
      </c>
      <c r="D67" s="75">
        <v>112</v>
      </c>
      <c r="E67" s="67">
        <v>1.79</v>
      </c>
      <c r="F67" s="67">
        <v>24.11</v>
      </c>
      <c r="G67" s="67">
        <v>51.79</v>
      </c>
      <c r="H67" s="70">
        <v>22.32</v>
      </c>
      <c r="I67" s="32">
        <f t="shared" si="10"/>
        <v>3.9466999999999994</v>
      </c>
      <c r="J67" s="253"/>
      <c r="K67" s="101">
        <f t="shared" si="3"/>
        <v>112</v>
      </c>
      <c r="L67" s="102">
        <f t="shared" si="4"/>
        <v>83.003199999999993</v>
      </c>
      <c r="M67" s="103">
        <f t="shared" si="1"/>
        <v>74.11</v>
      </c>
      <c r="N67" s="102">
        <f t="shared" si="5"/>
        <v>2.0048000000000004</v>
      </c>
      <c r="O67" s="104">
        <f t="shared" si="2"/>
        <v>1.79</v>
      </c>
    </row>
    <row r="68" spans="1:15" s="1" customFormat="1" ht="15" customHeight="1" thickBot="1" x14ac:dyDescent="0.3">
      <c r="A68" s="9">
        <v>19</v>
      </c>
      <c r="B68" s="39">
        <v>40133</v>
      </c>
      <c r="C68" s="46" t="s">
        <v>44</v>
      </c>
      <c r="D68" s="76">
        <v>107</v>
      </c>
      <c r="E68" s="68">
        <v>4.67</v>
      </c>
      <c r="F68" s="68">
        <v>24.3</v>
      </c>
      <c r="G68" s="68">
        <v>58.88</v>
      </c>
      <c r="H68" s="69">
        <v>12.15</v>
      </c>
      <c r="I68" s="56">
        <f t="shared" si="10"/>
        <v>3.7850999999999999</v>
      </c>
      <c r="J68" s="253"/>
      <c r="K68" s="105">
        <f t="shared" si="3"/>
        <v>107</v>
      </c>
      <c r="L68" s="106">
        <f t="shared" si="4"/>
        <v>76.002099999999999</v>
      </c>
      <c r="M68" s="107">
        <f t="shared" si="1"/>
        <v>71.03</v>
      </c>
      <c r="N68" s="106">
        <f t="shared" si="5"/>
        <v>4.9969000000000001</v>
      </c>
      <c r="O68" s="108">
        <f t="shared" si="2"/>
        <v>4.67</v>
      </c>
    </row>
    <row r="69" spans="1:15" s="1" customFormat="1" ht="15" customHeight="1" thickBot="1" x14ac:dyDescent="0.3">
      <c r="A69" s="25"/>
      <c r="B69" s="49"/>
      <c r="C69" s="22" t="s">
        <v>103</v>
      </c>
      <c r="D69" s="26">
        <f>SUM(D70:D83)</f>
        <v>1632</v>
      </c>
      <c r="E69" s="27">
        <f>AVERAGE(E70:E83)</f>
        <v>3.6671428571428573</v>
      </c>
      <c r="F69" s="27">
        <f t="shared" ref="F69:H69" si="11">AVERAGE(F70:F83)</f>
        <v>25.97785714285714</v>
      </c>
      <c r="G69" s="27">
        <f t="shared" si="11"/>
        <v>48.089999999999996</v>
      </c>
      <c r="H69" s="27">
        <f t="shared" si="11"/>
        <v>22.264285714285712</v>
      </c>
      <c r="I69" s="28">
        <f>AVERAGE(I70:I83)</f>
        <v>3.8894928571428573</v>
      </c>
      <c r="J69" s="253"/>
      <c r="K69" s="114">
        <f t="shared" si="3"/>
        <v>1632</v>
      </c>
      <c r="L69" s="115">
        <f>SUM(L70:L83)</f>
        <v>1175.9919</v>
      </c>
      <c r="M69" s="116">
        <f t="shared" si="1"/>
        <v>70.354285714285709</v>
      </c>
      <c r="N69" s="115">
        <f>SUM(N70:N83)</f>
        <v>47.005200000000002</v>
      </c>
      <c r="O69" s="117">
        <f t="shared" si="2"/>
        <v>3.6671428571428573</v>
      </c>
    </row>
    <row r="70" spans="1:15" s="1" customFormat="1" ht="15" customHeight="1" x14ac:dyDescent="0.25">
      <c r="A70" s="10">
        <v>1</v>
      </c>
      <c r="B70" s="36">
        <v>50040</v>
      </c>
      <c r="C70" s="44" t="s">
        <v>56</v>
      </c>
      <c r="D70" s="77">
        <v>101</v>
      </c>
      <c r="E70" s="66">
        <v>0</v>
      </c>
      <c r="F70" s="66">
        <v>13.86</v>
      </c>
      <c r="G70" s="66">
        <v>43.56</v>
      </c>
      <c r="H70" s="66">
        <v>42.57</v>
      </c>
      <c r="I70" s="57">
        <f t="shared" ref="I70:I83" si="12">(E70*2+F70*3+G70*4+H70*5)/100</f>
        <v>4.2866999999999997</v>
      </c>
      <c r="J70" s="253"/>
      <c r="K70" s="97">
        <f t="shared" si="3"/>
        <v>101</v>
      </c>
      <c r="L70" s="98">
        <f t="shared" si="4"/>
        <v>86.991299999999995</v>
      </c>
      <c r="M70" s="99">
        <f t="shared" ref="M70:M125" si="13">G70+H70</f>
        <v>86.13</v>
      </c>
      <c r="N70" s="98">
        <f t="shared" si="5"/>
        <v>0</v>
      </c>
      <c r="O70" s="100">
        <f t="shared" ref="O70:O125" si="14">E70</f>
        <v>0</v>
      </c>
    </row>
    <row r="71" spans="1:15" s="1" customFormat="1" ht="15" customHeight="1" x14ac:dyDescent="0.25">
      <c r="A71" s="8">
        <v>2</v>
      </c>
      <c r="B71" s="37">
        <v>50003</v>
      </c>
      <c r="C71" s="45" t="s">
        <v>55</v>
      </c>
      <c r="D71" s="75">
        <v>115</v>
      </c>
      <c r="E71" s="67">
        <v>0.87</v>
      </c>
      <c r="F71" s="67">
        <v>11.3</v>
      </c>
      <c r="G71" s="67">
        <v>51.3</v>
      </c>
      <c r="H71" s="67">
        <v>36.520000000000003</v>
      </c>
      <c r="I71" s="32">
        <f t="shared" si="12"/>
        <v>4.2344000000000008</v>
      </c>
      <c r="J71" s="253"/>
      <c r="K71" s="101">
        <f t="shared" ref="K71:K125" si="15">D71</f>
        <v>115</v>
      </c>
      <c r="L71" s="102">
        <f t="shared" ref="L71:L125" si="16">M71*K71/100</f>
        <v>100.99299999999999</v>
      </c>
      <c r="M71" s="103">
        <f t="shared" si="13"/>
        <v>87.82</v>
      </c>
      <c r="N71" s="102">
        <f t="shared" ref="N71:N83" si="17">O71*K71/100</f>
        <v>1.0004999999999999</v>
      </c>
      <c r="O71" s="104">
        <f t="shared" si="14"/>
        <v>0.87</v>
      </c>
    </row>
    <row r="72" spans="1:15" s="1" customFormat="1" ht="15" customHeight="1" x14ac:dyDescent="0.25">
      <c r="A72" s="8">
        <v>3</v>
      </c>
      <c r="B72" s="37">
        <v>50060</v>
      </c>
      <c r="C72" s="45" t="s">
        <v>58</v>
      </c>
      <c r="D72" s="75">
        <v>172</v>
      </c>
      <c r="E72" s="67">
        <v>0</v>
      </c>
      <c r="F72" s="67">
        <v>25</v>
      </c>
      <c r="G72" s="67">
        <v>50</v>
      </c>
      <c r="H72" s="67">
        <v>25</v>
      </c>
      <c r="I72" s="32">
        <f t="shared" si="12"/>
        <v>4</v>
      </c>
      <c r="J72" s="253"/>
      <c r="K72" s="101">
        <f t="shared" si="15"/>
        <v>172</v>
      </c>
      <c r="L72" s="102">
        <f t="shared" si="16"/>
        <v>129</v>
      </c>
      <c r="M72" s="103">
        <f t="shared" si="13"/>
        <v>75</v>
      </c>
      <c r="N72" s="102">
        <f t="shared" si="17"/>
        <v>0</v>
      </c>
      <c r="O72" s="104">
        <f t="shared" si="14"/>
        <v>0</v>
      </c>
    </row>
    <row r="73" spans="1:15" s="1" customFormat="1" ht="15" customHeight="1" x14ac:dyDescent="0.25">
      <c r="A73" s="8">
        <v>4</v>
      </c>
      <c r="B73" s="37">
        <v>50170</v>
      </c>
      <c r="C73" s="45" t="s">
        <v>59</v>
      </c>
      <c r="D73" s="75">
        <v>71</v>
      </c>
      <c r="E73" s="67">
        <v>14.08</v>
      </c>
      <c r="F73" s="67">
        <v>32.39</v>
      </c>
      <c r="G73" s="67">
        <v>39.44</v>
      </c>
      <c r="H73" s="67">
        <v>14.08</v>
      </c>
      <c r="I73" s="32">
        <f t="shared" si="12"/>
        <v>3.5348999999999999</v>
      </c>
      <c r="J73" s="253"/>
      <c r="K73" s="101">
        <f t="shared" si="15"/>
        <v>71</v>
      </c>
      <c r="L73" s="102">
        <f t="shared" si="16"/>
        <v>37.999199999999995</v>
      </c>
      <c r="M73" s="103">
        <f t="shared" si="13"/>
        <v>53.519999999999996</v>
      </c>
      <c r="N73" s="102">
        <f t="shared" si="17"/>
        <v>9.9968000000000004</v>
      </c>
      <c r="O73" s="104">
        <f t="shared" si="14"/>
        <v>14.08</v>
      </c>
    </row>
    <row r="74" spans="1:15" s="1" customFormat="1" ht="15" customHeight="1" x14ac:dyDescent="0.25">
      <c r="A74" s="8">
        <v>5</v>
      </c>
      <c r="B74" s="37">
        <v>50230</v>
      </c>
      <c r="C74" s="45" t="s">
        <v>60</v>
      </c>
      <c r="D74" s="75">
        <v>110</v>
      </c>
      <c r="E74" s="67">
        <v>2.73</v>
      </c>
      <c r="F74" s="67">
        <v>23.64</v>
      </c>
      <c r="G74" s="67">
        <v>39.090000000000003</v>
      </c>
      <c r="H74" s="67">
        <v>34.549999999999997</v>
      </c>
      <c r="I74" s="32">
        <f t="shared" si="12"/>
        <v>4.0548999999999999</v>
      </c>
      <c r="J74" s="253"/>
      <c r="K74" s="101">
        <f t="shared" si="15"/>
        <v>110</v>
      </c>
      <c r="L74" s="102">
        <f t="shared" si="16"/>
        <v>81.003999999999991</v>
      </c>
      <c r="M74" s="103">
        <f t="shared" si="13"/>
        <v>73.64</v>
      </c>
      <c r="N74" s="102">
        <f t="shared" si="17"/>
        <v>3.0030000000000001</v>
      </c>
      <c r="O74" s="104">
        <f t="shared" si="14"/>
        <v>2.73</v>
      </c>
    </row>
    <row r="75" spans="1:15" s="1" customFormat="1" ht="15" customHeight="1" x14ac:dyDescent="0.25">
      <c r="A75" s="8">
        <v>6</v>
      </c>
      <c r="B75" s="37">
        <v>50340</v>
      </c>
      <c r="C75" s="45" t="s">
        <v>61</v>
      </c>
      <c r="D75" s="75">
        <v>83</v>
      </c>
      <c r="E75" s="67">
        <v>0</v>
      </c>
      <c r="F75" s="67">
        <v>31.33</v>
      </c>
      <c r="G75" s="67">
        <v>46.99</v>
      </c>
      <c r="H75" s="67">
        <v>21.69</v>
      </c>
      <c r="I75" s="32">
        <f t="shared" si="12"/>
        <v>3.9039999999999999</v>
      </c>
      <c r="J75" s="253"/>
      <c r="K75" s="101">
        <f t="shared" si="15"/>
        <v>83</v>
      </c>
      <c r="L75" s="102">
        <f t="shared" si="16"/>
        <v>57.004400000000004</v>
      </c>
      <c r="M75" s="103">
        <f t="shared" si="13"/>
        <v>68.680000000000007</v>
      </c>
      <c r="N75" s="102">
        <f t="shared" si="17"/>
        <v>0</v>
      </c>
      <c r="O75" s="104">
        <f t="shared" si="14"/>
        <v>0</v>
      </c>
    </row>
    <row r="76" spans="1:15" s="1" customFormat="1" ht="15" customHeight="1" x14ac:dyDescent="0.25">
      <c r="A76" s="8">
        <v>7</v>
      </c>
      <c r="B76" s="37">
        <v>50420</v>
      </c>
      <c r="C76" s="45" t="s">
        <v>62</v>
      </c>
      <c r="D76" s="75">
        <v>107</v>
      </c>
      <c r="E76" s="67">
        <v>0</v>
      </c>
      <c r="F76" s="67">
        <v>24.3</v>
      </c>
      <c r="G76" s="67">
        <v>56.07</v>
      </c>
      <c r="H76" s="67">
        <v>19.63</v>
      </c>
      <c r="I76" s="32">
        <f t="shared" si="12"/>
        <v>3.9533</v>
      </c>
      <c r="J76" s="253"/>
      <c r="K76" s="101">
        <f t="shared" si="15"/>
        <v>107</v>
      </c>
      <c r="L76" s="102">
        <f t="shared" si="16"/>
        <v>80.999000000000009</v>
      </c>
      <c r="M76" s="103">
        <f t="shared" si="13"/>
        <v>75.7</v>
      </c>
      <c r="N76" s="102">
        <f t="shared" si="17"/>
        <v>0</v>
      </c>
      <c r="O76" s="104">
        <f t="shared" si="14"/>
        <v>0</v>
      </c>
    </row>
    <row r="77" spans="1:15" s="1" customFormat="1" ht="15" customHeight="1" x14ac:dyDescent="0.25">
      <c r="A77" s="8">
        <v>8</v>
      </c>
      <c r="B77" s="36">
        <v>50450</v>
      </c>
      <c r="C77" s="44" t="s">
        <v>63</v>
      </c>
      <c r="D77" s="75">
        <v>163</v>
      </c>
      <c r="E77" s="67">
        <v>0</v>
      </c>
      <c r="F77" s="67">
        <v>29.45</v>
      </c>
      <c r="G77" s="67">
        <v>55.83</v>
      </c>
      <c r="H77" s="67">
        <v>14.72</v>
      </c>
      <c r="I77" s="32">
        <f t="shared" si="12"/>
        <v>3.8527</v>
      </c>
      <c r="J77" s="253"/>
      <c r="K77" s="101">
        <f t="shared" si="15"/>
        <v>163</v>
      </c>
      <c r="L77" s="102">
        <f t="shared" si="16"/>
        <v>114.9965</v>
      </c>
      <c r="M77" s="103">
        <f t="shared" si="13"/>
        <v>70.55</v>
      </c>
      <c r="N77" s="102">
        <f t="shared" si="17"/>
        <v>0</v>
      </c>
      <c r="O77" s="104">
        <f t="shared" si="14"/>
        <v>0</v>
      </c>
    </row>
    <row r="78" spans="1:15" s="1" customFormat="1" ht="15" customHeight="1" x14ac:dyDescent="0.25">
      <c r="A78" s="8">
        <v>9</v>
      </c>
      <c r="B78" s="37">
        <v>50620</v>
      </c>
      <c r="C78" s="45" t="s">
        <v>64</v>
      </c>
      <c r="D78" s="75">
        <v>79</v>
      </c>
      <c r="E78" s="67">
        <v>10.130000000000001</v>
      </c>
      <c r="F78" s="67">
        <v>50.63</v>
      </c>
      <c r="G78" s="67">
        <v>29.11</v>
      </c>
      <c r="H78" s="67">
        <v>10.130000000000001</v>
      </c>
      <c r="I78" s="32">
        <f t="shared" si="12"/>
        <v>3.3924000000000003</v>
      </c>
      <c r="J78" s="253"/>
      <c r="K78" s="101">
        <f t="shared" si="15"/>
        <v>79</v>
      </c>
      <c r="L78" s="102">
        <f t="shared" si="16"/>
        <v>30.999600000000001</v>
      </c>
      <c r="M78" s="103">
        <f t="shared" si="13"/>
        <v>39.24</v>
      </c>
      <c r="N78" s="102">
        <f t="shared" si="17"/>
        <v>8.0027000000000008</v>
      </c>
      <c r="O78" s="104">
        <f t="shared" si="14"/>
        <v>10.130000000000001</v>
      </c>
    </row>
    <row r="79" spans="1:15" s="1" customFormat="1" ht="15" customHeight="1" x14ac:dyDescent="0.25">
      <c r="A79" s="8">
        <v>10</v>
      </c>
      <c r="B79" s="37">
        <v>50760</v>
      </c>
      <c r="C79" s="45" t="s">
        <v>65</v>
      </c>
      <c r="D79" s="75">
        <v>234</v>
      </c>
      <c r="E79" s="67">
        <v>0</v>
      </c>
      <c r="F79" s="67">
        <v>19.23</v>
      </c>
      <c r="G79" s="67">
        <v>51.71</v>
      </c>
      <c r="H79" s="67">
        <v>29.06</v>
      </c>
      <c r="I79" s="32">
        <f t="shared" si="12"/>
        <v>4.0982999999999992</v>
      </c>
      <c r="J79" s="253"/>
      <c r="K79" s="101">
        <f t="shared" si="15"/>
        <v>234</v>
      </c>
      <c r="L79" s="102">
        <f t="shared" si="16"/>
        <v>189.0018</v>
      </c>
      <c r="M79" s="103">
        <f t="shared" si="13"/>
        <v>80.77</v>
      </c>
      <c r="N79" s="102">
        <f t="shared" si="17"/>
        <v>0</v>
      </c>
      <c r="O79" s="104">
        <f t="shared" si="14"/>
        <v>0</v>
      </c>
    </row>
    <row r="80" spans="1:15" s="1" customFormat="1" ht="15" customHeight="1" x14ac:dyDescent="0.25">
      <c r="A80" s="8">
        <v>11</v>
      </c>
      <c r="B80" s="37">
        <v>50780</v>
      </c>
      <c r="C80" s="45" t="s">
        <v>66</v>
      </c>
      <c r="D80" s="75">
        <v>157</v>
      </c>
      <c r="E80" s="67">
        <v>12.74</v>
      </c>
      <c r="F80" s="67">
        <v>31.21</v>
      </c>
      <c r="G80" s="67">
        <v>45.86</v>
      </c>
      <c r="H80" s="67">
        <v>10.19</v>
      </c>
      <c r="I80" s="32">
        <f t="shared" si="12"/>
        <v>3.5350000000000001</v>
      </c>
      <c r="J80" s="253"/>
      <c r="K80" s="101">
        <f t="shared" si="15"/>
        <v>157</v>
      </c>
      <c r="L80" s="102">
        <f t="shared" si="16"/>
        <v>87.998500000000007</v>
      </c>
      <c r="M80" s="103">
        <f t="shared" si="13"/>
        <v>56.05</v>
      </c>
      <c r="N80" s="118">
        <f t="shared" si="17"/>
        <v>20.001799999999999</v>
      </c>
      <c r="O80" s="104">
        <f t="shared" si="14"/>
        <v>12.74</v>
      </c>
    </row>
    <row r="81" spans="1:15" s="1" customFormat="1" ht="15" customHeight="1" x14ac:dyDescent="0.25">
      <c r="A81" s="8">
        <v>12</v>
      </c>
      <c r="B81" s="37">
        <v>50930</v>
      </c>
      <c r="C81" s="45" t="s">
        <v>67</v>
      </c>
      <c r="D81" s="75">
        <v>94</v>
      </c>
      <c r="E81" s="67">
        <v>0</v>
      </c>
      <c r="F81" s="67">
        <v>23.4</v>
      </c>
      <c r="G81" s="67">
        <v>46.81</v>
      </c>
      <c r="H81" s="67">
        <v>29.79</v>
      </c>
      <c r="I81" s="32">
        <f t="shared" si="12"/>
        <v>4.0639000000000003</v>
      </c>
      <c r="J81" s="253"/>
      <c r="K81" s="101">
        <f t="shared" si="15"/>
        <v>94</v>
      </c>
      <c r="L81" s="102">
        <f t="shared" si="16"/>
        <v>72.003999999999991</v>
      </c>
      <c r="M81" s="103">
        <f t="shared" si="13"/>
        <v>76.599999999999994</v>
      </c>
      <c r="N81" s="102">
        <f t="shared" si="17"/>
        <v>0</v>
      </c>
      <c r="O81" s="104">
        <f t="shared" si="14"/>
        <v>0</v>
      </c>
    </row>
    <row r="82" spans="1:15" s="1" customFormat="1" ht="15" customHeight="1" x14ac:dyDescent="0.25">
      <c r="A82" s="8">
        <v>13</v>
      </c>
      <c r="B82" s="39">
        <v>51370</v>
      </c>
      <c r="C82" s="45" t="s">
        <v>68</v>
      </c>
      <c r="D82" s="82">
        <v>122</v>
      </c>
      <c r="E82" s="83">
        <v>2.46</v>
      </c>
      <c r="F82" s="83">
        <v>22.95</v>
      </c>
      <c r="G82" s="83">
        <v>50.82</v>
      </c>
      <c r="H82" s="84">
        <v>23.77</v>
      </c>
      <c r="I82" s="32">
        <f t="shared" ref="I82" si="18">(E82*2+F82*3+G82*4+H82*5)/100</f>
        <v>3.9589999999999996</v>
      </c>
      <c r="J82" s="253"/>
      <c r="K82" s="101">
        <f t="shared" si="15"/>
        <v>122</v>
      </c>
      <c r="L82" s="102">
        <f t="shared" si="16"/>
        <v>90.999799999999993</v>
      </c>
      <c r="M82" s="103">
        <f t="shared" si="13"/>
        <v>74.59</v>
      </c>
      <c r="N82" s="102">
        <f t="shared" si="17"/>
        <v>3.0011999999999999</v>
      </c>
      <c r="O82" s="104">
        <f t="shared" si="14"/>
        <v>2.46</v>
      </c>
    </row>
    <row r="83" spans="1:15" s="1" customFormat="1" ht="15" customHeight="1" thickBot="1" x14ac:dyDescent="0.3">
      <c r="A83" s="8">
        <v>14</v>
      </c>
      <c r="B83" s="39">
        <v>51580</v>
      </c>
      <c r="C83" s="45" t="s">
        <v>126</v>
      </c>
      <c r="D83" s="76">
        <v>24</v>
      </c>
      <c r="E83" s="68">
        <v>8.33</v>
      </c>
      <c r="F83" s="68">
        <v>25</v>
      </c>
      <c r="G83" s="68">
        <v>66.67</v>
      </c>
      <c r="H83" s="69">
        <v>0</v>
      </c>
      <c r="I83" s="32">
        <f t="shared" si="12"/>
        <v>3.5834000000000001</v>
      </c>
      <c r="J83" s="253"/>
      <c r="K83" s="105">
        <f t="shared" si="15"/>
        <v>24</v>
      </c>
      <c r="L83" s="106">
        <f t="shared" si="16"/>
        <v>16.000799999999998</v>
      </c>
      <c r="M83" s="107">
        <f t="shared" si="13"/>
        <v>66.67</v>
      </c>
      <c r="N83" s="106">
        <f t="shared" si="17"/>
        <v>1.9992000000000001</v>
      </c>
      <c r="O83" s="108">
        <f t="shared" si="14"/>
        <v>8.33</v>
      </c>
    </row>
    <row r="84" spans="1:15" s="1" customFormat="1" ht="15" customHeight="1" thickBot="1" x14ac:dyDescent="0.3">
      <c r="A84" s="25"/>
      <c r="B84" s="49"/>
      <c r="C84" s="29" t="s">
        <v>104</v>
      </c>
      <c r="D84" s="26">
        <f>SUM(D85:D115)</f>
        <v>3963</v>
      </c>
      <c r="E84" s="27">
        <v>5.2196774193548379</v>
      </c>
      <c r="F84" s="27">
        <v>25.899677419354834</v>
      </c>
      <c r="G84" s="27">
        <v>46.869354838709661</v>
      </c>
      <c r="H84" s="27">
        <v>22.011612903225803</v>
      </c>
      <c r="I84" s="28">
        <f>AVERAGE(I85:I115)</f>
        <v>3.8567387096774195</v>
      </c>
      <c r="J84" s="253"/>
      <c r="K84" s="114">
        <f t="shared" si="15"/>
        <v>3963</v>
      </c>
      <c r="L84" s="115">
        <f>SUM(L85:L115)</f>
        <v>2841.0437999999999</v>
      </c>
      <c r="M84" s="116">
        <f t="shared" si="13"/>
        <v>68.880967741935464</v>
      </c>
      <c r="N84" s="115">
        <f>SUM(N85:N115)</f>
        <v>168.98480000000001</v>
      </c>
      <c r="O84" s="117">
        <f t="shared" si="14"/>
        <v>5.2196774193548379</v>
      </c>
    </row>
    <row r="85" spans="1:15" s="1" customFormat="1" ht="15" customHeight="1" x14ac:dyDescent="0.25">
      <c r="A85" s="10">
        <v>1</v>
      </c>
      <c r="B85" s="36">
        <v>60010</v>
      </c>
      <c r="C85" s="44" t="s">
        <v>122</v>
      </c>
      <c r="D85" s="77">
        <v>93</v>
      </c>
      <c r="E85" s="66">
        <v>3.23</v>
      </c>
      <c r="F85" s="66">
        <v>26.88</v>
      </c>
      <c r="G85" s="66">
        <v>39.78</v>
      </c>
      <c r="H85" s="66">
        <v>30.11</v>
      </c>
      <c r="I85" s="57">
        <f t="shared" ref="I85:I115" si="19">(E85*2+F85*3+G85*4+H85*5)/100</f>
        <v>3.9676999999999998</v>
      </c>
      <c r="J85" s="253"/>
      <c r="K85" s="97">
        <f t="shared" si="15"/>
        <v>93</v>
      </c>
      <c r="L85" s="98">
        <f t="shared" si="16"/>
        <v>64.997700000000009</v>
      </c>
      <c r="M85" s="99">
        <f t="shared" si="13"/>
        <v>69.89</v>
      </c>
      <c r="N85" s="98">
        <f t="shared" ref="N85:N115" si="20">O85*K85/100</f>
        <v>3.0038999999999998</v>
      </c>
      <c r="O85" s="100">
        <f t="shared" si="14"/>
        <v>3.23</v>
      </c>
    </row>
    <row r="86" spans="1:15" s="1" customFormat="1" ht="15" customHeight="1" x14ac:dyDescent="0.25">
      <c r="A86" s="8">
        <v>2</v>
      </c>
      <c r="B86" s="37">
        <v>60020</v>
      </c>
      <c r="C86" s="45" t="s">
        <v>70</v>
      </c>
      <c r="D86" s="75">
        <v>81</v>
      </c>
      <c r="E86" s="67">
        <v>7.41</v>
      </c>
      <c r="F86" s="67">
        <v>24.69</v>
      </c>
      <c r="G86" s="67">
        <v>58.02</v>
      </c>
      <c r="H86" s="67">
        <v>9.8800000000000008</v>
      </c>
      <c r="I86" s="32">
        <f t="shared" si="19"/>
        <v>3.7037</v>
      </c>
      <c r="J86" s="253"/>
      <c r="K86" s="101">
        <f t="shared" si="15"/>
        <v>81</v>
      </c>
      <c r="L86" s="102">
        <f t="shared" si="16"/>
        <v>54.999000000000002</v>
      </c>
      <c r="M86" s="103">
        <f t="shared" si="13"/>
        <v>67.900000000000006</v>
      </c>
      <c r="N86" s="102">
        <f t="shared" si="20"/>
        <v>6.0021000000000004</v>
      </c>
      <c r="O86" s="104">
        <f t="shared" si="14"/>
        <v>7.41</v>
      </c>
    </row>
    <row r="87" spans="1:15" s="1" customFormat="1" ht="15" customHeight="1" x14ac:dyDescent="0.25">
      <c r="A87" s="8">
        <v>3</v>
      </c>
      <c r="B87" s="37">
        <v>60050</v>
      </c>
      <c r="C87" s="45" t="s">
        <v>71</v>
      </c>
      <c r="D87" s="75">
        <v>105</v>
      </c>
      <c r="E87" s="67">
        <v>3.81</v>
      </c>
      <c r="F87" s="67">
        <v>20</v>
      </c>
      <c r="G87" s="67">
        <v>40</v>
      </c>
      <c r="H87" s="67">
        <v>36.19</v>
      </c>
      <c r="I87" s="32">
        <f t="shared" si="19"/>
        <v>4.0857000000000001</v>
      </c>
      <c r="J87" s="253"/>
      <c r="K87" s="101">
        <f t="shared" si="15"/>
        <v>105</v>
      </c>
      <c r="L87" s="102">
        <f t="shared" si="16"/>
        <v>79.999499999999998</v>
      </c>
      <c r="M87" s="103">
        <f t="shared" si="13"/>
        <v>76.19</v>
      </c>
      <c r="N87" s="102">
        <f t="shared" si="20"/>
        <v>4.0004999999999997</v>
      </c>
      <c r="O87" s="104">
        <f t="shared" si="14"/>
        <v>3.81</v>
      </c>
    </row>
    <row r="88" spans="1:15" s="1" customFormat="1" ht="15" customHeight="1" x14ac:dyDescent="0.25">
      <c r="A88" s="8">
        <v>4</v>
      </c>
      <c r="B88" s="37">
        <v>60070</v>
      </c>
      <c r="C88" s="45" t="s">
        <v>72</v>
      </c>
      <c r="D88" s="75">
        <v>106</v>
      </c>
      <c r="E88" s="67">
        <v>0.94</v>
      </c>
      <c r="F88" s="67">
        <v>24.53</v>
      </c>
      <c r="G88" s="67">
        <v>48.11</v>
      </c>
      <c r="H88" s="67">
        <v>26.42</v>
      </c>
      <c r="I88" s="32">
        <f t="shared" si="19"/>
        <v>4.0000999999999998</v>
      </c>
      <c r="J88" s="253"/>
      <c r="K88" s="101">
        <f t="shared" si="15"/>
        <v>106</v>
      </c>
      <c r="L88" s="102">
        <f t="shared" si="16"/>
        <v>79.001800000000003</v>
      </c>
      <c r="M88" s="103">
        <f t="shared" si="13"/>
        <v>74.53</v>
      </c>
      <c r="N88" s="102">
        <f t="shared" si="20"/>
        <v>0.99639999999999995</v>
      </c>
      <c r="O88" s="104">
        <f t="shared" si="14"/>
        <v>0.94</v>
      </c>
    </row>
    <row r="89" spans="1:15" s="1" customFormat="1" ht="15" customHeight="1" x14ac:dyDescent="0.25">
      <c r="A89" s="8">
        <v>5</v>
      </c>
      <c r="B89" s="37">
        <v>60180</v>
      </c>
      <c r="C89" s="45" t="s">
        <v>73</v>
      </c>
      <c r="D89" s="75">
        <v>135</v>
      </c>
      <c r="E89" s="67">
        <v>3.7</v>
      </c>
      <c r="F89" s="67">
        <v>22.22</v>
      </c>
      <c r="G89" s="67">
        <v>56.3</v>
      </c>
      <c r="H89" s="67">
        <v>17.78</v>
      </c>
      <c r="I89" s="32">
        <f t="shared" si="19"/>
        <v>3.8815999999999997</v>
      </c>
      <c r="J89" s="253"/>
      <c r="K89" s="101">
        <f t="shared" si="15"/>
        <v>135</v>
      </c>
      <c r="L89" s="102">
        <f t="shared" si="16"/>
        <v>100.008</v>
      </c>
      <c r="M89" s="103">
        <f t="shared" si="13"/>
        <v>74.08</v>
      </c>
      <c r="N89" s="102">
        <f t="shared" si="20"/>
        <v>4.9950000000000001</v>
      </c>
      <c r="O89" s="104">
        <f t="shared" si="14"/>
        <v>3.7</v>
      </c>
    </row>
    <row r="90" spans="1:15" s="1" customFormat="1" ht="15" customHeight="1" x14ac:dyDescent="0.25">
      <c r="A90" s="8">
        <v>6</v>
      </c>
      <c r="B90" s="37">
        <v>60240</v>
      </c>
      <c r="C90" s="45" t="s">
        <v>74</v>
      </c>
      <c r="D90" s="75">
        <v>186</v>
      </c>
      <c r="E90" s="67">
        <v>6.45</v>
      </c>
      <c r="F90" s="67">
        <v>21.51</v>
      </c>
      <c r="G90" s="67">
        <v>48.39</v>
      </c>
      <c r="H90" s="67">
        <v>23.66</v>
      </c>
      <c r="I90" s="32">
        <f t="shared" si="19"/>
        <v>3.8929</v>
      </c>
      <c r="J90" s="253"/>
      <c r="K90" s="101">
        <f t="shared" si="15"/>
        <v>186</v>
      </c>
      <c r="L90" s="102">
        <f t="shared" si="16"/>
        <v>134.01300000000001</v>
      </c>
      <c r="M90" s="103">
        <f t="shared" si="13"/>
        <v>72.05</v>
      </c>
      <c r="N90" s="118">
        <f t="shared" si="20"/>
        <v>11.997</v>
      </c>
      <c r="O90" s="104">
        <f t="shared" si="14"/>
        <v>6.45</v>
      </c>
    </row>
    <row r="91" spans="1:15" s="1" customFormat="1" ht="15" customHeight="1" x14ac:dyDescent="0.25">
      <c r="A91" s="8">
        <v>7</v>
      </c>
      <c r="B91" s="37">
        <v>60560</v>
      </c>
      <c r="C91" s="45" t="s">
        <v>75</v>
      </c>
      <c r="D91" s="75">
        <v>50</v>
      </c>
      <c r="E91" s="67">
        <v>2</v>
      </c>
      <c r="F91" s="67">
        <v>30</v>
      </c>
      <c r="G91" s="67">
        <v>40</v>
      </c>
      <c r="H91" s="67">
        <v>28</v>
      </c>
      <c r="I91" s="32">
        <f t="shared" si="19"/>
        <v>3.94</v>
      </c>
      <c r="J91" s="253"/>
      <c r="K91" s="101">
        <f t="shared" si="15"/>
        <v>50</v>
      </c>
      <c r="L91" s="102">
        <f t="shared" si="16"/>
        <v>34</v>
      </c>
      <c r="M91" s="103">
        <f t="shared" si="13"/>
        <v>68</v>
      </c>
      <c r="N91" s="118">
        <f t="shared" si="20"/>
        <v>1</v>
      </c>
      <c r="O91" s="104">
        <f t="shared" si="14"/>
        <v>2</v>
      </c>
    </row>
    <row r="92" spans="1:15" s="1" customFormat="1" ht="15" customHeight="1" x14ac:dyDescent="0.25">
      <c r="A92" s="8">
        <v>8</v>
      </c>
      <c r="B92" s="37">
        <v>60660</v>
      </c>
      <c r="C92" s="45" t="s">
        <v>76</v>
      </c>
      <c r="D92" s="75">
        <v>69</v>
      </c>
      <c r="E92" s="67">
        <v>17.39</v>
      </c>
      <c r="F92" s="67">
        <v>21.74</v>
      </c>
      <c r="G92" s="67">
        <v>39.130000000000003</v>
      </c>
      <c r="H92" s="67">
        <v>21.74</v>
      </c>
      <c r="I92" s="32">
        <f t="shared" si="19"/>
        <v>3.6521999999999997</v>
      </c>
      <c r="J92" s="253"/>
      <c r="K92" s="101">
        <f t="shared" si="15"/>
        <v>69</v>
      </c>
      <c r="L92" s="102">
        <f t="shared" si="16"/>
        <v>42.00030000000001</v>
      </c>
      <c r="M92" s="103">
        <f t="shared" si="13"/>
        <v>60.870000000000005</v>
      </c>
      <c r="N92" s="118">
        <f t="shared" si="20"/>
        <v>11.9991</v>
      </c>
      <c r="O92" s="104">
        <f t="shared" si="14"/>
        <v>17.39</v>
      </c>
    </row>
    <row r="93" spans="1:15" s="1" customFormat="1" ht="15" customHeight="1" x14ac:dyDescent="0.25">
      <c r="A93" s="8">
        <v>9</v>
      </c>
      <c r="B93" s="37">
        <v>60001</v>
      </c>
      <c r="C93" s="45" t="s">
        <v>69</v>
      </c>
      <c r="D93" s="75">
        <v>93</v>
      </c>
      <c r="E93" s="67">
        <v>19.350000000000001</v>
      </c>
      <c r="F93" s="67">
        <v>25.81</v>
      </c>
      <c r="G93" s="67">
        <v>36.56</v>
      </c>
      <c r="H93" s="67">
        <v>18.28</v>
      </c>
      <c r="I93" s="32">
        <f t="shared" si="19"/>
        <v>3.5376999999999996</v>
      </c>
      <c r="J93" s="253"/>
      <c r="K93" s="101">
        <f t="shared" si="15"/>
        <v>93</v>
      </c>
      <c r="L93" s="102">
        <f t="shared" si="16"/>
        <v>51.001199999999997</v>
      </c>
      <c r="M93" s="103">
        <f t="shared" si="13"/>
        <v>54.84</v>
      </c>
      <c r="N93" s="118">
        <f t="shared" si="20"/>
        <v>17.995500000000003</v>
      </c>
      <c r="O93" s="104">
        <f t="shared" si="14"/>
        <v>19.350000000000001</v>
      </c>
    </row>
    <row r="94" spans="1:15" s="1" customFormat="1" ht="15" customHeight="1" x14ac:dyDescent="0.25">
      <c r="A94" s="8">
        <v>10</v>
      </c>
      <c r="B94" s="37">
        <v>60701</v>
      </c>
      <c r="C94" s="45" t="s">
        <v>77</v>
      </c>
      <c r="D94" s="75">
        <v>31</v>
      </c>
      <c r="E94" s="67">
        <v>9.68</v>
      </c>
      <c r="F94" s="67">
        <v>32.26</v>
      </c>
      <c r="G94" s="67">
        <v>51.61</v>
      </c>
      <c r="H94" s="67">
        <v>6.45</v>
      </c>
      <c r="I94" s="32">
        <f t="shared" si="19"/>
        <v>3.5482999999999998</v>
      </c>
      <c r="J94" s="253"/>
      <c r="K94" s="101">
        <f t="shared" si="15"/>
        <v>31</v>
      </c>
      <c r="L94" s="102">
        <f t="shared" si="16"/>
        <v>17.9986</v>
      </c>
      <c r="M94" s="103">
        <f t="shared" si="13"/>
        <v>58.06</v>
      </c>
      <c r="N94" s="102">
        <f t="shared" si="20"/>
        <v>3.0007999999999999</v>
      </c>
      <c r="O94" s="104">
        <f t="shared" si="14"/>
        <v>9.68</v>
      </c>
    </row>
    <row r="95" spans="1:15" s="1" customFormat="1" ht="15" customHeight="1" x14ac:dyDescent="0.25">
      <c r="A95" s="8">
        <v>11</v>
      </c>
      <c r="B95" s="37">
        <v>60850</v>
      </c>
      <c r="C95" s="47" t="s">
        <v>78</v>
      </c>
      <c r="D95" s="75">
        <v>123</v>
      </c>
      <c r="E95" s="67">
        <v>2.44</v>
      </c>
      <c r="F95" s="67">
        <v>42.28</v>
      </c>
      <c r="G95" s="67">
        <v>42.28</v>
      </c>
      <c r="H95" s="67">
        <v>13.01</v>
      </c>
      <c r="I95" s="32">
        <f t="shared" si="19"/>
        <v>3.6589000000000005</v>
      </c>
      <c r="J95" s="253"/>
      <c r="K95" s="101">
        <f t="shared" si="15"/>
        <v>123</v>
      </c>
      <c r="L95" s="102">
        <f t="shared" si="16"/>
        <v>68.006699999999995</v>
      </c>
      <c r="M95" s="103">
        <f t="shared" si="13"/>
        <v>55.29</v>
      </c>
      <c r="N95" s="102">
        <f t="shared" si="20"/>
        <v>3.0011999999999999</v>
      </c>
      <c r="O95" s="104">
        <f t="shared" si="14"/>
        <v>2.44</v>
      </c>
    </row>
    <row r="96" spans="1:15" s="1" customFormat="1" ht="15" customHeight="1" x14ac:dyDescent="0.25">
      <c r="A96" s="8">
        <v>12</v>
      </c>
      <c r="B96" s="37">
        <v>60910</v>
      </c>
      <c r="C96" s="45" t="s">
        <v>79</v>
      </c>
      <c r="D96" s="75">
        <v>86</v>
      </c>
      <c r="E96" s="67">
        <v>5.81</v>
      </c>
      <c r="F96" s="67">
        <v>36.049999999999997</v>
      </c>
      <c r="G96" s="67">
        <v>41.86</v>
      </c>
      <c r="H96" s="67">
        <v>16.28</v>
      </c>
      <c r="I96" s="32">
        <f t="shared" si="19"/>
        <v>3.6861000000000002</v>
      </c>
      <c r="J96" s="253"/>
      <c r="K96" s="101">
        <f t="shared" si="15"/>
        <v>86</v>
      </c>
      <c r="L96" s="102">
        <f t="shared" si="16"/>
        <v>50.000399999999999</v>
      </c>
      <c r="M96" s="103">
        <f t="shared" si="13"/>
        <v>58.14</v>
      </c>
      <c r="N96" s="102">
        <f t="shared" si="20"/>
        <v>4.9965999999999999</v>
      </c>
      <c r="O96" s="104">
        <f t="shared" si="14"/>
        <v>5.81</v>
      </c>
    </row>
    <row r="97" spans="1:15" s="1" customFormat="1" ht="15" customHeight="1" x14ac:dyDescent="0.25">
      <c r="A97" s="8">
        <v>13</v>
      </c>
      <c r="B97" s="37">
        <v>60980</v>
      </c>
      <c r="C97" s="45" t="s">
        <v>80</v>
      </c>
      <c r="D97" s="75">
        <v>84</v>
      </c>
      <c r="E97" s="67">
        <v>2.38</v>
      </c>
      <c r="F97" s="67">
        <v>17.86</v>
      </c>
      <c r="G97" s="67">
        <v>61.9</v>
      </c>
      <c r="H97" s="67">
        <v>17.86</v>
      </c>
      <c r="I97" s="32">
        <f t="shared" si="19"/>
        <v>3.9523999999999999</v>
      </c>
      <c r="J97" s="253"/>
      <c r="K97" s="101">
        <f t="shared" si="15"/>
        <v>84</v>
      </c>
      <c r="L97" s="102">
        <f t="shared" si="16"/>
        <v>66.99839999999999</v>
      </c>
      <c r="M97" s="103">
        <f t="shared" si="13"/>
        <v>79.759999999999991</v>
      </c>
      <c r="N97" s="102">
        <f t="shared" si="20"/>
        <v>1.9991999999999999</v>
      </c>
      <c r="O97" s="104">
        <f t="shared" si="14"/>
        <v>2.38</v>
      </c>
    </row>
    <row r="98" spans="1:15" s="1" customFormat="1" ht="15" customHeight="1" x14ac:dyDescent="0.25">
      <c r="A98" s="8">
        <v>14</v>
      </c>
      <c r="B98" s="37">
        <v>61080</v>
      </c>
      <c r="C98" s="45" t="s">
        <v>81</v>
      </c>
      <c r="D98" s="75">
        <v>164</v>
      </c>
      <c r="E98" s="67">
        <v>6.71</v>
      </c>
      <c r="F98" s="67">
        <v>21.95</v>
      </c>
      <c r="G98" s="67">
        <v>37.799999999999997</v>
      </c>
      <c r="H98" s="67">
        <v>33.54</v>
      </c>
      <c r="I98" s="32">
        <f t="shared" si="19"/>
        <v>3.9816999999999996</v>
      </c>
      <c r="J98" s="253"/>
      <c r="K98" s="101">
        <f t="shared" si="15"/>
        <v>164</v>
      </c>
      <c r="L98" s="102">
        <f t="shared" si="16"/>
        <v>116.99760000000001</v>
      </c>
      <c r="M98" s="103">
        <f t="shared" si="13"/>
        <v>71.34</v>
      </c>
      <c r="N98" s="102">
        <f t="shared" si="20"/>
        <v>11.0044</v>
      </c>
      <c r="O98" s="104">
        <f t="shared" si="14"/>
        <v>6.71</v>
      </c>
    </row>
    <row r="99" spans="1:15" s="1" customFormat="1" ht="15" customHeight="1" x14ac:dyDescent="0.25">
      <c r="A99" s="8">
        <v>15</v>
      </c>
      <c r="B99" s="37">
        <v>61150</v>
      </c>
      <c r="C99" s="45" t="s">
        <v>82</v>
      </c>
      <c r="D99" s="75">
        <v>81</v>
      </c>
      <c r="E99" s="67">
        <v>8.64</v>
      </c>
      <c r="F99" s="67">
        <v>22.22</v>
      </c>
      <c r="G99" s="67">
        <v>54.32</v>
      </c>
      <c r="H99" s="67">
        <v>14.81</v>
      </c>
      <c r="I99" s="32">
        <f t="shared" si="19"/>
        <v>3.7527000000000004</v>
      </c>
      <c r="J99" s="253"/>
      <c r="K99" s="101">
        <f t="shared" si="15"/>
        <v>81</v>
      </c>
      <c r="L99" s="102">
        <f t="shared" si="16"/>
        <v>55.9953</v>
      </c>
      <c r="M99" s="103">
        <f t="shared" si="13"/>
        <v>69.13</v>
      </c>
      <c r="N99" s="102">
        <f t="shared" si="20"/>
        <v>6.9984000000000002</v>
      </c>
      <c r="O99" s="104">
        <f t="shared" si="14"/>
        <v>8.64</v>
      </c>
    </row>
    <row r="100" spans="1:15" s="1" customFormat="1" ht="15" customHeight="1" x14ac:dyDescent="0.25">
      <c r="A100" s="8">
        <v>16</v>
      </c>
      <c r="B100" s="37">
        <v>61210</v>
      </c>
      <c r="C100" s="45" t="s">
        <v>83</v>
      </c>
      <c r="D100" s="75">
        <v>67</v>
      </c>
      <c r="E100" s="67">
        <v>1.49</v>
      </c>
      <c r="F100" s="67">
        <v>28.36</v>
      </c>
      <c r="G100" s="67">
        <v>49.25</v>
      </c>
      <c r="H100" s="67">
        <v>20.9</v>
      </c>
      <c r="I100" s="32">
        <f t="shared" si="19"/>
        <v>3.8956</v>
      </c>
      <c r="J100" s="253"/>
      <c r="K100" s="101">
        <f t="shared" si="15"/>
        <v>67</v>
      </c>
      <c r="L100" s="102">
        <f t="shared" si="16"/>
        <v>47.000500000000002</v>
      </c>
      <c r="M100" s="103">
        <f t="shared" si="13"/>
        <v>70.150000000000006</v>
      </c>
      <c r="N100" s="102">
        <f t="shared" si="20"/>
        <v>0.99829999999999997</v>
      </c>
      <c r="O100" s="104">
        <f t="shared" si="14"/>
        <v>1.49</v>
      </c>
    </row>
    <row r="101" spans="1:15" s="1" customFormat="1" ht="15" customHeight="1" x14ac:dyDescent="0.25">
      <c r="A101" s="8">
        <v>17</v>
      </c>
      <c r="B101" s="37">
        <v>61290</v>
      </c>
      <c r="C101" s="45" t="s">
        <v>84</v>
      </c>
      <c r="D101" s="75">
        <v>85</v>
      </c>
      <c r="E101" s="67">
        <v>4.71</v>
      </c>
      <c r="F101" s="67">
        <v>30.59</v>
      </c>
      <c r="G101" s="67">
        <v>43.53</v>
      </c>
      <c r="H101" s="67">
        <v>21.18</v>
      </c>
      <c r="I101" s="32">
        <f t="shared" si="19"/>
        <v>3.8121000000000005</v>
      </c>
      <c r="J101" s="253"/>
      <c r="K101" s="101">
        <f t="shared" si="15"/>
        <v>85</v>
      </c>
      <c r="L101" s="102">
        <f t="shared" si="16"/>
        <v>55.003500000000003</v>
      </c>
      <c r="M101" s="103">
        <f t="shared" si="13"/>
        <v>64.710000000000008</v>
      </c>
      <c r="N101" s="102">
        <f t="shared" si="20"/>
        <v>4.0034999999999998</v>
      </c>
      <c r="O101" s="104">
        <f t="shared" si="14"/>
        <v>4.71</v>
      </c>
    </row>
    <row r="102" spans="1:15" s="1" customFormat="1" ht="15" customHeight="1" x14ac:dyDescent="0.25">
      <c r="A102" s="8">
        <v>18</v>
      </c>
      <c r="B102" s="37">
        <v>61340</v>
      </c>
      <c r="C102" s="45" t="s">
        <v>85</v>
      </c>
      <c r="D102" s="75">
        <v>134</v>
      </c>
      <c r="E102" s="67">
        <v>5.22</v>
      </c>
      <c r="F102" s="67">
        <v>25.37</v>
      </c>
      <c r="G102" s="67">
        <v>48.51</v>
      </c>
      <c r="H102" s="67">
        <v>20.9</v>
      </c>
      <c r="I102" s="32">
        <f t="shared" si="19"/>
        <v>3.8508999999999998</v>
      </c>
      <c r="J102" s="253"/>
      <c r="K102" s="101">
        <f t="shared" si="15"/>
        <v>134</v>
      </c>
      <c r="L102" s="102">
        <f t="shared" si="16"/>
        <v>93.009399999999985</v>
      </c>
      <c r="M102" s="103">
        <f t="shared" si="13"/>
        <v>69.41</v>
      </c>
      <c r="N102" s="102">
        <f t="shared" si="20"/>
        <v>6.9948000000000006</v>
      </c>
      <c r="O102" s="104">
        <f t="shared" si="14"/>
        <v>5.22</v>
      </c>
    </row>
    <row r="103" spans="1:15" s="1" customFormat="1" ht="15" customHeight="1" x14ac:dyDescent="0.25">
      <c r="A103" s="8">
        <v>19</v>
      </c>
      <c r="B103" s="37">
        <v>61390</v>
      </c>
      <c r="C103" s="45" t="s">
        <v>86</v>
      </c>
      <c r="D103" s="75">
        <v>97</v>
      </c>
      <c r="E103" s="67">
        <v>2.06</v>
      </c>
      <c r="F103" s="67">
        <v>44.33</v>
      </c>
      <c r="G103" s="67">
        <v>51.55</v>
      </c>
      <c r="H103" s="67">
        <v>2.06</v>
      </c>
      <c r="I103" s="32">
        <f t="shared" si="19"/>
        <v>3.5361000000000002</v>
      </c>
      <c r="J103" s="253"/>
      <c r="K103" s="101">
        <f t="shared" si="15"/>
        <v>97</v>
      </c>
      <c r="L103" s="102">
        <f t="shared" si="16"/>
        <v>52.0017</v>
      </c>
      <c r="M103" s="103">
        <f t="shared" si="13"/>
        <v>53.61</v>
      </c>
      <c r="N103" s="102">
        <f t="shared" si="20"/>
        <v>1.9982</v>
      </c>
      <c r="O103" s="104">
        <f t="shared" si="14"/>
        <v>2.06</v>
      </c>
    </row>
    <row r="104" spans="1:15" s="1" customFormat="1" ht="15" customHeight="1" x14ac:dyDescent="0.25">
      <c r="A104" s="8">
        <v>20</v>
      </c>
      <c r="B104" s="37">
        <v>61410</v>
      </c>
      <c r="C104" s="45" t="s">
        <v>87</v>
      </c>
      <c r="D104" s="75">
        <v>105</v>
      </c>
      <c r="E104" s="67">
        <v>0.95</v>
      </c>
      <c r="F104" s="67">
        <v>10.48</v>
      </c>
      <c r="G104" s="67">
        <v>41.9</v>
      </c>
      <c r="H104" s="67">
        <v>46.67</v>
      </c>
      <c r="I104" s="32">
        <f t="shared" si="19"/>
        <v>4.3429000000000002</v>
      </c>
      <c r="J104" s="253"/>
      <c r="K104" s="101">
        <f t="shared" si="15"/>
        <v>105</v>
      </c>
      <c r="L104" s="102">
        <f t="shared" si="16"/>
        <v>92.998499999999979</v>
      </c>
      <c r="M104" s="103">
        <f t="shared" si="13"/>
        <v>88.57</v>
      </c>
      <c r="N104" s="102">
        <f t="shared" si="20"/>
        <v>0.99750000000000005</v>
      </c>
      <c r="O104" s="104">
        <f t="shared" si="14"/>
        <v>0.95</v>
      </c>
    </row>
    <row r="105" spans="1:15" s="1" customFormat="1" ht="15" customHeight="1" x14ac:dyDescent="0.25">
      <c r="A105" s="8">
        <v>21</v>
      </c>
      <c r="B105" s="37">
        <v>61430</v>
      </c>
      <c r="C105" s="45" t="s">
        <v>108</v>
      </c>
      <c r="D105" s="75">
        <v>259</v>
      </c>
      <c r="E105" s="67">
        <v>2.3199999999999998</v>
      </c>
      <c r="F105" s="67">
        <v>10.039999999999999</v>
      </c>
      <c r="G105" s="67">
        <v>44.79</v>
      </c>
      <c r="H105" s="67">
        <v>42.86</v>
      </c>
      <c r="I105" s="32">
        <f t="shared" si="19"/>
        <v>4.2822000000000005</v>
      </c>
      <c r="J105" s="253"/>
      <c r="K105" s="101">
        <f t="shared" si="15"/>
        <v>259</v>
      </c>
      <c r="L105" s="102">
        <f t="shared" si="16"/>
        <v>227.01350000000002</v>
      </c>
      <c r="M105" s="103">
        <f t="shared" si="13"/>
        <v>87.65</v>
      </c>
      <c r="N105" s="102">
        <f t="shared" si="20"/>
        <v>6.0087999999999999</v>
      </c>
      <c r="O105" s="104">
        <f t="shared" si="14"/>
        <v>2.3199999999999998</v>
      </c>
    </row>
    <row r="106" spans="1:15" s="1" customFormat="1" ht="15" customHeight="1" x14ac:dyDescent="0.25">
      <c r="A106" s="8">
        <v>22</v>
      </c>
      <c r="B106" s="37">
        <v>61440</v>
      </c>
      <c r="C106" s="45" t="s">
        <v>88</v>
      </c>
      <c r="D106" s="75">
        <v>286</v>
      </c>
      <c r="E106" s="67">
        <v>1.75</v>
      </c>
      <c r="F106" s="67">
        <v>22.03</v>
      </c>
      <c r="G106" s="67">
        <v>53.85</v>
      </c>
      <c r="H106" s="67">
        <v>22.38</v>
      </c>
      <c r="I106" s="32">
        <f t="shared" si="19"/>
        <v>3.9688999999999997</v>
      </c>
      <c r="J106" s="253"/>
      <c r="K106" s="101">
        <f t="shared" si="15"/>
        <v>286</v>
      </c>
      <c r="L106" s="102">
        <f t="shared" si="16"/>
        <v>218.01780000000002</v>
      </c>
      <c r="M106" s="103">
        <f t="shared" si="13"/>
        <v>76.23</v>
      </c>
      <c r="N106" s="102">
        <f t="shared" si="20"/>
        <v>5.0049999999999999</v>
      </c>
      <c r="O106" s="104">
        <f t="shared" si="14"/>
        <v>1.75</v>
      </c>
    </row>
    <row r="107" spans="1:15" s="1" customFormat="1" ht="15" customHeight="1" x14ac:dyDescent="0.25">
      <c r="A107" s="8">
        <v>23</v>
      </c>
      <c r="B107" s="37">
        <v>61450</v>
      </c>
      <c r="C107" s="45" t="s">
        <v>107</v>
      </c>
      <c r="D107" s="75">
        <v>146</v>
      </c>
      <c r="E107" s="67">
        <v>0.68</v>
      </c>
      <c r="F107" s="67">
        <v>16.440000000000001</v>
      </c>
      <c r="G107" s="67">
        <v>54.11</v>
      </c>
      <c r="H107" s="67">
        <v>28.77</v>
      </c>
      <c r="I107" s="32">
        <f t="shared" si="19"/>
        <v>4.1097000000000001</v>
      </c>
      <c r="J107" s="253"/>
      <c r="K107" s="101">
        <f t="shared" si="15"/>
        <v>146</v>
      </c>
      <c r="L107" s="102">
        <f t="shared" si="16"/>
        <v>121.00479999999999</v>
      </c>
      <c r="M107" s="103">
        <f t="shared" si="13"/>
        <v>82.88</v>
      </c>
      <c r="N107" s="102">
        <f t="shared" si="20"/>
        <v>0.99280000000000002</v>
      </c>
      <c r="O107" s="104">
        <f t="shared" si="14"/>
        <v>0.68</v>
      </c>
    </row>
    <row r="108" spans="1:15" s="1" customFormat="1" ht="15" customHeight="1" x14ac:dyDescent="0.25">
      <c r="A108" s="8">
        <v>24</v>
      </c>
      <c r="B108" s="37">
        <v>61470</v>
      </c>
      <c r="C108" s="45" t="s">
        <v>89</v>
      </c>
      <c r="D108" s="75">
        <v>110</v>
      </c>
      <c r="E108" s="67">
        <v>7.27</v>
      </c>
      <c r="F108" s="67">
        <v>31.82</v>
      </c>
      <c r="G108" s="67">
        <v>46.36</v>
      </c>
      <c r="H108" s="67">
        <v>14.55</v>
      </c>
      <c r="I108" s="32">
        <f t="shared" si="19"/>
        <v>3.6819000000000002</v>
      </c>
      <c r="J108" s="253"/>
      <c r="K108" s="101">
        <f t="shared" si="15"/>
        <v>110</v>
      </c>
      <c r="L108" s="102">
        <f t="shared" si="16"/>
        <v>67.000999999999991</v>
      </c>
      <c r="M108" s="103">
        <f t="shared" si="13"/>
        <v>60.91</v>
      </c>
      <c r="N108" s="102">
        <f t="shared" si="20"/>
        <v>7.996999999999999</v>
      </c>
      <c r="O108" s="104">
        <f t="shared" si="14"/>
        <v>7.27</v>
      </c>
    </row>
    <row r="109" spans="1:15" s="1" customFormat="1" ht="15" customHeight="1" x14ac:dyDescent="0.25">
      <c r="A109" s="8">
        <v>25</v>
      </c>
      <c r="B109" s="37">
        <v>61490</v>
      </c>
      <c r="C109" s="45" t="s">
        <v>109</v>
      </c>
      <c r="D109" s="75">
        <v>258</v>
      </c>
      <c r="E109" s="67">
        <v>1.94</v>
      </c>
      <c r="F109" s="67">
        <v>12.79</v>
      </c>
      <c r="G109" s="67">
        <v>39.53</v>
      </c>
      <c r="H109" s="67">
        <v>45.74</v>
      </c>
      <c r="I109" s="32">
        <f t="shared" si="19"/>
        <v>4.2907000000000002</v>
      </c>
      <c r="J109" s="253"/>
      <c r="K109" s="101">
        <f t="shared" si="15"/>
        <v>258</v>
      </c>
      <c r="L109" s="102">
        <f t="shared" si="16"/>
        <v>219.99660000000003</v>
      </c>
      <c r="M109" s="103">
        <f t="shared" si="13"/>
        <v>85.27000000000001</v>
      </c>
      <c r="N109" s="102">
        <f t="shared" si="20"/>
        <v>5.0051999999999994</v>
      </c>
      <c r="O109" s="104">
        <f t="shared" si="14"/>
        <v>1.94</v>
      </c>
    </row>
    <row r="110" spans="1:15" s="1" customFormat="1" ht="15" customHeight="1" x14ac:dyDescent="0.25">
      <c r="A110" s="8">
        <v>26</v>
      </c>
      <c r="B110" s="37">
        <v>61500</v>
      </c>
      <c r="C110" s="45" t="s">
        <v>110</v>
      </c>
      <c r="D110" s="75">
        <v>237</v>
      </c>
      <c r="E110" s="67">
        <v>0.84</v>
      </c>
      <c r="F110" s="67">
        <v>13.92</v>
      </c>
      <c r="G110" s="67">
        <v>45.57</v>
      </c>
      <c r="H110" s="67">
        <v>39.659999999999997</v>
      </c>
      <c r="I110" s="32">
        <f t="shared" si="19"/>
        <v>4.2401999999999997</v>
      </c>
      <c r="J110" s="253"/>
      <c r="K110" s="101">
        <f t="shared" si="15"/>
        <v>237</v>
      </c>
      <c r="L110" s="102">
        <f t="shared" si="16"/>
        <v>201.99509999999998</v>
      </c>
      <c r="M110" s="103">
        <f t="shared" si="13"/>
        <v>85.22999999999999</v>
      </c>
      <c r="N110" s="102">
        <f t="shared" si="20"/>
        <v>1.9907999999999999</v>
      </c>
      <c r="O110" s="104">
        <f t="shared" si="14"/>
        <v>0.84</v>
      </c>
    </row>
    <row r="111" spans="1:15" s="1" customFormat="1" ht="15" customHeight="1" x14ac:dyDescent="0.25">
      <c r="A111" s="8">
        <v>27</v>
      </c>
      <c r="B111" s="37">
        <v>61510</v>
      </c>
      <c r="C111" s="45" t="s">
        <v>90</v>
      </c>
      <c r="D111" s="85">
        <v>110</v>
      </c>
      <c r="E111" s="86">
        <v>5.45</v>
      </c>
      <c r="F111" s="86">
        <v>25.45</v>
      </c>
      <c r="G111" s="86">
        <v>56.36</v>
      </c>
      <c r="H111" s="87">
        <v>12.73</v>
      </c>
      <c r="I111" s="32">
        <f t="shared" si="19"/>
        <v>3.7634000000000003</v>
      </c>
      <c r="J111" s="253"/>
      <c r="K111" s="101">
        <f t="shared" si="15"/>
        <v>110</v>
      </c>
      <c r="L111" s="102">
        <f t="shared" si="16"/>
        <v>75.999000000000009</v>
      </c>
      <c r="M111" s="103">
        <f t="shared" si="13"/>
        <v>69.09</v>
      </c>
      <c r="N111" s="102">
        <f t="shared" si="20"/>
        <v>5.9950000000000001</v>
      </c>
      <c r="O111" s="104">
        <f t="shared" si="14"/>
        <v>5.45</v>
      </c>
    </row>
    <row r="112" spans="1:15" s="1" customFormat="1" ht="15" customHeight="1" x14ac:dyDescent="0.25">
      <c r="A112" s="8">
        <v>28</v>
      </c>
      <c r="B112" s="36">
        <v>61520</v>
      </c>
      <c r="C112" s="45" t="s">
        <v>111</v>
      </c>
      <c r="D112" s="88">
        <v>223</v>
      </c>
      <c r="E112" s="89">
        <v>1.35</v>
      </c>
      <c r="F112" s="89">
        <v>24.66</v>
      </c>
      <c r="G112" s="89">
        <v>55.16</v>
      </c>
      <c r="H112" s="89">
        <v>18.829999999999998</v>
      </c>
      <c r="I112" s="32">
        <f t="shared" si="19"/>
        <v>3.9146999999999998</v>
      </c>
      <c r="J112" s="253"/>
      <c r="K112" s="101">
        <f t="shared" si="15"/>
        <v>223</v>
      </c>
      <c r="L112" s="102">
        <f t="shared" si="16"/>
        <v>164.99770000000001</v>
      </c>
      <c r="M112" s="103">
        <f t="shared" si="13"/>
        <v>73.989999999999995</v>
      </c>
      <c r="N112" s="102">
        <f t="shared" si="20"/>
        <v>3.0105</v>
      </c>
      <c r="O112" s="104">
        <f t="shared" si="14"/>
        <v>1.35</v>
      </c>
    </row>
    <row r="113" spans="1:15" s="1" customFormat="1" ht="15" customHeight="1" x14ac:dyDescent="0.25">
      <c r="A113" s="8">
        <v>29</v>
      </c>
      <c r="B113" s="37">
        <v>61540</v>
      </c>
      <c r="C113" s="44" t="s">
        <v>105</v>
      </c>
      <c r="D113" s="75">
        <v>132</v>
      </c>
      <c r="E113" s="67">
        <v>6.06</v>
      </c>
      <c r="F113" s="67">
        <v>27.27</v>
      </c>
      <c r="G113" s="67">
        <v>48.48</v>
      </c>
      <c r="H113" s="67">
        <v>18.18</v>
      </c>
      <c r="I113" s="32">
        <f t="shared" si="19"/>
        <v>3.7875000000000001</v>
      </c>
      <c r="J113" s="253"/>
      <c r="K113" s="101">
        <f t="shared" si="15"/>
        <v>132</v>
      </c>
      <c r="L113" s="102">
        <f t="shared" si="16"/>
        <v>87.991199999999992</v>
      </c>
      <c r="M113" s="103">
        <f t="shared" si="13"/>
        <v>66.66</v>
      </c>
      <c r="N113" s="102">
        <f t="shared" si="20"/>
        <v>7.9991999999999992</v>
      </c>
      <c r="O113" s="104">
        <f t="shared" si="14"/>
        <v>6.06</v>
      </c>
    </row>
    <row r="114" spans="1:15" s="1" customFormat="1" ht="15" customHeight="1" x14ac:dyDescent="0.25">
      <c r="A114" s="8">
        <v>30</v>
      </c>
      <c r="B114" s="37">
        <v>61560</v>
      </c>
      <c r="C114" s="45" t="s">
        <v>114</v>
      </c>
      <c r="D114" s="75">
        <v>172</v>
      </c>
      <c r="E114" s="67">
        <v>5.23</v>
      </c>
      <c r="F114" s="67">
        <v>51.16</v>
      </c>
      <c r="G114" s="67">
        <v>34.299999999999997</v>
      </c>
      <c r="H114" s="70">
        <v>9.3000000000000007</v>
      </c>
      <c r="I114" s="32">
        <f t="shared" ref="I114" si="21">(E114*2+F114*3+G114*4+H114*5)/100</f>
        <v>3.4763999999999999</v>
      </c>
      <c r="J114" s="253"/>
      <c r="K114" s="101">
        <f t="shared" si="15"/>
        <v>172</v>
      </c>
      <c r="L114" s="102">
        <f t="shared" si="16"/>
        <v>74.99199999999999</v>
      </c>
      <c r="M114" s="103">
        <f t="shared" si="13"/>
        <v>43.599999999999994</v>
      </c>
      <c r="N114" s="118">
        <f t="shared" si="20"/>
        <v>8.9956000000000014</v>
      </c>
      <c r="O114" s="104">
        <f t="shared" si="14"/>
        <v>5.23</v>
      </c>
    </row>
    <row r="115" spans="1:15" s="1" customFormat="1" ht="15" customHeight="1" thickBot="1" x14ac:dyDescent="0.3">
      <c r="A115" s="59">
        <v>31</v>
      </c>
      <c r="B115" s="42">
        <v>61570</v>
      </c>
      <c r="C115" s="20" t="s">
        <v>123</v>
      </c>
      <c r="D115" s="76">
        <v>55</v>
      </c>
      <c r="E115" s="68">
        <v>14.55</v>
      </c>
      <c r="F115" s="68">
        <v>38.18</v>
      </c>
      <c r="G115" s="68">
        <v>43.64</v>
      </c>
      <c r="H115" s="69">
        <v>3.64</v>
      </c>
      <c r="I115" s="60">
        <f t="shared" si="19"/>
        <v>3.3639999999999999</v>
      </c>
      <c r="J115" s="253"/>
      <c r="K115" s="105">
        <f t="shared" si="15"/>
        <v>55</v>
      </c>
      <c r="L115" s="106">
        <f t="shared" si="16"/>
        <v>26.004000000000001</v>
      </c>
      <c r="M115" s="107">
        <f t="shared" si="13"/>
        <v>47.28</v>
      </c>
      <c r="N115" s="106">
        <f t="shared" si="20"/>
        <v>8.0024999999999995</v>
      </c>
      <c r="O115" s="108">
        <f t="shared" si="14"/>
        <v>14.55</v>
      </c>
    </row>
    <row r="116" spans="1:15" s="1" customFormat="1" ht="15" customHeight="1" thickBot="1" x14ac:dyDescent="0.3">
      <c r="A116" s="25"/>
      <c r="B116" s="49"/>
      <c r="C116" s="22" t="s">
        <v>106</v>
      </c>
      <c r="D116" s="26">
        <f>SUM(D117:D125)</f>
        <v>1008</v>
      </c>
      <c r="E116" s="27">
        <f>AVERAGE(E117:E125)</f>
        <v>3.9244444444444451</v>
      </c>
      <c r="F116" s="27">
        <v>20.48555555555556</v>
      </c>
      <c r="G116" s="27">
        <v>47.801111111111112</v>
      </c>
      <c r="H116" s="27">
        <v>27.792222222222225</v>
      </c>
      <c r="I116" s="28">
        <f>AVERAGE(I117:I125)</f>
        <v>3.9947111111111107</v>
      </c>
      <c r="J116" s="253"/>
      <c r="K116" s="114">
        <f t="shared" si="15"/>
        <v>1008</v>
      </c>
      <c r="L116" s="115">
        <f>SUM(L117:L125)</f>
        <v>764.01559999999995</v>
      </c>
      <c r="M116" s="116">
        <f t="shared" si="13"/>
        <v>75.593333333333334</v>
      </c>
      <c r="N116" s="115">
        <f>SUM(N117:N125)</f>
        <v>51.0124</v>
      </c>
      <c r="O116" s="117">
        <f t="shared" si="14"/>
        <v>3.9244444444444451</v>
      </c>
    </row>
    <row r="117" spans="1:15" s="1" customFormat="1" ht="15" customHeight="1" x14ac:dyDescent="0.25">
      <c r="A117" s="6">
        <v>1</v>
      </c>
      <c r="B117" s="78">
        <v>70020</v>
      </c>
      <c r="C117" s="71" t="s">
        <v>91</v>
      </c>
      <c r="D117" s="79">
        <v>95</v>
      </c>
      <c r="E117" s="80">
        <v>0</v>
      </c>
      <c r="F117" s="80">
        <v>5.26</v>
      </c>
      <c r="G117" s="80">
        <v>46.32</v>
      </c>
      <c r="H117" s="80">
        <v>48.42</v>
      </c>
      <c r="I117" s="31">
        <f t="shared" ref="I117:I125" si="22">(E117*2+F117*3+G117*4+H117*5)/100</f>
        <v>4.4316000000000004</v>
      </c>
      <c r="J117" s="253"/>
      <c r="K117" s="97">
        <f t="shared" si="15"/>
        <v>95</v>
      </c>
      <c r="L117" s="98">
        <f t="shared" si="16"/>
        <v>90.003000000000014</v>
      </c>
      <c r="M117" s="99">
        <f t="shared" si="13"/>
        <v>94.740000000000009</v>
      </c>
      <c r="N117" s="98">
        <f t="shared" ref="N117:N125" si="23">O117*K117/100</f>
        <v>0</v>
      </c>
      <c r="O117" s="100">
        <f t="shared" si="14"/>
        <v>0</v>
      </c>
    </row>
    <row r="118" spans="1:15" s="1" customFormat="1" ht="15" customHeight="1" x14ac:dyDescent="0.25">
      <c r="A118" s="8">
        <v>2</v>
      </c>
      <c r="B118" s="37">
        <v>70110</v>
      </c>
      <c r="C118" s="73" t="s">
        <v>94</v>
      </c>
      <c r="D118" s="75">
        <v>74</v>
      </c>
      <c r="E118" s="67">
        <v>1.35</v>
      </c>
      <c r="F118" s="67">
        <v>12.16</v>
      </c>
      <c r="G118" s="67">
        <v>58.11</v>
      </c>
      <c r="H118" s="67">
        <v>28.38</v>
      </c>
      <c r="I118" s="32">
        <f t="shared" si="22"/>
        <v>4.1352000000000002</v>
      </c>
      <c r="J118" s="253"/>
      <c r="K118" s="101">
        <f t="shared" si="15"/>
        <v>74</v>
      </c>
      <c r="L118" s="102">
        <f t="shared" si="16"/>
        <v>64.002599999999987</v>
      </c>
      <c r="M118" s="103">
        <f t="shared" si="13"/>
        <v>86.49</v>
      </c>
      <c r="N118" s="102">
        <f t="shared" si="23"/>
        <v>0.99900000000000011</v>
      </c>
      <c r="O118" s="104">
        <f t="shared" si="14"/>
        <v>1.35</v>
      </c>
    </row>
    <row r="119" spans="1:15" s="1" customFormat="1" ht="15" customHeight="1" x14ac:dyDescent="0.25">
      <c r="A119" s="10">
        <v>3</v>
      </c>
      <c r="B119" s="37">
        <v>70021</v>
      </c>
      <c r="C119" s="73" t="s">
        <v>92</v>
      </c>
      <c r="D119" s="75">
        <v>69</v>
      </c>
      <c r="E119" s="67">
        <v>1.45</v>
      </c>
      <c r="F119" s="67">
        <v>20.29</v>
      </c>
      <c r="G119" s="67">
        <v>39.130000000000003</v>
      </c>
      <c r="H119" s="67">
        <v>39.130000000000003</v>
      </c>
      <c r="I119" s="32">
        <f t="shared" si="22"/>
        <v>4.1594000000000007</v>
      </c>
      <c r="J119" s="253"/>
      <c r="K119" s="101">
        <f t="shared" si="15"/>
        <v>69</v>
      </c>
      <c r="L119" s="102">
        <f t="shared" si="16"/>
        <v>53.999400000000009</v>
      </c>
      <c r="M119" s="103">
        <f t="shared" si="13"/>
        <v>78.260000000000005</v>
      </c>
      <c r="N119" s="102">
        <f t="shared" si="23"/>
        <v>1.0004999999999999</v>
      </c>
      <c r="O119" s="104">
        <f t="shared" si="14"/>
        <v>1.45</v>
      </c>
    </row>
    <row r="120" spans="1:15" s="1" customFormat="1" ht="15" customHeight="1" x14ac:dyDescent="0.25">
      <c r="A120" s="8">
        <v>4</v>
      </c>
      <c r="B120" s="37">
        <v>70040</v>
      </c>
      <c r="C120" s="73" t="s">
        <v>93</v>
      </c>
      <c r="D120" s="75">
        <v>75</v>
      </c>
      <c r="E120" s="67">
        <v>2.67</v>
      </c>
      <c r="F120" s="67">
        <v>34.67</v>
      </c>
      <c r="G120" s="67">
        <v>44</v>
      </c>
      <c r="H120" s="67">
        <v>18.670000000000002</v>
      </c>
      <c r="I120" s="32">
        <f t="shared" si="22"/>
        <v>3.7870000000000004</v>
      </c>
      <c r="J120" s="253"/>
      <c r="K120" s="101">
        <f t="shared" si="15"/>
        <v>75</v>
      </c>
      <c r="L120" s="102">
        <f t="shared" si="16"/>
        <v>47.002499999999998</v>
      </c>
      <c r="M120" s="103">
        <f t="shared" si="13"/>
        <v>62.67</v>
      </c>
      <c r="N120" s="102">
        <f t="shared" si="23"/>
        <v>2.0024999999999999</v>
      </c>
      <c r="O120" s="104">
        <f t="shared" si="14"/>
        <v>2.67</v>
      </c>
    </row>
    <row r="121" spans="1:15" s="1" customFormat="1" ht="15" customHeight="1" x14ac:dyDescent="0.25">
      <c r="A121" s="8">
        <v>5</v>
      </c>
      <c r="B121" s="37">
        <v>70100</v>
      </c>
      <c r="C121" s="73" t="s">
        <v>124</v>
      </c>
      <c r="D121" s="75">
        <v>79</v>
      </c>
      <c r="E121" s="67">
        <v>0</v>
      </c>
      <c r="F121" s="67">
        <v>16.46</v>
      </c>
      <c r="G121" s="67">
        <v>49.37</v>
      </c>
      <c r="H121" s="67">
        <v>34.18</v>
      </c>
      <c r="I121" s="32">
        <f t="shared" si="22"/>
        <v>4.1776</v>
      </c>
      <c r="J121" s="253"/>
      <c r="K121" s="101">
        <f t="shared" si="15"/>
        <v>79</v>
      </c>
      <c r="L121" s="102">
        <f t="shared" si="16"/>
        <v>66.004499999999993</v>
      </c>
      <c r="M121" s="103">
        <f t="shared" si="13"/>
        <v>83.55</v>
      </c>
      <c r="N121" s="102">
        <f t="shared" si="23"/>
        <v>0</v>
      </c>
      <c r="O121" s="104">
        <f t="shared" si="14"/>
        <v>0</v>
      </c>
    </row>
    <row r="122" spans="1:15" s="1" customFormat="1" ht="15" customHeight="1" x14ac:dyDescent="0.25">
      <c r="A122" s="8">
        <v>6</v>
      </c>
      <c r="B122" s="37">
        <v>70270</v>
      </c>
      <c r="C122" s="73" t="s">
        <v>95</v>
      </c>
      <c r="D122" s="75">
        <v>72</v>
      </c>
      <c r="E122" s="67">
        <v>0</v>
      </c>
      <c r="F122" s="67">
        <v>19.440000000000001</v>
      </c>
      <c r="G122" s="67">
        <v>55.56</v>
      </c>
      <c r="H122" s="67">
        <v>25</v>
      </c>
      <c r="I122" s="32">
        <f t="shared" si="22"/>
        <v>4.0556000000000001</v>
      </c>
      <c r="J122" s="253"/>
      <c r="K122" s="101">
        <f t="shared" si="15"/>
        <v>72</v>
      </c>
      <c r="L122" s="102">
        <f t="shared" si="16"/>
        <v>58.0032</v>
      </c>
      <c r="M122" s="103">
        <f t="shared" si="13"/>
        <v>80.56</v>
      </c>
      <c r="N122" s="102">
        <f t="shared" si="23"/>
        <v>0</v>
      </c>
      <c r="O122" s="104">
        <f t="shared" si="14"/>
        <v>0</v>
      </c>
    </row>
    <row r="123" spans="1:15" s="1" customFormat="1" ht="15" customHeight="1" x14ac:dyDescent="0.25">
      <c r="A123" s="8">
        <v>7</v>
      </c>
      <c r="B123" s="41">
        <v>70510</v>
      </c>
      <c r="C123" s="73" t="s">
        <v>96</v>
      </c>
      <c r="D123" s="75">
        <v>45</v>
      </c>
      <c r="E123" s="67">
        <v>6.67</v>
      </c>
      <c r="F123" s="67">
        <v>28.89</v>
      </c>
      <c r="G123" s="67">
        <v>48.89</v>
      </c>
      <c r="H123" s="67">
        <v>15.56</v>
      </c>
      <c r="I123" s="32">
        <f t="shared" si="22"/>
        <v>3.7337000000000002</v>
      </c>
      <c r="J123" s="253"/>
      <c r="K123" s="101">
        <f t="shared" si="15"/>
        <v>45</v>
      </c>
      <c r="L123" s="102">
        <f t="shared" si="16"/>
        <v>29.002500000000001</v>
      </c>
      <c r="M123" s="103">
        <f t="shared" si="13"/>
        <v>64.45</v>
      </c>
      <c r="N123" s="102">
        <f t="shared" si="23"/>
        <v>3.0014999999999996</v>
      </c>
      <c r="O123" s="109">
        <f t="shared" si="14"/>
        <v>6.67</v>
      </c>
    </row>
    <row r="124" spans="1:15" s="1" customFormat="1" ht="15" customHeight="1" x14ac:dyDescent="0.25">
      <c r="A124" s="8">
        <v>8</v>
      </c>
      <c r="B124" s="41">
        <v>10880</v>
      </c>
      <c r="C124" s="73" t="s">
        <v>113</v>
      </c>
      <c r="D124" s="75">
        <v>390</v>
      </c>
      <c r="E124" s="67">
        <v>6.67</v>
      </c>
      <c r="F124" s="67">
        <v>16.920000000000002</v>
      </c>
      <c r="G124" s="67">
        <v>48.46</v>
      </c>
      <c r="H124" s="67">
        <v>27.95</v>
      </c>
      <c r="I124" s="32">
        <f t="shared" ref="I124" si="24">(E124*2+F124*3+G124*4+H124*5)/100</f>
        <v>3.9769000000000001</v>
      </c>
      <c r="J124" s="253"/>
      <c r="K124" s="101">
        <f t="shared" si="15"/>
        <v>390</v>
      </c>
      <c r="L124" s="102">
        <f t="shared" si="16"/>
        <v>297.99899999999997</v>
      </c>
      <c r="M124" s="103">
        <f t="shared" si="13"/>
        <v>76.41</v>
      </c>
      <c r="N124" s="102">
        <f t="shared" si="23"/>
        <v>26.013000000000002</v>
      </c>
      <c r="O124" s="104">
        <f t="shared" si="14"/>
        <v>6.67</v>
      </c>
    </row>
    <row r="125" spans="1:15" s="1" customFormat="1" ht="15" customHeight="1" thickBot="1" x14ac:dyDescent="0.3">
      <c r="A125" s="61">
        <v>9</v>
      </c>
      <c r="B125" s="42">
        <v>10890</v>
      </c>
      <c r="C125" s="74" t="s">
        <v>115</v>
      </c>
      <c r="D125" s="76">
        <v>109</v>
      </c>
      <c r="E125" s="68">
        <v>16.510000000000002</v>
      </c>
      <c r="F125" s="68">
        <v>30.28</v>
      </c>
      <c r="G125" s="68">
        <v>40.369999999999997</v>
      </c>
      <c r="H125" s="69">
        <v>12.84</v>
      </c>
      <c r="I125" s="62">
        <f t="shared" si="22"/>
        <v>3.4954000000000001</v>
      </c>
      <c r="J125" s="253"/>
      <c r="K125" s="110">
        <f t="shared" si="15"/>
        <v>109</v>
      </c>
      <c r="L125" s="111">
        <f t="shared" si="16"/>
        <v>57.998899999999992</v>
      </c>
      <c r="M125" s="112">
        <f t="shared" si="13"/>
        <v>53.209999999999994</v>
      </c>
      <c r="N125" s="200">
        <f t="shared" si="23"/>
        <v>17.995900000000002</v>
      </c>
      <c r="O125" s="113">
        <f t="shared" si="14"/>
        <v>16.510000000000002</v>
      </c>
    </row>
    <row r="126" spans="1:15" ht="15" customHeight="1" x14ac:dyDescent="0.25">
      <c r="A126" s="11"/>
      <c r="B126" s="11"/>
      <c r="C126" s="11"/>
      <c r="D126" s="473" t="s">
        <v>98</v>
      </c>
      <c r="E126" s="473"/>
      <c r="F126" s="473"/>
      <c r="G126" s="473"/>
      <c r="H126" s="473"/>
      <c r="I126" s="30">
        <f>AVERAGE(I7,I9:I17,I19:I30,I32:I48,I50:I68,I70:I83,I85:I115,I117:I125)</f>
        <v>3.8401366071428567</v>
      </c>
      <c r="J126" s="3"/>
      <c r="M126" s="16">
        <f>AVERAGE(M7,M9:M17,M19:M30,M32:M48,M50:M68,M70:M83,M85:M115,M117:M125)</f>
        <v>68.306160714285724</v>
      </c>
      <c r="N126" s="215"/>
      <c r="O126" s="215">
        <f t="shared" ref="O126" si="25">AVERAGE(O7,O9:O17,O19:O30,O32:O48,O50:O68,O70:O83,O85:O115,O117:O125)</f>
        <v>5.3401785714285719</v>
      </c>
    </row>
    <row r="127" spans="1:15" ht="15" customHeight="1" x14ac:dyDescent="0.25">
      <c r="A127" s="11"/>
      <c r="B127" s="11"/>
      <c r="C127" s="11"/>
      <c r="D127" s="11"/>
      <c r="E127" s="12"/>
      <c r="F127" s="12"/>
      <c r="G127" s="13"/>
      <c r="H127" s="13"/>
      <c r="I127" s="14"/>
      <c r="J127" s="3"/>
      <c r="M127" s="54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3"/>
    </row>
  </sheetData>
  <mergeCells count="9">
    <mergeCell ref="I4:I5"/>
    <mergeCell ref="D126:H126"/>
    <mergeCell ref="E4:H4"/>
    <mergeCell ref="C2:D2"/>
    <mergeCell ref="A4:A5"/>
    <mergeCell ref="B4:B5"/>
    <mergeCell ref="C4:C5"/>
    <mergeCell ref="D4:D5"/>
    <mergeCell ref="B6:C6"/>
  </mergeCells>
  <conditionalFormatting sqref="I6:I126">
    <cfRule type="cellIs" dxfId="72" priority="1" stopIfTrue="1" operator="equal">
      <formula>$I$126</formula>
    </cfRule>
    <cfRule type="cellIs" dxfId="71" priority="308" stopIfTrue="1" operator="between">
      <formula>3.5</formula>
      <formula>3.504</formula>
    </cfRule>
    <cfRule type="cellIs" dxfId="70" priority="309" stopIfTrue="1" operator="lessThan">
      <formula>3.5</formula>
    </cfRule>
    <cfRule type="cellIs" dxfId="69" priority="310" stopIfTrue="1" operator="between">
      <formula>$I$126</formula>
      <formula>3.5</formula>
    </cfRule>
    <cfRule type="cellIs" dxfId="68" priority="311" stopIfTrue="1" operator="between">
      <formula>4.5</formula>
      <formula>$I$126</formula>
    </cfRule>
    <cfRule type="cellIs" dxfId="67" priority="312" stopIfTrue="1" operator="greaterThanOrEqual">
      <formula>4.5</formula>
    </cfRule>
  </conditionalFormatting>
  <conditionalFormatting sqref="M7:M125">
    <cfRule type="cellIs" dxfId="66" priority="4" operator="equal">
      <formula>90</formula>
    </cfRule>
    <cfRule type="cellIs" dxfId="65" priority="11" operator="lessThan">
      <formula>50</formula>
    </cfRule>
    <cfRule type="cellIs" dxfId="64" priority="12" operator="between">
      <formula>50</formula>
      <formula>$M$6</formula>
    </cfRule>
    <cfRule type="cellIs" dxfId="63" priority="13" operator="between">
      <formula>$M$6</formula>
      <formula>90</formula>
    </cfRule>
    <cfRule type="cellIs" dxfId="62" priority="14" operator="between">
      <formula>90</formula>
      <formula>100</formula>
    </cfRule>
  </conditionalFormatting>
  <conditionalFormatting sqref="N7:N125">
    <cfRule type="cellIs" dxfId="61" priority="3" operator="equal">
      <formula>0</formula>
    </cfRule>
    <cfRule type="cellIs" dxfId="60" priority="6" operator="greaterThanOrEqual">
      <formula>9.9</formula>
    </cfRule>
  </conditionalFormatting>
  <conditionalFormatting sqref="O7:O125">
    <cfRule type="cellIs" dxfId="59" priority="7" operator="equal">
      <formula>0</formula>
    </cfRule>
    <cfRule type="cellIs" dxfId="58" priority="10" operator="greaterThanOrEqual">
      <formula>9.9</formula>
    </cfRule>
  </conditionalFormatting>
  <conditionalFormatting sqref="O7:O125 N7:N125">
    <cfRule type="cellIs" dxfId="57" priority="9" operator="between">
      <formula>0</formula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4" customWidth="1"/>
    <col min="2" max="2" width="9.7109375" style="204" customWidth="1"/>
    <col min="3" max="3" width="33.7109375" style="204" customWidth="1"/>
    <col min="4" max="4" width="8.7109375" style="204" customWidth="1"/>
    <col min="5" max="8" width="7.7109375" style="204" customWidth="1"/>
    <col min="9" max="9" width="8.7109375" style="205" customWidth="1"/>
    <col min="10" max="10" width="7.85546875" style="204" customWidth="1"/>
    <col min="11" max="11" width="10.7109375" style="204" customWidth="1"/>
    <col min="12" max="12" width="10.5703125" style="204" customWidth="1"/>
    <col min="13" max="15" width="10.28515625" style="204" customWidth="1"/>
    <col min="16" max="16384" width="9.140625" style="204"/>
  </cols>
  <sheetData>
    <row r="1" spans="1:16" ht="16.5" customHeight="1" x14ac:dyDescent="0.25">
      <c r="K1" s="250"/>
      <c r="L1" s="206" t="s">
        <v>133</v>
      </c>
    </row>
    <row r="2" spans="1:16" ht="18" customHeight="1" x14ac:dyDescent="0.25">
      <c r="A2" s="207"/>
      <c r="B2" s="207"/>
      <c r="C2" s="465" t="s">
        <v>97</v>
      </c>
      <c r="D2" s="465"/>
      <c r="E2" s="214"/>
      <c r="F2" s="214"/>
      <c r="G2" s="214"/>
      <c r="H2" s="214"/>
      <c r="I2" s="217">
        <v>2022</v>
      </c>
      <c r="J2" s="207"/>
      <c r="K2" s="218"/>
      <c r="L2" s="206" t="s">
        <v>135</v>
      </c>
    </row>
    <row r="3" spans="1:16" ht="17.25" customHeight="1" thickBot="1" x14ac:dyDescent="0.3">
      <c r="A3" s="207"/>
      <c r="B3" s="207"/>
      <c r="C3" s="207"/>
      <c r="D3" s="207"/>
      <c r="E3" s="207"/>
      <c r="F3" s="207"/>
      <c r="G3" s="207"/>
      <c r="H3" s="207"/>
      <c r="I3" s="208"/>
      <c r="J3" s="207"/>
      <c r="K3" s="251"/>
      <c r="L3" s="206" t="s">
        <v>137</v>
      </c>
    </row>
    <row r="4" spans="1:16" ht="15" customHeight="1" thickBot="1" x14ac:dyDescent="0.3">
      <c r="A4" s="455" t="s">
        <v>0</v>
      </c>
      <c r="B4" s="457" t="s">
        <v>1</v>
      </c>
      <c r="C4" s="457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207"/>
      <c r="K4" s="209"/>
      <c r="L4" s="206" t="s">
        <v>136</v>
      </c>
    </row>
    <row r="5" spans="1:16" ht="36.75" customHeight="1" thickBot="1" x14ac:dyDescent="0.3">
      <c r="A5" s="475"/>
      <c r="B5" s="476"/>
      <c r="C5" s="476"/>
      <c r="D5" s="477"/>
      <c r="E5" s="216">
        <v>2</v>
      </c>
      <c r="F5" s="216">
        <v>3</v>
      </c>
      <c r="G5" s="216">
        <v>4</v>
      </c>
      <c r="H5" s="216">
        <v>5</v>
      </c>
      <c r="I5" s="474"/>
      <c r="J5" s="207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.75" customHeight="1" thickBot="1" x14ac:dyDescent="0.3">
      <c r="A6" s="309">
        <f>A16+A29+A47+A67+A82+A113+A123</f>
        <v>110</v>
      </c>
      <c r="B6" s="471" t="s">
        <v>134</v>
      </c>
      <c r="C6" s="472"/>
      <c r="D6" s="230">
        <f>D7+D17+D30+D48+D68+D83+D114</f>
        <v>12045</v>
      </c>
      <c r="E6" s="81">
        <v>10.538122433613124</v>
      </c>
      <c r="F6" s="315">
        <v>34.465861968255389</v>
      </c>
      <c r="G6" s="315">
        <v>42.310907723400071</v>
      </c>
      <c r="H6" s="316">
        <v>12.685107874731406</v>
      </c>
      <c r="I6" s="248">
        <v>3.6</v>
      </c>
      <c r="J6" s="253"/>
      <c r="K6" s="114">
        <f>D6</f>
        <v>12045</v>
      </c>
      <c r="L6" s="115">
        <f>L7+L17+L30+L48+L68+L83+L114</f>
        <v>6838</v>
      </c>
      <c r="M6" s="340">
        <f t="shared" ref="M6:M7" si="0">SUM(G6,H6)</f>
        <v>54.996015598131478</v>
      </c>
      <c r="N6" s="115">
        <f>N7+N17+N30+N48+N68+N83+N114</f>
        <v>1180</v>
      </c>
      <c r="O6" s="350">
        <f>E6</f>
        <v>10.538122433613124</v>
      </c>
      <c r="P6" s="245"/>
    </row>
    <row r="7" spans="1:16" ht="15.75" thickBot="1" x14ac:dyDescent="0.3">
      <c r="A7" s="219"/>
      <c r="B7" s="241"/>
      <c r="C7" s="220" t="s">
        <v>99</v>
      </c>
      <c r="D7" s="221">
        <f>SUM(D8:D16)</f>
        <v>884</v>
      </c>
      <c r="E7" s="244">
        <f>AVERAGE(E8:E16)</f>
        <v>10.214800119989739</v>
      </c>
      <c r="F7" s="244">
        <f t="shared" ref="F7:H7" si="1">AVERAGE(F8:F16)</f>
        <v>30.065400064839089</v>
      </c>
      <c r="G7" s="244">
        <f t="shared" si="1"/>
        <v>42.904085307246575</v>
      </c>
      <c r="H7" s="244">
        <f t="shared" si="1"/>
        <v>16.815714507924589</v>
      </c>
      <c r="I7" s="243">
        <f>AVERAGE(I8:I16)</f>
        <v>3.6632071420310601</v>
      </c>
      <c r="J7" s="253"/>
      <c r="K7" s="346">
        <f t="shared" ref="K7:K70" si="2">D7</f>
        <v>884</v>
      </c>
      <c r="L7" s="320">
        <f>SUM(L8:L16)</f>
        <v>516</v>
      </c>
      <c r="M7" s="340">
        <f t="shared" si="0"/>
        <v>59.719799815171164</v>
      </c>
      <c r="N7" s="320">
        <f>SUM(N8:N16)</f>
        <v>93</v>
      </c>
      <c r="O7" s="350">
        <f t="shared" ref="O7:O70" si="3">E7</f>
        <v>10.214800119989739</v>
      </c>
    </row>
    <row r="8" spans="1:16" s="252" customFormat="1" x14ac:dyDescent="0.25">
      <c r="A8" s="257">
        <v>1</v>
      </c>
      <c r="B8" s="258">
        <v>10003</v>
      </c>
      <c r="C8" s="190" t="s">
        <v>7</v>
      </c>
      <c r="D8" s="260"/>
      <c r="E8" s="121"/>
      <c r="F8" s="121"/>
      <c r="G8" s="121"/>
      <c r="H8" s="121"/>
      <c r="I8" s="249"/>
      <c r="J8" s="253"/>
      <c r="K8" s="347"/>
      <c r="L8" s="349"/>
      <c r="M8" s="321"/>
      <c r="N8" s="331"/>
      <c r="O8" s="351"/>
    </row>
    <row r="9" spans="1:16" s="252" customFormat="1" x14ac:dyDescent="0.25">
      <c r="A9" s="255">
        <v>2</v>
      </c>
      <c r="B9" s="231">
        <v>10002</v>
      </c>
      <c r="C9" s="72" t="s">
        <v>138</v>
      </c>
      <c r="D9" s="193">
        <v>116</v>
      </c>
      <c r="E9" s="187">
        <v>13.793103448275861</v>
      </c>
      <c r="F9" s="187">
        <v>33.620689655172413</v>
      </c>
      <c r="G9" s="187">
        <v>37.068965517241381</v>
      </c>
      <c r="H9" s="187">
        <v>15.517241379310345</v>
      </c>
      <c r="I9" s="229">
        <f t="shared" ref="I9:I16" si="4">(E9*2+F9*3+G9*4+H9*5)/100</f>
        <v>3.5431034482758621</v>
      </c>
      <c r="J9" s="253"/>
      <c r="K9" s="347">
        <f t="shared" si="2"/>
        <v>116</v>
      </c>
      <c r="L9" s="323">
        <f t="shared" ref="L9:L70" si="5">K9*M9/100</f>
        <v>61.000000000000007</v>
      </c>
      <c r="M9" s="324">
        <f t="shared" ref="M9:M72" si="6">SUM(G9,H9)</f>
        <v>52.58620689655173</v>
      </c>
      <c r="N9" s="322">
        <f t="shared" ref="N9:N72" si="7">K9*O9/100</f>
        <v>16</v>
      </c>
      <c r="O9" s="352">
        <f t="shared" si="3"/>
        <v>13.793103448275861</v>
      </c>
    </row>
    <row r="10" spans="1:16" s="252" customFormat="1" x14ac:dyDescent="0.25">
      <c r="A10" s="255">
        <v>3</v>
      </c>
      <c r="B10" s="231">
        <v>10090</v>
      </c>
      <c r="C10" s="191" t="s">
        <v>9</v>
      </c>
      <c r="D10" s="193">
        <v>155</v>
      </c>
      <c r="E10" s="187">
        <v>13.548387096774196</v>
      </c>
      <c r="F10" s="187">
        <v>34.193548387096776</v>
      </c>
      <c r="G10" s="187">
        <v>43.225806451612904</v>
      </c>
      <c r="H10" s="187">
        <v>9.0322580645161281</v>
      </c>
      <c r="I10" s="229">
        <f t="shared" si="4"/>
        <v>3.4774193548387098</v>
      </c>
      <c r="J10" s="253"/>
      <c r="K10" s="347">
        <f t="shared" si="2"/>
        <v>155</v>
      </c>
      <c r="L10" s="323">
        <f t="shared" si="5"/>
        <v>81</v>
      </c>
      <c r="M10" s="324">
        <f t="shared" si="6"/>
        <v>52.258064516129032</v>
      </c>
      <c r="N10" s="322">
        <f t="shared" si="7"/>
        <v>21.000000000000004</v>
      </c>
      <c r="O10" s="352">
        <f t="shared" si="3"/>
        <v>13.548387096774196</v>
      </c>
    </row>
    <row r="11" spans="1:16" s="252" customFormat="1" x14ac:dyDescent="0.25">
      <c r="A11" s="255">
        <v>4</v>
      </c>
      <c r="B11" s="231">
        <v>10004</v>
      </c>
      <c r="C11" s="191" t="s">
        <v>8</v>
      </c>
      <c r="D11" s="193">
        <v>148</v>
      </c>
      <c r="E11" s="187">
        <v>5.4054054054054053</v>
      </c>
      <c r="F11" s="187">
        <v>31.756756756756754</v>
      </c>
      <c r="G11" s="187">
        <v>52.702702702702695</v>
      </c>
      <c r="H11" s="187">
        <v>10.135135135135135</v>
      </c>
      <c r="I11" s="229">
        <f t="shared" si="4"/>
        <v>3.6756756756756754</v>
      </c>
      <c r="J11" s="253"/>
      <c r="K11" s="347">
        <f t="shared" si="2"/>
        <v>148</v>
      </c>
      <c r="L11" s="323">
        <f t="shared" si="5"/>
        <v>92.999999999999986</v>
      </c>
      <c r="M11" s="324">
        <f t="shared" si="6"/>
        <v>62.837837837837832</v>
      </c>
      <c r="N11" s="322">
        <f t="shared" si="7"/>
        <v>8</v>
      </c>
      <c r="O11" s="352">
        <f t="shared" si="3"/>
        <v>5.4054054054054053</v>
      </c>
    </row>
    <row r="12" spans="1:16" s="252" customFormat="1" x14ac:dyDescent="0.25">
      <c r="A12" s="255">
        <v>5</v>
      </c>
      <c r="B12" s="231">
        <v>10001</v>
      </c>
      <c r="C12" s="72" t="s">
        <v>139</v>
      </c>
      <c r="D12" s="193">
        <v>66</v>
      </c>
      <c r="E12" s="187">
        <v>4.5454545454545459</v>
      </c>
      <c r="F12" s="187">
        <v>15.151515151515152</v>
      </c>
      <c r="G12" s="187">
        <v>45.454545454545453</v>
      </c>
      <c r="H12" s="187">
        <v>34.848484848484851</v>
      </c>
      <c r="I12" s="229">
        <f t="shared" si="4"/>
        <v>4.1060606060606064</v>
      </c>
      <c r="J12" s="253"/>
      <c r="K12" s="347">
        <f t="shared" si="2"/>
        <v>66</v>
      </c>
      <c r="L12" s="323">
        <f t="shared" si="5"/>
        <v>53.000000000000007</v>
      </c>
      <c r="M12" s="324">
        <f t="shared" si="6"/>
        <v>80.303030303030312</v>
      </c>
      <c r="N12" s="322">
        <f t="shared" si="7"/>
        <v>3</v>
      </c>
      <c r="O12" s="352">
        <f t="shared" si="3"/>
        <v>4.5454545454545459</v>
      </c>
    </row>
    <row r="13" spans="1:16" s="252" customFormat="1" x14ac:dyDescent="0.25">
      <c r="A13" s="255">
        <v>6</v>
      </c>
      <c r="B13" s="231">
        <v>10120</v>
      </c>
      <c r="C13" s="191" t="s">
        <v>140</v>
      </c>
      <c r="D13" s="193">
        <v>106</v>
      </c>
      <c r="E13" s="187">
        <v>4.716981132075472</v>
      </c>
      <c r="F13" s="187">
        <v>28.30188679245283</v>
      </c>
      <c r="G13" s="187">
        <v>46.226415094339622</v>
      </c>
      <c r="H13" s="187">
        <v>20.754716981132077</v>
      </c>
      <c r="I13" s="229">
        <f t="shared" si="4"/>
        <v>3.8301886792452833</v>
      </c>
      <c r="J13" s="253"/>
      <c r="K13" s="347">
        <f t="shared" si="2"/>
        <v>106</v>
      </c>
      <c r="L13" s="323">
        <f t="shared" si="5"/>
        <v>70.999999999999986</v>
      </c>
      <c r="M13" s="324">
        <f t="shared" si="6"/>
        <v>66.981132075471692</v>
      </c>
      <c r="N13" s="322">
        <f t="shared" si="7"/>
        <v>5.0000000000000009</v>
      </c>
      <c r="O13" s="352">
        <f t="shared" si="3"/>
        <v>4.716981132075472</v>
      </c>
    </row>
    <row r="14" spans="1:16" s="252" customFormat="1" x14ac:dyDescent="0.25">
      <c r="A14" s="255">
        <v>7</v>
      </c>
      <c r="B14" s="231">
        <v>10190</v>
      </c>
      <c r="C14" s="191" t="s">
        <v>141</v>
      </c>
      <c r="D14" s="193">
        <v>117</v>
      </c>
      <c r="E14" s="187">
        <v>18.803418803418804</v>
      </c>
      <c r="F14" s="187">
        <v>33.333333333333329</v>
      </c>
      <c r="G14" s="187">
        <v>37.606837606837608</v>
      </c>
      <c r="H14" s="187">
        <v>10.256410256410255</v>
      </c>
      <c r="I14" s="229">
        <f t="shared" si="4"/>
        <v>3.3931623931623927</v>
      </c>
      <c r="J14" s="253"/>
      <c r="K14" s="347">
        <f t="shared" si="2"/>
        <v>117</v>
      </c>
      <c r="L14" s="323">
        <f t="shared" si="5"/>
        <v>56</v>
      </c>
      <c r="M14" s="324">
        <f t="shared" si="6"/>
        <v>47.863247863247864</v>
      </c>
      <c r="N14" s="322">
        <f t="shared" si="7"/>
        <v>22</v>
      </c>
      <c r="O14" s="352">
        <f t="shared" si="3"/>
        <v>18.803418803418804</v>
      </c>
    </row>
    <row r="15" spans="1:16" s="252" customFormat="1" x14ac:dyDescent="0.25">
      <c r="A15" s="255">
        <v>8</v>
      </c>
      <c r="B15" s="231">
        <v>10320</v>
      </c>
      <c r="C15" s="191" t="s">
        <v>12</v>
      </c>
      <c r="D15" s="193">
        <v>79</v>
      </c>
      <c r="E15" s="187">
        <v>12.658227848101266</v>
      </c>
      <c r="F15" s="187">
        <v>29.11392405063291</v>
      </c>
      <c r="G15" s="187">
        <v>41.77215189873418</v>
      </c>
      <c r="H15" s="180">
        <v>16.455696202531644</v>
      </c>
      <c r="I15" s="229">
        <f t="shared" si="4"/>
        <v>3.6202531645569622</v>
      </c>
      <c r="J15" s="253"/>
      <c r="K15" s="347">
        <f t="shared" si="2"/>
        <v>79</v>
      </c>
      <c r="L15" s="323">
        <f t="shared" si="5"/>
        <v>46</v>
      </c>
      <c r="M15" s="324">
        <f t="shared" si="6"/>
        <v>58.22784810126582</v>
      </c>
      <c r="N15" s="322">
        <f t="shared" si="7"/>
        <v>10</v>
      </c>
      <c r="O15" s="352">
        <f t="shared" si="3"/>
        <v>12.658227848101266</v>
      </c>
    </row>
    <row r="16" spans="1:16" s="252" customFormat="1" ht="15.75" thickBot="1" x14ac:dyDescent="0.3">
      <c r="A16" s="203">
        <v>9</v>
      </c>
      <c r="B16" s="232">
        <v>10860</v>
      </c>
      <c r="C16" s="192" t="s">
        <v>116</v>
      </c>
      <c r="D16" s="194">
        <v>97</v>
      </c>
      <c r="E16" s="188">
        <v>8.2474226804123703</v>
      </c>
      <c r="F16" s="188">
        <v>35.051546391752574</v>
      </c>
      <c r="G16" s="188">
        <v>39.175257731958766</v>
      </c>
      <c r="H16" s="189">
        <v>17.525773195876287</v>
      </c>
      <c r="I16" s="247">
        <f t="shared" si="4"/>
        <v>3.6597938144329896</v>
      </c>
      <c r="J16" s="253"/>
      <c r="K16" s="347">
        <f t="shared" si="2"/>
        <v>97</v>
      </c>
      <c r="L16" s="325">
        <f t="shared" si="5"/>
        <v>55</v>
      </c>
      <c r="M16" s="326">
        <f t="shared" si="6"/>
        <v>56.701030927835049</v>
      </c>
      <c r="N16" s="322">
        <f t="shared" si="7"/>
        <v>7.9999999999999991</v>
      </c>
      <c r="O16" s="353">
        <f t="shared" si="3"/>
        <v>8.2474226804123703</v>
      </c>
    </row>
    <row r="17" spans="1:15" s="252" customFormat="1" ht="15.75" thickBot="1" x14ac:dyDescent="0.3">
      <c r="A17" s="222"/>
      <c r="B17" s="242"/>
      <c r="C17" s="220" t="s">
        <v>100</v>
      </c>
      <c r="D17" s="223">
        <f>SUM(D18:D29)</f>
        <v>1128</v>
      </c>
      <c r="E17" s="224">
        <f>AVERAGE(E18:E29)</f>
        <v>9.9726402716182694</v>
      </c>
      <c r="F17" s="224">
        <f>AVERAGE(F18:F29)</f>
        <v>34.382459025298083</v>
      </c>
      <c r="G17" s="224">
        <f>AVERAGE(G18:G29)</f>
        <v>41.279289864705909</v>
      </c>
      <c r="H17" s="224">
        <f>AVERAGE(H18:H29)</f>
        <v>14.365610838377739</v>
      </c>
      <c r="I17" s="225">
        <f>AVERAGE(I18:I29)</f>
        <v>3.6003787126984315</v>
      </c>
      <c r="J17" s="246"/>
      <c r="K17" s="114">
        <f t="shared" si="2"/>
        <v>1128</v>
      </c>
      <c r="L17" s="320">
        <f>SUM(L18:L29)</f>
        <v>633</v>
      </c>
      <c r="M17" s="340">
        <f t="shared" si="6"/>
        <v>55.64490070308365</v>
      </c>
      <c r="N17" s="320">
        <f>SUM(N18:N29)</f>
        <v>112</v>
      </c>
      <c r="O17" s="350">
        <f t="shared" si="3"/>
        <v>9.9726402716182694</v>
      </c>
    </row>
    <row r="18" spans="1:15" s="252" customFormat="1" x14ac:dyDescent="0.25">
      <c r="A18" s="257">
        <v>1</v>
      </c>
      <c r="B18" s="258">
        <v>20040</v>
      </c>
      <c r="C18" s="259" t="s">
        <v>13</v>
      </c>
      <c r="D18" s="183">
        <v>99</v>
      </c>
      <c r="E18" s="176">
        <v>15.151515151515152</v>
      </c>
      <c r="F18" s="176">
        <v>34.343434343434339</v>
      </c>
      <c r="G18" s="176">
        <v>40.404040404040401</v>
      </c>
      <c r="H18" s="176">
        <v>10.1010101010101</v>
      </c>
      <c r="I18" s="249">
        <f t="shared" ref="I18:I29" si="8">(E18*2+F18*3+G18*4+H18*5)/100</f>
        <v>3.4545454545454546</v>
      </c>
      <c r="J18" s="253"/>
      <c r="K18" s="347">
        <f t="shared" si="2"/>
        <v>99</v>
      </c>
      <c r="L18" s="327">
        <f t="shared" si="5"/>
        <v>50</v>
      </c>
      <c r="M18" s="321">
        <f t="shared" si="6"/>
        <v>50.505050505050505</v>
      </c>
      <c r="N18" s="322">
        <f t="shared" si="7"/>
        <v>15</v>
      </c>
      <c r="O18" s="354">
        <f t="shared" si="3"/>
        <v>15.151515151515152</v>
      </c>
    </row>
    <row r="19" spans="1:15" s="252" customFormat="1" x14ac:dyDescent="0.25">
      <c r="A19" s="255">
        <v>2</v>
      </c>
      <c r="B19" s="231">
        <v>20061</v>
      </c>
      <c r="C19" s="237" t="s">
        <v>14</v>
      </c>
      <c r="D19" s="193">
        <v>68</v>
      </c>
      <c r="E19" s="187">
        <v>4.4117647058823533</v>
      </c>
      <c r="F19" s="187">
        <v>23.52941176470588</v>
      </c>
      <c r="G19" s="187">
        <v>44.117647058823529</v>
      </c>
      <c r="H19" s="187">
        <v>27.941176470588236</v>
      </c>
      <c r="I19" s="229">
        <f t="shared" si="8"/>
        <v>3.9558823529411766</v>
      </c>
      <c r="J19" s="253"/>
      <c r="K19" s="347">
        <f t="shared" si="2"/>
        <v>68</v>
      </c>
      <c r="L19" s="323">
        <f t="shared" si="5"/>
        <v>49</v>
      </c>
      <c r="M19" s="324">
        <f t="shared" si="6"/>
        <v>72.058823529411768</v>
      </c>
      <c r="N19" s="322">
        <f t="shared" si="7"/>
        <v>3</v>
      </c>
      <c r="O19" s="352">
        <f t="shared" si="3"/>
        <v>4.4117647058823533</v>
      </c>
    </row>
    <row r="20" spans="1:15" s="252" customFormat="1" x14ac:dyDescent="0.25">
      <c r="A20" s="255">
        <v>3</v>
      </c>
      <c r="B20" s="231">
        <v>21020</v>
      </c>
      <c r="C20" s="237" t="s">
        <v>22</v>
      </c>
      <c r="D20" s="193">
        <v>98</v>
      </c>
      <c r="E20" s="187">
        <v>4.0816326530612246</v>
      </c>
      <c r="F20" s="187">
        <v>20.408163265306122</v>
      </c>
      <c r="G20" s="187">
        <v>50</v>
      </c>
      <c r="H20" s="187">
        <v>25.510204081632654</v>
      </c>
      <c r="I20" s="229">
        <f t="shared" si="8"/>
        <v>3.9693877551020411</v>
      </c>
      <c r="J20" s="253"/>
      <c r="K20" s="347">
        <f t="shared" si="2"/>
        <v>98</v>
      </c>
      <c r="L20" s="323">
        <f t="shared" si="5"/>
        <v>74</v>
      </c>
      <c r="M20" s="324">
        <f t="shared" si="6"/>
        <v>75.510204081632651</v>
      </c>
      <c r="N20" s="322">
        <f t="shared" si="7"/>
        <v>4</v>
      </c>
      <c r="O20" s="352">
        <f t="shared" si="3"/>
        <v>4.0816326530612246</v>
      </c>
    </row>
    <row r="21" spans="1:15" s="252" customFormat="1" x14ac:dyDescent="0.25">
      <c r="A21" s="255">
        <v>4</v>
      </c>
      <c r="B21" s="258">
        <v>20060</v>
      </c>
      <c r="C21" s="259" t="s">
        <v>142</v>
      </c>
      <c r="D21" s="193">
        <v>142</v>
      </c>
      <c r="E21" s="187">
        <v>1.4084507042253522</v>
      </c>
      <c r="F21" s="187">
        <v>11.971830985915492</v>
      </c>
      <c r="G21" s="187">
        <v>56.338028169014088</v>
      </c>
      <c r="H21" s="187">
        <v>30.281690140845068</v>
      </c>
      <c r="I21" s="229">
        <f t="shared" si="8"/>
        <v>4.154929577464789</v>
      </c>
      <c r="J21" s="253"/>
      <c r="K21" s="347">
        <f t="shared" si="2"/>
        <v>142</v>
      </c>
      <c r="L21" s="323">
        <f t="shared" si="5"/>
        <v>123</v>
      </c>
      <c r="M21" s="324">
        <f t="shared" si="6"/>
        <v>86.619718309859152</v>
      </c>
      <c r="N21" s="322">
        <f t="shared" si="7"/>
        <v>2.0000000000000004</v>
      </c>
      <c r="O21" s="352">
        <f t="shared" si="3"/>
        <v>1.4084507042253522</v>
      </c>
    </row>
    <row r="22" spans="1:15" s="252" customFormat="1" x14ac:dyDescent="0.25">
      <c r="A22" s="255">
        <v>5</v>
      </c>
      <c r="B22" s="231">
        <v>20400</v>
      </c>
      <c r="C22" s="239" t="s">
        <v>16</v>
      </c>
      <c r="D22" s="193">
        <v>125</v>
      </c>
      <c r="E22" s="187">
        <v>12.8</v>
      </c>
      <c r="F22" s="187">
        <v>57.599999999999994</v>
      </c>
      <c r="G22" s="187">
        <v>27.200000000000003</v>
      </c>
      <c r="H22" s="187">
        <v>2.4</v>
      </c>
      <c r="I22" s="229">
        <f t="shared" si="8"/>
        <v>3.1919999999999997</v>
      </c>
      <c r="J22" s="253"/>
      <c r="K22" s="347">
        <f t="shared" si="2"/>
        <v>125</v>
      </c>
      <c r="L22" s="323">
        <f t="shared" si="5"/>
        <v>37</v>
      </c>
      <c r="M22" s="324">
        <f t="shared" si="6"/>
        <v>29.6</v>
      </c>
      <c r="N22" s="322">
        <f t="shared" si="7"/>
        <v>16</v>
      </c>
      <c r="O22" s="352">
        <f t="shared" si="3"/>
        <v>12.8</v>
      </c>
    </row>
    <row r="23" spans="1:15" s="252" customFormat="1" x14ac:dyDescent="0.25">
      <c r="A23" s="255">
        <v>6</v>
      </c>
      <c r="B23" s="231">
        <v>20080</v>
      </c>
      <c r="C23" s="237" t="s">
        <v>143</v>
      </c>
      <c r="D23" s="193">
        <v>91</v>
      </c>
      <c r="E23" s="187">
        <v>16.483516483516482</v>
      </c>
      <c r="F23" s="187">
        <v>45.054945054945058</v>
      </c>
      <c r="G23" s="187">
        <v>32.967032967032964</v>
      </c>
      <c r="H23" s="187">
        <v>5.4945054945054945</v>
      </c>
      <c r="I23" s="229">
        <f t="shared" si="8"/>
        <v>3.2747252747252746</v>
      </c>
      <c r="J23" s="253"/>
      <c r="K23" s="347">
        <f t="shared" si="2"/>
        <v>91</v>
      </c>
      <c r="L23" s="323">
        <f t="shared" si="5"/>
        <v>35</v>
      </c>
      <c r="M23" s="324">
        <f t="shared" si="6"/>
        <v>38.46153846153846</v>
      </c>
      <c r="N23" s="322">
        <f t="shared" si="7"/>
        <v>14.999999999999998</v>
      </c>
      <c r="O23" s="352">
        <f t="shared" si="3"/>
        <v>16.483516483516482</v>
      </c>
    </row>
    <row r="24" spans="1:15" s="252" customFormat="1" x14ac:dyDescent="0.25">
      <c r="A24" s="255">
        <v>7</v>
      </c>
      <c r="B24" s="231">
        <v>20460</v>
      </c>
      <c r="C24" s="237" t="s">
        <v>144</v>
      </c>
      <c r="D24" s="193">
        <v>100</v>
      </c>
      <c r="E24" s="187">
        <v>2</v>
      </c>
      <c r="F24" s="187">
        <v>45</v>
      </c>
      <c r="G24" s="187">
        <v>40</v>
      </c>
      <c r="H24" s="187">
        <v>13</v>
      </c>
      <c r="I24" s="229">
        <f t="shared" si="8"/>
        <v>3.64</v>
      </c>
      <c r="J24" s="253"/>
      <c r="K24" s="347">
        <f t="shared" si="2"/>
        <v>100</v>
      </c>
      <c r="L24" s="323">
        <f t="shared" si="5"/>
        <v>53</v>
      </c>
      <c r="M24" s="324">
        <f t="shared" si="6"/>
        <v>53</v>
      </c>
      <c r="N24" s="322">
        <f t="shared" si="7"/>
        <v>2</v>
      </c>
      <c r="O24" s="352">
        <f t="shared" si="3"/>
        <v>2</v>
      </c>
    </row>
    <row r="25" spans="1:15" s="252" customFormat="1" x14ac:dyDescent="0.25">
      <c r="A25" s="255">
        <v>8</v>
      </c>
      <c r="B25" s="231">
        <v>20550</v>
      </c>
      <c r="C25" s="237" t="s">
        <v>18</v>
      </c>
      <c r="D25" s="193">
        <v>50</v>
      </c>
      <c r="E25" s="187">
        <v>6</v>
      </c>
      <c r="F25" s="187">
        <v>40</v>
      </c>
      <c r="G25" s="187">
        <v>42</v>
      </c>
      <c r="H25" s="187">
        <v>12</v>
      </c>
      <c r="I25" s="229">
        <f t="shared" si="8"/>
        <v>3.6</v>
      </c>
      <c r="J25" s="253"/>
      <c r="K25" s="347">
        <f t="shared" si="2"/>
        <v>50</v>
      </c>
      <c r="L25" s="323">
        <f t="shared" si="5"/>
        <v>27</v>
      </c>
      <c r="M25" s="324">
        <f t="shared" si="6"/>
        <v>54</v>
      </c>
      <c r="N25" s="322">
        <f t="shared" si="7"/>
        <v>3</v>
      </c>
      <c r="O25" s="352">
        <f t="shared" si="3"/>
        <v>6</v>
      </c>
    </row>
    <row r="26" spans="1:15" s="252" customFormat="1" x14ac:dyDescent="0.25">
      <c r="A26" s="255">
        <v>9</v>
      </c>
      <c r="B26" s="231">
        <v>20630</v>
      </c>
      <c r="C26" s="237" t="s">
        <v>19</v>
      </c>
      <c r="D26" s="193">
        <v>84</v>
      </c>
      <c r="E26" s="187">
        <v>21.428571428571427</v>
      </c>
      <c r="F26" s="187">
        <v>25</v>
      </c>
      <c r="G26" s="187">
        <v>44.047619047619044</v>
      </c>
      <c r="H26" s="187">
        <v>9.5238095238095237</v>
      </c>
      <c r="I26" s="229">
        <f t="shared" si="8"/>
        <v>3.4166666666666661</v>
      </c>
      <c r="J26" s="253"/>
      <c r="K26" s="347">
        <f t="shared" si="2"/>
        <v>84</v>
      </c>
      <c r="L26" s="323">
        <f t="shared" si="5"/>
        <v>45</v>
      </c>
      <c r="M26" s="324">
        <f t="shared" si="6"/>
        <v>53.571428571428569</v>
      </c>
      <c r="N26" s="322">
        <f t="shared" si="7"/>
        <v>17.999999999999996</v>
      </c>
      <c r="O26" s="352">
        <f t="shared" si="3"/>
        <v>21.428571428571427</v>
      </c>
    </row>
    <row r="27" spans="1:15" s="252" customFormat="1" x14ac:dyDescent="0.25">
      <c r="A27" s="255">
        <v>10</v>
      </c>
      <c r="B27" s="231">
        <v>20810</v>
      </c>
      <c r="C27" s="237" t="s">
        <v>145</v>
      </c>
      <c r="D27" s="193">
        <v>106</v>
      </c>
      <c r="E27" s="187">
        <v>20.754716981132077</v>
      </c>
      <c r="F27" s="187">
        <v>27.358490566037734</v>
      </c>
      <c r="G27" s="187">
        <v>41.509433962264154</v>
      </c>
      <c r="H27" s="187">
        <v>10.377358490566039</v>
      </c>
      <c r="I27" s="229">
        <f t="shared" si="8"/>
        <v>3.4150943396226414</v>
      </c>
      <c r="J27" s="253"/>
      <c r="K27" s="347">
        <f t="shared" si="2"/>
        <v>106</v>
      </c>
      <c r="L27" s="323">
        <f t="shared" si="5"/>
        <v>55</v>
      </c>
      <c r="M27" s="324">
        <f t="shared" si="6"/>
        <v>51.886792452830193</v>
      </c>
      <c r="N27" s="322">
        <f t="shared" si="7"/>
        <v>22</v>
      </c>
      <c r="O27" s="352">
        <f t="shared" si="3"/>
        <v>20.754716981132077</v>
      </c>
    </row>
    <row r="28" spans="1:15" s="252" customFormat="1" x14ac:dyDescent="0.25">
      <c r="A28" s="255">
        <v>11</v>
      </c>
      <c r="B28" s="231">
        <v>20900</v>
      </c>
      <c r="C28" s="237" t="s">
        <v>146</v>
      </c>
      <c r="D28" s="193">
        <v>99</v>
      </c>
      <c r="E28" s="187">
        <v>6.0606060606060606</v>
      </c>
      <c r="F28" s="187">
        <v>41.414141414141412</v>
      </c>
      <c r="G28" s="187">
        <v>43.43434343434344</v>
      </c>
      <c r="H28" s="187">
        <v>9.0909090909090917</v>
      </c>
      <c r="I28" s="229">
        <f t="shared" si="8"/>
        <v>3.5555555555555554</v>
      </c>
      <c r="J28" s="253"/>
      <c r="K28" s="347">
        <f t="shared" si="2"/>
        <v>99</v>
      </c>
      <c r="L28" s="323">
        <f t="shared" si="5"/>
        <v>52.000000000000007</v>
      </c>
      <c r="M28" s="324">
        <f t="shared" si="6"/>
        <v>52.525252525252533</v>
      </c>
      <c r="N28" s="322">
        <f t="shared" si="7"/>
        <v>6</v>
      </c>
      <c r="O28" s="352">
        <f t="shared" si="3"/>
        <v>6.0606060606060606</v>
      </c>
    </row>
    <row r="29" spans="1:15" s="252" customFormat="1" ht="15.75" thickBot="1" x14ac:dyDescent="0.3">
      <c r="A29" s="255">
        <v>12</v>
      </c>
      <c r="B29" s="231">
        <v>21350</v>
      </c>
      <c r="C29" s="237" t="s">
        <v>147</v>
      </c>
      <c r="D29" s="194">
        <v>66</v>
      </c>
      <c r="E29" s="188">
        <v>9.0909090909090917</v>
      </c>
      <c r="F29" s="188">
        <v>40.909090909090914</v>
      </c>
      <c r="G29" s="188">
        <v>33.333333333333329</v>
      </c>
      <c r="H29" s="189">
        <v>16.666666666666664</v>
      </c>
      <c r="I29" s="229">
        <f t="shared" si="8"/>
        <v>3.5757575757575757</v>
      </c>
      <c r="J29" s="253"/>
      <c r="K29" s="347">
        <f t="shared" si="2"/>
        <v>66</v>
      </c>
      <c r="L29" s="325">
        <f t="shared" si="5"/>
        <v>32.999999999999993</v>
      </c>
      <c r="M29" s="326">
        <f t="shared" si="6"/>
        <v>49.999999999999993</v>
      </c>
      <c r="N29" s="322">
        <f t="shared" si="7"/>
        <v>6</v>
      </c>
      <c r="O29" s="353">
        <f t="shared" si="3"/>
        <v>9.0909090909090917</v>
      </c>
    </row>
    <row r="30" spans="1:15" s="252" customFormat="1" ht="15.75" thickBot="1" x14ac:dyDescent="0.3">
      <c r="A30" s="222"/>
      <c r="B30" s="241"/>
      <c r="C30" s="220" t="s">
        <v>101</v>
      </c>
      <c r="D30" s="223">
        <f>SUM(D31:D47)</f>
        <v>1639</v>
      </c>
      <c r="E30" s="63">
        <v>11.221901451955484</v>
      </c>
      <c r="F30" s="224">
        <v>39.262991656099516</v>
      </c>
      <c r="G30" s="224">
        <v>40.765734692875462</v>
      </c>
      <c r="H30" s="224">
        <v>8.749372199069521</v>
      </c>
      <c r="I30" s="64">
        <f>AVERAGE(I31:I47)</f>
        <v>3.4704257763905901</v>
      </c>
      <c r="J30" s="253"/>
      <c r="K30" s="114">
        <f t="shared" si="2"/>
        <v>1639</v>
      </c>
      <c r="L30" s="320">
        <f>SUM(L31:L47)</f>
        <v>873</v>
      </c>
      <c r="M30" s="340">
        <f t="shared" si="6"/>
        <v>49.515106891944981</v>
      </c>
      <c r="N30" s="320">
        <f>SUM(N31:N47)</f>
        <v>172</v>
      </c>
      <c r="O30" s="350">
        <f t="shared" si="3"/>
        <v>11.221901451955484</v>
      </c>
    </row>
    <row r="31" spans="1:15" s="252" customFormat="1" x14ac:dyDescent="0.25">
      <c r="A31" s="257">
        <v>1</v>
      </c>
      <c r="B31" s="258">
        <v>30070</v>
      </c>
      <c r="C31" s="259" t="s">
        <v>25</v>
      </c>
      <c r="D31" s="183">
        <v>143</v>
      </c>
      <c r="E31" s="176">
        <v>8.3916083916083917</v>
      </c>
      <c r="F31" s="176">
        <v>27.972027972027973</v>
      </c>
      <c r="G31" s="176">
        <v>44.755244755244753</v>
      </c>
      <c r="H31" s="176">
        <v>18.88111888111888</v>
      </c>
      <c r="I31" s="249">
        <f t="shared" ref="I31:I47" si="9">(E31*2+F31*3+G31*4+H31*5)/100</f>
        <v>3.7412587412587412</v>
      </c>
      <c r="J31" s="253"/>
      <c r="K31" s="347">
        <f t="shared" si="2"/>
        <v>143</v>
      </c>
      <c r="L31" s="327">
        <f t="shared" si="5"/>
        <v>91</v>
      </c>
      <c r="M31" s="321">
        <f t="shared" si="6"/>
        <v>63.636363636363633</v>
      </c>
      <c r="N31" s="322">
        <f t="shared" si="7"/>
        <v>12</v>
      </c>
      <c r="O31" s="354">
        <f t="shared" si="3"/>
        <v>8.3916083916083917</v>
      </c>
    </row>
    <row r="32" spans="1:15" s="252" customFormat="1" x14ac:dyDescent="0.25">
      <c r="A32" s="255">
        <v>2</v>
      </c>
      <c r="B32" s="231">
        <v>30480</v>
      </c>
      <c r="C32" s="237" t="s">
        <v>118</v>
      </c>
      <c r="D32" s="193">
        <v>140</v>
      </c>
      <c r="E32" s="187">
        <v>5.7142857142857144</v>
      </c>
      <c r="F32" s="187">
        <v>23.571428571428569</v>
      </c>
      <c r="G32" s="187">
        <v>57.857142857142861</v>
      </c>
      <c r="H32" s="187">
        <v>12.857142857142856</v>
      </c>
      <c r="I32" s="229">
        <f t="shared" si="9"/>
        <v>3.7785714285714285</v>
      </c>
      <c r="J32" s="253"/>
      <c r="K32" s="347">
        <f t="shared" si="2"/>
        <v>140</v>
      </c>
      <c r="L32" s="323">
        <f t="shared" si="5"/>
        <v>99.000000000000014</v>
      </c>
      <c r="M32" s="324">
        <f t="shared" si="6"/>
        <v>70.714285714285722</v>
      </c>
      <c r="N32" s="322">
        <f t="shared" si="7"/>
        <v>8</v>
      </c>
      <c r="O32" s="352">
        <f t="shared" si="3"/>
        <v>5.7142857142857144</v>
      </c>
    </row>
    <row r="33" spans="1:15" s="252" customFormat="1" x14ac:dyDescent="0.25">
      <c r="A33" s="255">
        <v>3</v>
      </c>
      <c r="B33" s="231">
        <v>30460</v>
      </c>
      <c r="C33" s="237" t="s">
        <v>30</v>
      </c>
      <c r="D33" s="193">
        <v>146</v>
      </c>
      <c r="E33" s="187">
        <v>4.10958904109589</v>
      </c>
      <c r="F33" s="187">
        <v>41.095890410958901</v>
      </c>
      <c r="G33" s="187">
        <v>45.890410958904113</v>
      </c>
      <c r="H33" s="187">
        <v>8.9041095890410951</v>
      </c>
      <c r="I33" s="229">
        <f t="shared" si="9"/>
        <v>3.595890410958904</v>
      </c>
      <c r="J33" s="253"/>
      <c r="K33" s="347">
        <f t="shared" si="2"/>
        <v>146</v>
      </c>
      <c r="L33" s="323">
        <f t="shared" si="5"/>
        <v>80.000000000000014</v>
      </c>
      <c r="M33" s="324">
        <f t="shared" si="6"/>
        <v>54.794520547945211</v>
      </c>
      <c r="N33" s="322">
        <f t="shared" si="7"/>
        <v>5.9999999999999991</v>
      </c>
      <c r="O33" s="352">
        <f t="shared" si="3"/>
        <v>4.10958904109589</v>
      </c>
    </row>
    <row r="34" spans="1:15" s="252" customFormat="1" x14ac:dyDescent="0.25">
      <c r="A34" s="255">
        <v>4</v>
      </c>
      <c r="B34" s="231">
        <v>30030</v>
      </c>
      <c r="C34" s="237" t="s">
        <v>148</v>
      </c>
      <c r="D34" s="193">
        <v>106</v>
      </c>
      <c r="E34" s="187">
        <v>3.7735849056603774</v>
      </c>
      <c r="F34" s="187">
        <v>32.075471698113205</v>
      </c>
      <c r="G34" s="187">
        <v>46.226415094339622</v>
      </c>
      <c r="H34" s="187">
        <v>17.924528301886792</v>
      </c>
      <c r="I34" s="229">
        <f t="shared" si="9"/>
        <v>3.783018867924528</v>
      </c>
      <c r="J34" s="253"/>
      <c r="K34" s="347">
        <f t="shared" si="2"/>
        <v>106</v>
      </c>
      <c r="L34" s="323">
        <f t="shared" si="5"/>
        <v>67.999999999999986</v>
      </c>
      <c r="M34" s="324">
        <f t="shared" si="6"/>
        <v>64.15094339622641</v>
      </c>
      <c r="N34" s="322">
        <f t="shared" si="7"/>
        <v>4</v>
      </c>
      <c r="O34" s="352">
        <f t="shared" si="3"/>
        <v>3.7735849056603774</v>
      </c>
    </row>
    <row r="35" spans="1:15" s="252" customFormat="1" x14ac:dyDescent="0.25">
      <c r="A35" s="255">
        <v>5</v>
      </c>
      <c r="B35" s="231">
        <v>31000</v>
      </c>
      <c r="C35" s="237" t="s">
        <v>38</v>
      </c>
      <c r="D35" s="193">
        <v>91</v>
      </c>
      <c r="E35" s="187">
        <v>3.296703296703297</v>
      </c>
      <c r="F35" s="187">
        <v>38.461538461538467</v>
      </c>
      <c r="G35" s="187">
        <v>42.857142857142854</v>
      </c>
      <c r="H35" s="187">
        <v>15.384615384615385</v>
      </c>
      <c r="I35" s="229">
        <f t="shared" si="9"/>
        <v>3.703296703296703</v>
      </c>
      <c r="J35" s="253"/>
      <c r="K35" s="347">
        <f t="shared" si="2"/>
        <v>91</v>
      </c>
      <c r="L35" s="323">
        <f t="shared" si="5"/>
        <v>53</v>
      </c>
      <c r="M35" s="324">
        <f t="shared" si="6"/>
        <v>58.241758241758241</v>
      </c>
      <c r="N35" s="322">
        <f t="shared" si="7"/>
        <v>3</v>
      </c>
      <c r="O35" s="352">
        <f t="shared" si="3"/>
        <v>3.296703296703297</v>
      </c>
    </row>
    <row r="36" spans="1:15" s="252" customFormat="1" x14ac:dyDescent="0.25">
      <c r="A36" s="255">
        <v>6</v>
      </c>
      <c r="B36" s="231">
        <v>30130</v>
      </c>
      <c r="C36" s="237" t="s">
        <v>26</v>
      </c>
      <c r="D36" s="193">
        <v>57</v>
      </c>
      <c r="E36" s="187">
        <v>3.5087719298245612</v>
      </c>
      <c r="F36" s="187">
        <v>92.982456140350877</v>
      </c>
      <c r="G36" s="187">
        <v>3.5087719298245612</v>
      </c>
      <c r="H36" s="187"/>
      <c r="I36" s="229">
        <f t="shared" si="9"/>
        <v>2.9999999999999996</v>
      </c>
      <c r="J36" s="253"/>
      <c r="K36" s="347">
        <f t="shared" si="2"/>
        <v>57</v>
      </c>
      <c r="L36" s="323">
        <f t="shared" si="5"/>
        <v>2</v>
      </c>
      <c r="M36" s="324">
        <f t="shared" si="6"/>
        <v>3.5087719298245612</v>
      </c>
      <c r="N36" s="322">
        <f t="shared" si="7"/>
        <v>2</v>
      </c>
      <c r="O36" s="352">
        <f t="shared" si="3"/>
        <v>3.5087719298245612</v>
      </c>
    </row>
    <row r="37" spans="1:15" s="252" customFormat="1" x14ac:dyDescent="0.25">
      <c r="A37" s="255">
        <v>7</v>
      </c>
      <c r="B37" s="231">
        <v>30160</v>
      </c>
      <c r="C37" s="237" t="s">
        <v>149</v>
      </c>
      <c r="D37" s="193">
        <v>96</v>
      </c>
      <c r="E37" s="187">
        <v>32.291666666666671</v>
      </c>
      <c r="F37" s="187">
        <v>43.75</v>
      </c>
      <c r="G37" s="187">
        <v>22.916666666666664</v>
      </c>
      <c r="H37" s="187">
        <v>1.0416666666666665</v>
      </c>
      <c r="I37" s="229">
        <f t="shared" si="9"/>
        <v>2.927083333333333</v>
      </c>
      <c r="J37" s="253"/>
      <c r="K37" s="347">
        <f t="shared" si="2"/>
        <v>96</v>
      </c>
      <c r="L37" s="323">
        <f t="shared" si="5"/>
        <v>23</v>
      </c>
      <c r="M37" s="324">
        <f t="shared" si="6"/>
        <v>23.958333333333332</v>
      </c>
      <c r="N37" s="322">
        <f t="shared" si="7"/>
        <v>31.000000000000004</v>
      </c>
      <c r="O37" s="352">
        <f t="shared" si="3"/>
        <v>32.291666666666671</v>
      </c>
    </row>
    <row r="38" spans="1:15" s="252" customFormat="1" x14ac:dyDescent="0.25">
      <c r="A38" s="255">
        <v>8</v>
      </c>
      <c r="B38" s="231">
        <v>30310</v>
      </c>
      <c r="C38" s="237" t="s">
        <v>28</v>
      </c>
      <c r="D38" s="193">
        <v>71</v>
      </c>
      <c r="E38" s="187">
        <v>15.492957746478872</v>
      </c>
      <c r="F38" s="187">
        <v>36.619718309859159</v>
      </c>
      <c r="G38" s="187">
        <v>42.25352112676056</v>
      </c>
      <c r="H38" s="187">
        <v>5.6338028169014089</v>
      </c>
      <c r="I38" s="229">
        <f t="shared" si="9"/>
        <v>3.3802816901408455</v>
      </c>
      <c r="J38" s="253"/>
      <c r="K38" s="347">
        <f t="shared" si="2"/>
        <v>71</v>
      </c>
      <c r="L38" s="323">
        <f t="shared" si="5"/>
        <v>33.999999999999993</v>
      </c>
      <c r="M38" s="324">
        <f t="shared" si="6"/>
        <v>47.887323943661968</v>
      </c>
      <c r="N38" s="322">
        <f t="shared" si="7"/>
        <v>11</v>
      </c>
      <c r="O38" s="352">
        <f t="shared" si="3"/>
        <v>15.492957746478872</v>
      </c>
    </row>
    <row r="39" spans="1:15" s="252" customFormat="1" x14ac:dyDescent="0.25">
      <c r="A39" s="255">
        <v>9</v>
      </c>
      <c r="B39" s="231">
        <v>30440</v>
      </c>
      <c r="C39" s="237" t="s">
        <v>29</v>
      </c>
      <c r="D39" s="193">
        <v>77</v>
      </c>
      <c r="E39" s="187">
        <v>23.376623376623375</v>
      </c>
      <c r="F39" s="187">
        <v>37.662337662337663</v>
      </c>
      <c r="G39" s="187">
        <v>36.363636363636367</v>
      </c>
      <c r="H39" s="187">
        <v>2.5974025974025974</v>
      </c>
      <c r="I39" s="229">
        <f t="shared" si="9"/>
        <v>3.1818181818181817</v>
      </c>
      <c r="J39" s="253"/>
      <c r="K39" s="347">
        <f t="shared" si="2"/>
        <v>77</v>
      </c>
      <c r="L39" s="323">
        <f t="shared" si="5"/>
        <v>30.000000000000004</v>
      </c>
      <c r="M39" s="324">
        <f t="shared" si="6"/>
        <v>38.961038961038966</v>
      </c>
      <c r="N39" s="322">
        <f t="shared" si="7"/>
        <v>17.999999999999996</v>
      </c>
      <c r="O39" s="352">
        <f t="shared" si="3"/>
        <v>23.376623376623375</v>
      </c>
    </row>
    <row r="40" spans="1:15" s="252" customFormat="1" x14ac:dyDescent="0.25">
      <c r="A40" s="255">
        <v>10</v>
      </c>
      <c r="B40" s="231">
        <v>30500</v>
      </c>
      <c r="C40" s="237" t="s">
        <v>150</v>
      </c>
      <c r="D40" s="193">
        <v>28</v>
      </c>
      <c r="E40" s="187">
        <v>25</v>
      </c>
      <c r="F40" s="187">
        <v>50</v>
      </c>
      <c r="G40" s="187">
        <v>25</v>
      </c>
      <c r="H40" s="187"/>
      <c r="I40" s="229">
        <f t="shared" si="9"/>
        <v>3</v>
      </c>
      <c r="J40" s="253"/>
      <c r="K40" s="347">
        <f t="shared" si="2"/>
        <v>28</v>
      </c>
      <c r="L40" s="323">
        <f t="shared" si="5"/>
        <v>7</v>
      </c>
      <c r="M40" s="324">
        <f t="shared" si="6"/>
        <v>25</v>
      </c>
      <c r="N40" s="322">
        <f t="shared" si="7"/>
        <v>7</v>
      </c>
      <c r="O40" s="352">
        <f t="shared" si="3"/>
        <v>25</v>
      </c>
    </row>
    <row r="41" spans="1:15" s="252" customFormat="1" x14ac:dyDescent="0.25">
      <c r="A41" s="255">
        <v>11</v>
      </c>
      <c r="B41" s="231">
        <v>30530</v>
      </c>
      <c r="C41" s="237" t="s">
        <v>151</v>
      </c>
      <c r="D41" s="193">
        <v>142</v>
      </c>
      <c r="E41" s="187">
        <v>18.30985915492958</v>
      </c>
      <c r="F41" s="187">
        <v>31.690140845070424</v>
      </c>
      <c r="G41" s="187">
        <v>37.323943661971832</v>
      </c>
      <c r="H41" s="187">
        <v>12.676056338028168</v>
      </c>
      <c r="I41" s="229">
        <f t="shared" si="9"/>
        <v>3.443661971830986</v>
      </c>
      <c r="J41" s="253"/>
      <c r="K41" s="347">
        <f t="shared" si="2"/>
        <v>142</v>
      </c>
      <c r="L41" s="323">
        <f t="shared" si="5"/>
        <v>71</v>
      </c>
      <c r="M41" s="324">
        <f t="shared" si="6"/>
        <v>50</v>
      </c>
      <c r="N41" s="322">
        <f t="shared" si="7"/>
        <v>26.000000000000004</v>
      </c>
      <c r="O41" s="352">
        <f t="shared" si="3"/>
        <v>18.30985915492958</v>
      </c>
    </row>
    <row r="42" spans="1:15" s="252" customFormat="1" x14ac:dyDescent="0.25">
      <c r="A42" s="255">
        <v>12</v>
      </c>
      <c r="B42" s="231">
        <v>30640</v>
      </c>
      <c r="C42" s="237" t="s">
        <v>33</v>
      </c>
      <c r="D42" s="193">
        <v>104</v>
      </c>
      <c r="E42" s="187"/>
      <c r="F42" s="187">
        <v>25.961538461538463</v>
      </c>
      <c r="G42" s="187">
        <v>56.730769230769226</v>
      </c>
      <c r="H42" s="187">
        <v>17.307692307692307</v>
      </c>
      <c r="I42" s="229">
        <f t="shared" si="9"/>
        <v>3.9134615384615383</v>
      </c>
      <c r="J42" s="253"/>
      <c r="K42" s="347">
        <f t="shared" si="2"/>
        <v>104</v>
      </c>
      <c r="L42" s="323">
        <f t="shared" si="5"/>
        <v>76.999999999999986</v>
      </c>
      <c r="M42" s="324">
        <f t="shared" si="6"/>
        <v>74.038461538461533</v>
      </c>
      <c r="N42" s="322">
        <f t="shared" si="7"/>
        <v>0</v>
      </c>
      <c r="O42" s="352">
        <f t="shared" si="3"/>
        <v>0</v>
      </c>
    </row>
    <row r="43" spans="1:15" s="252" customFormat="1" x14ac:dyDescent="0.25">
      <c r="A43" s="255">
        <v>13</v>
      </c>
      <c r="B43" s="231">
        <v>30650</v>
      </c>
      <c r="C43" s="237" t="s">
        <v>152</v>
      </c>
      <c r="D43" s="193">
        <v>65</v>
      </c>
      <c r="E43" s="187">
        <v>1.5384615384615385</v>
      </c>
      <c r="F43" s="187">
        <v>56.92307692307692</v>
      </c>
      <c r="G43" s="187">
        <v>40</v>
      </c>
      <c r="H43" s="187">
        <v>1.5384615384615385</v>
      </c>
      <c r="I43" s="229">
        <f t="shared" si="9"/>
        <v>3.4153846153846148</v>
      </c>
      <c r="J43" s="253"/>
      <c r="K43" s="347">
        <f t="shared" si="2"/>
        <v>65</v>
      </c>
      <c r="L43" s="323">
        <f t="shared" si="5"/>
        <v>27</v>
      </c>
      <c r="M43" s="324">
        <f t="shared" si="6"/>
        <v>41.53846153846154</v>
      </c>
      <c r="N43" s="322">
        <f t="shared" si="7"/>
        <v>1</v>
      </c>
      <c r="O43" s="352">
        <f t="shared" si="3"/>
        <v>1.5384615384615385</v>
      </c>
    </row>
    <row r="44" spans="1:15" s="252" customFormat="1" x14ac:dyDescent="0.25">
      <c r="A44" s="255">
        <v>14</v>
      </c>
      <c r="B44" s="258">
        <v>30790</v>
      </c>
      <c r="C44" s="237" t="s">
        <v>35</v>
      </c>
      <c r="D44" s="193">
        <v>71</v>
      </c>
      <c r="E44" s="187">
        <v>7.042253521126761</v>
      </c>
      <c r="F44" s="187">
        <v>35.2112676056338</v>
      </c>
      <c r="G44" s="187">
        <v>40.845070422535215</v>
      </c>
      <c r="H44" s="187">
        <v>16.901408450704224</v>
      </c>
      <c r="I44" s="229">
        <f t="shared" si="9"/>
        <v>3.676056338028169</v>
      </c>
      <c r="J44" s="253"/>
      <c r="K44" s="347">
        <f t="shared" si="2"/>
        <v>71</v>
      </c>
      <c r="L44" s="323">
        <f t="shared" si="5"/>
        <v>41</v>
      </c>
      <c r="M44" s="324">
        <f t="shared" si="6"/>
        <v>57.74647887323944</v>
      </c>
      <c r="N44" s="322">
        <f t="shared" si="7"/>
        <v>5</v>
      </c>
      <c r="O44" s="352">
        <f t="shared" si="3"/>
        <v>7.042253521126761</v>
      </c>
    </row>
    <row r="45" spans="1:15" s="252" customFormat="1" x14ac:dyDescent="0.25">
      <c r="A45" s="255">
        <v>15</v>
      </c>
      <c r="B45" s="231">
        <v>30880</v>
      </c>
      <c r="C45" s="259" t="s">
        <v>153</v>
      </c>
      <c r="D45" s="193">
        <v>69</v>
      </c>
      <c r="E45" s="187">
        <v>15.942028985507244</v>
      </c>
      <c r="F45" s="187">
        <v>31.884057971014489</v>
      </c>
      <c r="G45" s="187">
        <v>50.724637681159422</v>
      </c>
      <c r="H45" s="187">
        <v>1.4492753623188406</v>
      </c>
      <c r="I45" s="229">
        <f t="shared" si="9"/>
        <v>3.376811594202898</v>
      </c>
      <c r="J45" s="253"/>
      <c r="K45" s="347">
        <f t="shared" si="2"/>
        <v>69</v>
      </c>
      <c r="L45" s="323">
        <f t="shared" si="5"/>
        <v>36.000000000000007</v>
      </c>
      <c r="M45" s="324">
        <f t="shared" si="6"/>
        <v>52.173913043478265</v>
      </c>
      <c r="N45" s="322">
        <f t="shared" si="7"/>
        <v>10.999999999999998</v>
      </c>
      <c r="O45" s="352">
        <f t="shared" si="3"/>
        <v>15.942028985507244</v>
      </c>
    </row>
    <row r="46" spans="1:15" s="252" customFormat="1" x14ac:dyDescent="0.25">
      <c r="A46" s="255">
        <v>16</v>
      </c>
      <c r="B46" s="231">
        <v>30940</v>
      </c>
      <c r="C46" s="237" t="s">
        <v>37</v>
      </c>
      <c r="D46" s="193">
        <v>114</v>
      </c>
      <c r="E46" s="187">
        <v>7.0175438596491224</v>
      </c>
      <c r="F46" s="187">
        <v>26.315789473684209</v>
      </c>
      <c r="G46" s="187">
        <v>54.385964912280706</v>
      </c>
      <c r="H46" s="187">
        <v>12.280701754385964</v>
      </c>
      <c r="I46" s="229">
        <f t="shared" si="9"/>
        <v>3.7192982456140351</v>
      </c>
      <c r="J46" s="253"/>
      <c r="K46" s="347">
        <f t="shared" si="2"/>
        <v>114</v>
      </c>
      <c r="L46" s="323">
        <f t="shared" si="5"/>
        <v>76.000000000000014</v>
      </c>
      <c r="M46" s="324">
        <f t="shared" si="6"/>
        <v>66.666666666666671</v>
      </c>
      <c r="N46" s="322">
        <f t="shared" si="7"/>
        <v>8</v>
      </c>
      <c r="O46" s="352">
        <f t="shared" si="3"/>
        <v>7.0175438596491224</v>
      </c>
    </row>
    <row r="47" spans="1:15" s="252" customFormat="1" ht="15.75" thickBot="1" x14ac:dyDescent="0.3">
      <c r="A47" s="255">
        <v>17</v>
      </c>
      <c r="B47" s="234">
        <v>31480</v>
      </c>
      <c r="C47" s="237" t="s">
        <v>39</v>
      </c>
      <c r="D47" s="194">
        <v>119</v>
      </c>
      <c r="E47" s="188">
        <v>15.966386554621847</v>
      </c>
      <c r="F47" s="188">
        <v>35.294117647058826</v>
      </c>
      <c r="G47" s="188">
        <v>45.378151260504204</v>
      </c>
      <c r="H47" s="189">
        <v>3.3613445378151261</v>
      </c>
      <c r="I47" s="229">
        <f t="shared" si="9"/>
        <v>3.3613445378151261</v>
      </c>
      <c r="J47" s="253"/>
      <c r="K47" s="347">
        <f t="shared" si="2"/>
        <v>119</v>
      </c>
      <c r="L47" s="325">
        <f t="shared" si="5"/>
        <v>58.000000000000007</v>
      </c>
      <c r="M47" s="326">
        <f t="shared" si="6"/>
        <v>48.739495798319332</v>
      </c>
      <c r="N47" s="322">
        <f t="shared" si="7"/>
        <v>18.999999999999996</v>
      </c>
      <c r="O47" s="353">
        <f t="shared" si="3"/>
        <v>15.966386554621847</v>
      </c>
    </row>
    <row r="48" spans="1:15" s="252" customFormat="1" ht="15.75" thickBot="1" x14ac:dyDescent="0.3">
      <c r="A48" s="222"/>
      <c r="B48" s="241"/>
      <c r="C48" s="226" t="s">
        <v>102</v>
      </c>
      <c r="D48" s="223">
        <f>SUM(D49:D67)</f>
        <v>1823</v>
      </c>
      <c r="E48" s="224">
        <f t="shared" ref="E48:H48" si="10">AVERAGE(E49:E67)</f>
        <v>9.356020365707165</v>
      </c>
      <c r="F48" s="65">
        <f t="shared" si="10"/>
        <v>37.99854821727223</v>
      </c>
      <c r="G48" s="224">
        <f t="shared" si="10"/>
        <v>39.474646778618926</v>
      </c>
      <c r="H48" s="224">
        <f t="shared" si="10"/>
        <v>13.17078463840167</v>
      </c>
      <c r="I48" s="64">
        <f>AVERAGE(I49:I67)</f>
        <v>3.564601956897151</v>
      </c>
      <c r="J48" s="253"/>
      <c r="K48" s="114">
        <f t="shared" si="2"/>
        <v>1823</v>
      </c>
      <c r="L48" s="115">
        <f>SUM(L49:L67)</f>
        <v>1002</v>
      </c>
      <c r="M48" s="340">
        <f t="shared" si="6"/>
        <v>52.645431417020596</v>
      </c>
      <c r="N48" s="320">
        <f>SUM(N49:N67)</f>
        <v>145</v>
      </c>
      <c r="O48" s="350">
        <f t="shared" si="3"/>
        <v>9.356020365707165</v>
      </c>
    </row>
    <row r="49" spans="1:15" s="252" customFormat="1" x14ac:dyDescent="0.25">
      <c r="A49" s="257">
        <v>1</v>
      </c>
      <c r="B49" s="258">
        <v>40010</v>
      </c>
      <c r="C49" s="259" t="s">
        <v>119</v>
      </c>
      <c r="D49" s="183">
        <v>229</v>
      </c>
      <c r="E49" s="176">
        <v>2.1834061135371177</v>
      </c>
      <c r="F49" s="176">
        <v>25.327510917030565</v>
      </c>
      <c r="G49" s="176">
        <v>51.528384279475979</v>
      </c>
      <c r="H49" s="176">
        <v>20.960698689956331</v>
      </c>
      <c r="I49" s="249">
        <f t="shared" ref="I49:I67" si="11">(E49*2+F49*3+G49*4+H49*5)/100</f>
        <v>3.9126637554585146</v>
      </c>
      <c r="J49" s="253"/>
      <c r="K49" s="347">
        <f t="shared" si="2"/>
        <v>229</v>
      </c>
      <c r="L49" s="327">
        <f t="shared" si="5"/>
        <v>165.99999999999997</v>
      </c>
      <c r="M49" s="321">
        <f t="shared" si="6"/>
        <v>72.489082969432303</v>
      </c>
      <c r="N49" s="322">
        <f t="shared" si="7"/>
        <v>4.9999999999999991</v>
      </c>
      <c r="O49" s="354">
        <f t="shared" si="3"/>
        <v>2.1834061135371177</v>
      </c>
    </row>
    <row r="50" spans="1:15" s="252" customFormat="1" x14ac:dyDescent="0.25">
      <c r="A50" s="255">
        <v>2</v>
      </c>
      <c r="B50" s="231">
        <v>40030</v>
      </c>
      <c r="C50" s="237" t="s">
        <v>125</v>
      </c>
      <c r="D50" s="193">
        <v>55</v>
      </c>
      <c r="E50" s="187">
        <v>0</v>
      </c>
      <c r="F50" s="187">
        <v>9.0909090909090917</v>
      </c>
      <c r="G50" s="187">
        <v>21.818181818181817</v>
      </c>
      <c r="H50" s="187">
        <v>69.090909090909093</v>
      </c>
      <c r="I50" s="229">
        <f t="shared" si="11"/>
        <v>4.5999999999999996</v>
      </c>
      <c r="J50" s="253"/>
      <c r="K50" s="347">
        <f t="shared" si="2"/>
        <v>55</v>
      </c>
      <c r="L50" s="323">
        <f t="shared" si="5"/>
        <v>50</v>
      </c>
      <c r="M50" s="324">
        <f t="shared" si="6"/>
        <v>90.909090909090907</v>
      </c>
      <c r="N50" s="322">
        <f t="shared" si="7"/>
        <v>0</v>
      </c>
      <c r="O50" s="352">
        <f t="shared" si="3"/>
        <v>0</v>
      </c>
    </row>
    <row r="51" spans="1:15" s="252" customFormat="1" x14ac:dyDescent="0.25">
      <c r="A51" s="255">
        <v>3</v>
      </c>
      <c r="B51" s="231">
        <v>40410</v>
      </c>
      <c r="C51" s="237" t="s">
        <v>49</v>
      </c>
      <c r="D51" s="193">
        <v>182</v>
      </c>
      <c r="E51" s="187">
        <v>6.593406593406594</v>
      </c>
      <c r="F51" s="187">
        <v>35.714285714285715</v>
      </c>
      <c r="G51" s="187">
        <v>44.505494505494504</v>
      </c>
      <c r="H51" s="187">
        <v>13.186813186813188</v>
      </c>
      <c r="I51" s="229">
        <f t="shared" si="11"/>
        <v>3.6428571428571428</v>
      </c>
      <c r="J51" s="253"/>
      <c r="K51" s="347">
        <f t="shared" si="2"/>
        <v>182</v>
      </c>
      <c r="L51" s="323">
        <f t="shared" si="5"/>
        <v>105</v>
      </c>
      <c r="M51" s="324">
        <f t="shared" si="6"/>
        <v>57.692307692307693</v>
      </c>
      <c r="N51" s="322">
        <f t="shared" si="7"/>
        <v>12</v>
      </c>
      <c r="O51" s="352">
        <f t="shared" si="3"/>
        <v>6.593406593406594</v>
      </c>
    </row>
    <row r="52" spans="1:15" s="252" customFormat="1" x14ac:dyDescent="0.25">
      <c r="A52" s="255">
        <v>4</v>
      </c>
      <c r="B52" s="231">
        <v>40011</v>
      </c>
      <c r="C52" s="237" t="s">
        <v>40</v>
      </c>
      <c r="D52" s="193">
        <v>208</v>
      </c>
      <c r="E52" s="187">
        <v>8.1730769230769234</v>
      </c>
      <c r="F52" s="187">
        <v>42.307692307692307</v>
      </c>
      <c r="G52" s="187">
        <v>43.75</v>
      </c>
      <c r="H52" s="187">
        <v>5.7692307692307692</v>
      </c>
      <c r="I52" s="229">
        <f t="shared" si="11"/>
        <v>3.4711538461538463</v>
      </c>
      <c r="J52" s="253"/>
      <c r="K52" s="347">
        <f t="shared" si="2"/>
        <v>208</v>
      </c>
      <c r="L52" s="323">
        <f t="shared" si="5"/>
        <v>103</v>
      </c>
      <c r="M52" s="324">
        <f t="shared" si="6"/>
        <v>49.519230769230766</v>
      </c>
      <c r="N52" s="322">
        <f t="shared" si="7"/>
        <v>17</v>
      </c>
      <c r="O52" s="352">
        <f t="shared" si="3"/>
        <v>8.1730769230769234</v>
      </c>
    </row>
    <row r="53" spans="1:15" s="252" customFormat="1" x14ac:dyDescent="0.25">
      <c r="A53" s="255">
        <v>5</v>
      </c>
      <c r="B53" s="231">
        <v>40080</v>
      </c>
      <c r="C53" s="237" t="s">
        <v>42</v>
      </c>
      <c r="D53" s="193">
        <v>120</v>
      </c>
      <c r="E53" s="187">
        <v>0.83333333333333337</v>
      </c>
      <c r="F53" s="187">
        <v>43.333333333333336</v>
      </c>
      <c r="G53" s="187">
        <v>47.5</v>
      </c>
      <c r="H53" s="187">
        <v>8.3333333333333321</v>
      </c>
      <c r="I53" s="229">
        <f t="shared" si="11"/>
        <v>3.6333333333333324</v>
      </c>
      <c r="J53" s="253"/>
      <c r="K53" s="347">
        <f t="shared" si="2"/>
        <v>120</v>
      </c>
      <c r="L53" s="323">
        <f t="shared" si="5"/>
        <v>66.999999999999986</v>
      </c>
      <c r="M53" s="324">
        <f t="shared" si="6"/>
        <v>55.833333333333329</v>
      </c>
      <c r="N53" s="322">
        <f t="shared" si="7"/>
        <v>1</v>
      </c>
      <c r="O53" s="352">
        <f t="shared" si="3"/>
        <v>0.83333333333333337</v>
      </c>
    </row>
    <row r="54" spans="1:15" s="252" customFormat="1" x14ac:dyDescent="0.25">
      <c r="A54" s="255">
        <v>6</v>
      </c>
      <c r="B54" s="231">
        <v>40100</v>
      </c>
      <c r="C54" s="237" t="s">
        <v>43</v>
      </c>
      <c r="D54" s="193">
        <v>111</v>
      </c>
      <c r="E54" s="187">
        <v>8.1081081081081088</v>
      </c>
      <c r="F54" s="187">
        <v>43.243243243243242</v>
      </c>
      <c r="G54" s="187">
        <v>43.243243243243242</v>
      </c>
      <c r="H54" s="187">
        <v>5.4054054054054053</v>
      </c>
      <c r="I54" s="229">
        <f t="shared" si="11"/>
        <v>3.4594594594594601</v>
      </c>
      <c r="J54" s="253"/>
      <c r="K54" s="347">
        <f t="shared" si="2"/>
        <v>111</v>
      </c>
      <c r="L54" s="323">
        <f t="shared" si="5"/>
        <v>54</v>
      </c>
      <c r="M54" s="324">
        <f t="shared" si="6"/>
        <v>48.648648648648646</v>
      </c>
      <c r="N54" s="322">
        <f t="shared" si="7"/>
        <v>9.0000000000000018</v>
      </c>
      <c r="O54" s="352">
        <f t="shared" si="3"/>
        <v>8.1081081081081088</v>
      </c>
    </row>
    <row r="55" spans="1:15" s="252" customFormat="1" x14ac:dyDescent="0.25">
      <c r="A55" s="255">
        <v>7</v>
      </c>
      <c r="B55" s="231">
        <v>40020</v>
      </c>
      <c r="C55" s="237" t="s">
        <v>154</v>
      </c>
      <c r="D55" s="193">
        <v>32</v>
      </c>
      <c r="E55" s="187">
        <v>9.375</v>
      </c>
      <c r="F55" s="187">
        <v>43.75</v>
      </c>
      <c r="G55" s="187">
        <v>34.375</v>
      </c>
      <c r="H55" s="187">
        <v>12.5</v>
      </c>
      <c r="I55" s="229">
        <f t="shared" si="11"/>
        <v>3.5</v>
      </c>
      <c r="J55" s="253"/>
      <c r="K55" s="347">
        <f t="shared" si="2"/>
        <v>32</v>
      </c>
      <c r="L55" s="323">
        <f t="shared" si="5"/>
        <v>15</v>
      </c>
      <c r="M55" s="324">
        <f t="shared" si="6"/>
        <v>46.875</v>
      </c>
      <c r="N55" s="322">
        <f t="shared" si="7"/>
        <v>3</v>
      </c>
      <c r="O55" s="352">
        <f t="shared" si="3"/>
        <v>9.375</v>
      </c>
    </row>
    <row r="56" spans="1:15" s="252" customFormat="1" x14ac:dyDescent="0.25">
      <c r="A56" s="255">
        <v>8</v>
      </c>
      <c r="B56" s="231">
        <v>40031</v>
      </c>
      <c r="C56" s="239" t="s">
        <v>41</v>
      </c>
      <c r="D56" s="193">
        <v>103</v>
      </c>
      <c r="E56" s="187">
        <v>5.825242718446602</v>
      </c>
      <c r="F56" s="187">
        <v>22.330097087378643</v>
      </c>
      <c r="G56" s="187">
        <v>55.339805825242713</v>
      </c>
      <c r="H56" s="187">
        <v>16.50485436893204</v>
      </c>
      <c r="I56" s="229">
        <f t="shared" si="11"/>
        <v>3.8252427184466025</v>
      </c>
      <c r="J56" s="253"/>
      <c r="K56" s="347">
        <f t="shared" si="2"/>
        <v>103</v>
      </c>
      <c r="L56" s="323">
        <f t="shared" si="5"/>
        <v>73.999999999999986</v>
      </c>
      <c r="M56" s="324">
        <f t="shared" si="6"/>
        <v>71.84466019417475</v>
      </c>
      <c r="N56" s="322">
        <f t="shared" si="7"/>
        <v>6</v>
      </c>
      <c r="O56" s="352">
        <f t="shared" si="3"/>
        <v>5.825242718446602</v>
      </c>
    </row>
    <row r="57" spans="1:15" s="252" customFormat="1" x14ac:dyDescent="0.25">
      <c r="A57" s="255">
        <v>9</v>
      </c>
      <c r="B57" s="231">
        <v>40210</v>
      </c>
      <c r="C57" s="239" t="s">
        <v>45</v>
      </c>
      <c r="D57" s="193">
        <v>39</v>
      </c>
      <c r="E57" s="187">
        <v>23.076923076923077</v>
      </c>
      <c r="F57" s="187">
        <v>23.076923076923077</v>
      </c>
      <c r="G57" s="187">
        <v>46.153846153846153</v>
      </c>
      <c r="H57" s="187">
        <v>7.6923076923076925</v>
      </c>
      <c r="I57" s="229">
        <f t="shared" si="11"/>
        <v>3.3846153846153846</v>
      </c>
      <c r="J57" s="253"/>
      <c r="K57" s="347">
        <f t="shared" si="2"/>
        <v>39</v>
      </c>
      <c r="L57" s="323">
        <f t="shared" si="5"/>
        <v>21</v>
      </c>
      <c r="M57" s="324">
        <f t="shared" si="6"/>
        <v>53.846153846153847</v>
      </c>
      <c r="N57" s="322">
        <f t="shared" si="7"/>
        <v>9</v>
      </c>
      <c r="O57" s="352">
        <f t="shared" si="3"/>
        <v>23.076923076923077</v>
      </c>
    </row>
    <row r="58" spans="1:15" s="252" customFormat="1" x14ac:dyDescent="0.25">
      <c r="A58" s="255">
        <v>10</v>
      </c>
      <c r="B58" s="258">
        <v>40300</v>
      </c>
      <c r="C58" s="240" t="s">
        <v>46</v>
      </c>
      <c r="D58" s="193">
        <v>26</v>
      </c>
      <c r="E58" s="187">
        <v>19.230769230769234</v>
      </c>
      <c r="F58" s="187">
        <v>50</v>
      </c>
      <c r="G58" s="187">
        <v>26.923076923076923</v>
      </c>
      <c r="H58" s="187">
        <v>3.8461538461538463</v>
      </c>
      <c r="I58" s="229">
        <f t="shared" si="11"/>
        <v>3.1538461538461537</v>
      </c>
      <c r="J58" s="253"/>
      <c r="K58" s="347">
        <f t="shared" si="2"/>
        <v>26</v>
      </c>
      <c r="L58" s="323">
        <f t="shared" si="5"/>
        <v>8</v>
      </c>
      <c r="M58" s="324">
        <f t="shared" si="6"/>
        <v>30.76923076923077</v>
      </c>
      <c r="N58" s="322">
        <f t="shared" si="7"/>
        <v>5.0000000000000009</v>
      </c>
      <c r="O58" s="352">
        <f t="shared" si="3"/>
        <v>19.230769230769234</v>
      </c>
    </row>
    <row r="59" spans="1:15" s="252" customFormat="1" x14ac:dyDescent="0.25">
      <c r="A59" s="255">
        <v>11</v>
      </c>
      <c r="B59" s="231">
        <v>40360</v>
      </c>
      <c r="C59" s="237" t="s">
        <v>47</v>
      </c>
      <c r="D59" s="193">
        <v>34</v>
      </c>
      <c r="E59" s="187">
        <v>0</v>
      </c>
      <c r="F59" s="187">
        <v>44.117647058823529</v>
      </c>
      <c r="G59" s="187">
        <v>44.117647058823529</v>
      </c>
      <c r="H59" s="187">
        <v>11.76470588235294</v>
      </c>
      <c r="I59" s="229">
        <f t="shared" si="11"/>
        <v>3.6764705882352939</v>
      </c>
      <c r="J59" s="253"/>
      <c r="K59" s="347">
        <f t="shared" si="2"/>
        <v>34</v>
      </c>
      <c r="L59" s="323">
        <f t="shared" si="5"/>
        <v>19</v>
      </c>
      <c r="M59" s="324">
        <f t="shared" si="6"/>
        <v>55.882352941176471</v>
      </c>
      <c r="N59" s="322">
        <f t="shared" si="7"/>
        <v>0</v>
      </c>
      <c r="O59" s="352">
        <f t="shared" si="3"/>
        <v>0</v>
      </c>
    </row>
    <row r="60" spans="1:15" s="252" customFormat="1" x14ac:dyDescent="0.25">
      <c r="A60" s="255">
        <v>12</v>
      </c>
      <c r="B60" s="231">
        <v>40390</v>
      </c>
      <c r="C60" s="237" t="s">
        <v>48</v>
      </c>
      <c r="D60" s="193">
        <v>98</v>
      </c>
      <c r="E60" s="187">
        <v>2.0408163265306123</v>
      </c>
      <c r="F60" s="187">
        <v>60.204081632653065</v>
      </c>
      <c r="G60" s="187">
        <v>35.714285714285715</v>
      </c>
      <c r="H60" s="187">
        <v>2.0408163265306123</v>
      </c>
      <c r="I60" s="229">
        <f t="shared" si="11"/>
        <v>3.3775510204081631</v>
      </c>
      <c r="J60" s="253"/>
      <c r="K60" s="347">
        <f t="shared" si="2"/>
        <v>98</v>
      </c>
      <c r="L60" s="323">
        <f t="shared" si="5"/>
        <v>37</v>
      </c>
      <c r="M60" s="324">
        <f t="shared" si="6"/>
        <v>37.755102040816325</v>
      </c>
      <c r="N60" s="322">
        <f t="shared" si="7"/>
        <v>2</v>
      </c>
      <c r="O60" s="352">
        <f t="shared" si="3"/>
        <v>2.0408163265306123</v>
      </c>
    </row>
    <row r="61" spans="1:15" s="252" customFormat="1" x14ac:dyDescent="0.25">
      <c r="A61" s="255">
        <v>13</v>
      </c>
      <c r="B61" s="231">
        <v>40720</v>
      </c>
      <c r="C61" s="237" t="s">
        <v>121</v>
      </c>
      <c r="D61" s="193">
        <v>111</v>
      </c>
      <c r="E61" s="187">
        <v>14.414414414414415</v>
      </c>
      <c r="F61" s="187">
        <v>41.441441441441441</v>
      </c>
      <c r="G61" s="187">
        <v>36.936936936936938</v>
      </c>
      <c r="H61" s="187">
        <v>7.2072072072072073</v>
      </c>
      <c r="I61" s="229">
        <f t="shared" si="11"/>
        <v>3.3693693693693687</v>
      </c>
      <c r="J61" s="253"/>
      <c r="K61" s="347">
        <f t="shared" si="2"/>
        <v>111</v>
      </c>
      <c r="L61" s="323">
        <f t="shared" si="5"/>
        <v>49</v>
      </c>
      <c r="M61" s="324">
        <f t="shared" si="6"/>
        <v>44.144144144144143</v>
      </c>
      <c r="N61" s="322">
        <f t="shared" si="7"/>
        <v>16</v>
      </c>
      <c r="O61" s="352">
        <f t="shared" si="3"/>
        <v>14.414414414414415</v>
      </c>
    </row>
    <row r="62" spans="1:15" s="252" customFormat="1" x14ac:dyDescent="0.25">
      <c r="A62" s="255">
        <v>14</v>
      </c>
      <c r="B62" s="231">
        <v>40730</v>
      </c>
      <c r="C62" s="237" t="s">
        <v>50</v>
      </c>
      <c r="D62" s="193">
        <v>19</v>
      </c>
      <c r="E62" s="187">
        <v>21.052631578947366</v>
      </c>
      <c r="F62" s="187">
        <v>42.105263157894733</v>
      </c>
      <c r="G62" s="187">
        <v>36.84210526315789</v>
      </c>
      <c r="H62" s="187">
        <v>0</v>
      </c>
      <c r="I62" s="229">
        <f t="shared" si="11"/>
        <v>3.1578947368421053</v>
      </c>
      <c r="J62" s="253"/>
      <c r="K62" s="347">
        <f t="shared" si="2"/>
        <v>19</v>
      </c>
      <c r="L62" s="323">
        <f t="shared" si="5"/>
        <v>6.9999999999999991</v>
      </c>
      <c r="M62" s="324">
        <f t="shared" si="6"/>
        <v>36.84210526315789</v>
      </c>
      <c r="N62" s="322">
        <f t="shared" si="7"/>
        <v>3.9999999999999996</v>
      </c>
      <c r="O62" s="352">
        <f t="shared" si="3"/>
        <v>21.052631578947366</v>
      </c>
    </row>
    <row r="63" spans="1:15" s="252" customFormat="1" x14ac:dyDescent="0.25">
      <c r="A63" s="255">
        <v>15</v>
      </c>
      <c r="B63" s="231">
        <v>40820</v>
      </c>
      <c r="C63" s="237" t="s">
        <v>155</v>
      </c>
      <c r="D63" s="193">
        <v>76</v>
      </c>
      <c r="E63" s="187">
        <v>3.9473684210526314</v>
      </c>
      <c r="F63" s="187">
        <v>35.526315789473685</v>
      </c>
      <c r="G63" s="187">
        <v>53.94736842105263</v>
      </c>
      <c r="H63" s="187">
        <v>6.5789473684210522</v>
      </c>
      <c r="I63" s="229">
        <f t="shared" si="11"/>
        <v>3.6315789473684208</v>
      </c>
      <c r="J63" s="253"/>
      <c r="K63" s="347">
        <f t="shared" si="2"/>
        <v>76</v>
      </c>
      <c r="L63" s="323">
        <f t="shared" si="5"/>
        <v>46</v>
      </c>
      <c r="M63" s="324">
        <f t="shared" si="6"/>
        <v>60.526315789473685</v>
      </c>
      <c r="N63" s="322">
        <f t="shared" si="7"/>
        <v>3</v>
      </c>
      <c r="O63" s="352">
        <f t="shared" si="3"/>
        <v>3.9473684210526314</v>
      </c>
    </row>
    <row r="64" spans="1:15" s="252" customFormat="1" x14ac:dyDescent="0.25">
      <c r="A64" s="255">
        <v>16</v>
      </c>
      <c r="B64" s="231">
        <v>40840</v>
      </c>
      <c r="C64" s="237" t="s">
        <v>52</v>
      </c>
      <c r="D64" s="193">
        <v>79</v>
      </c>
      <c r="E64" s="187">
        <v>0</v>
      </c>
      <c r="F64" s="187">
        <v>58.22784810126582</v>
      </c>
      <c r="G64" s="187">
        <v>11.39240506329114</v>
      </c>
      <c r="H64" s="187">
        <v>30.37974683544304</v>
      </c>
      <c r="I64" s="229">
        <f t="shared" si="11"/>
        <v>3.7215189873417724</v>
      </c>
      <c r="J64" s="253"/>
      <c r="K64" s="347">
        <f t="shared" si="2"/>
        <v>79</v>
      </c>
      <c r="L64" s="323">
        <f t="shared" si="5"/>
        <v>33</v>
      </c>
      <c r="M64" s="324">
        <f t="shared" si="6"/>
        <v>41.77215189873418</v>
      </c>
      <c r="N64" s="322">
        <f t="shared" si="7"/>
        <v>0</v>
      </c>
      <c r="O64" s="352">
        <f t="shared" si="3"/>
        <v>0</v>
      </c>
    </row>
    <row r="65" spans="1:15" s="252" customFormat="1" x14ac:dyDescent="0.25">
      <c r="A65" s="255">
        <v>17</v>
      </c>
      <c r="B65" s="231">
        <v>40950</v>
      </c>
      <c r="C65" s="237" t="s">
        <v>53</v>
      </c>
      <c r="D65" s="193">
        <v>98</v>
      </c>
      <c r="E65" s="187">
        <v>28.571428571428569</v>
      </c>
      <c r="F65" s="187">
        <v>35.714285714285715</v>
      </c>
      <c r="G65" s="187">
        <v>27.551020408163261</v>
      </c>
      <c r="H65" s="187">
        <v>8.1632653061224492</v>
      </c>
      <c r="I65" s="229">
        <f t="shared" si="11"/>
        <v>3.1530612244897958</v>
      </c>
      <c r="J65" s="253"/>
      <c r="K65" s="347">
        <f t="shared" si="2"/>
        <v>98</v>
      </c>
      <c r="L65" s="323">
        <f t="shared" si="5"/>
        <v>34.999999999999993</v>
      </c>
      <c r="M65" s="324">
        <f t="shared" si="6"/>
        <v>35.714285714285708</v>
      </c>
      <c r="N65" s="322">
        <f t="shared" si="7"/>
        <v>28</v>
      </c>
      <c r="O65" s="352">
        <f t="shared" si="3"/>
        <v>28.571428571428569</v>
      </c>
    </row>
    <row r="66" spans="1:15" s="252" customFormat="1" x14ac:dyDescent="0.25">
      <c r="A66" s="255">
        <v>18</v>
      </c>
      <c r="B66" s="231">
        <v>40990</v>
      </c>
      <c r="C66" s="237" t="s">
        <v>54</v>
      </c>
      <c r="D66" s="193">
        <v>125</v>
      </c>
      <c r="E66" s="187">
        <v>12.8</v>
      </c>
      <c r="F66" s="187">
        <v>28.000000000000004</v>
      </c>
      <c r="G66" s="187">
        <v>51.2</v>
      </c>
      <c r="H66" s="180">
        <v>8</v>
      </c>
      <c r="I66" s="229">
        <f t="shared" si="11"/>
        <v>3.5440000000000005</v>
      </c>
      <c r="J66" s="253"/>
      <c r="K66" s="347">
        <f t="shared" si="2"/>
        <v>125</v>
      </c>
      <c r="L66" s="323">
        <f t="shared" si="5"/>
        <v>74</v>
      </c>
      <c r="M66" s="324">
        <f t="shared" si="6"/>
        <v>59.2</v>
      </c>
      <c r="N66" s="322">
        <f t="shared" si="7"/>
        <v>16</v>
      </c>
      <c r="O66" s="352">
        <f t="shared" si="3"/>
        <v>12.8</v>
      </c>
    </row>
    <row r="67" spans="1:15" s="252" customFormat="1" ht="15.75" thickBot="1" x14ac:dyDescent="0.3">
      <c r="A67" s="203">
        <v>19</v>
      </c>
      <c r="B67" s="233">
        <v>40133</v>
      </c>
      <c r="C67" s="238" t="s">
        <v>44</v>
      </c>
      <c r="D67" s="194">
        <v>78</v>
      </c>
      <c r="E67" s="188">
        <v>11.538461538461538</v>
      </c>
      <c r="F67" s="188">
        <v>38.461538461538467</v>
      </c>
      <c r="G67" s="188">
        <v>37.179487179487182</v>
      </c>
      <c r="H67" s="189">
        <v>12.820512820512819</v>
      </c>
      <c r="I67" s="247">
        <f t="shared" si="11"/>
        <v>3.5128205128205128</v>
      </c>
      <c r="J67" s="253"/>
      <c r="K67" s="347">
        <f t="shared" si="2"/>
        <v>78</v>
      </c>
      <c r="L67" s="325">
        <f t="shared" si="5"/>
        <v>39</v>
      </c>
      <c r="M67" s="326">
        <f t="shared" si="6"/>
        <v>50</v>
      </c>
      <c r="N67" s="322">
        <f t="shared" si="7"/>
        <v>9</v>
      </c>
      <c r="O67" s="353">
        <f t="shared" si="3"/>
        <v>11.538461538461538</v>
      </c>
    </row>
    <row r="68" spans="1:15" s="252" customFormat="1" ht="15.75" thickBot="1" x14ac:dyDescent="0.3">
      <c r="A68" s="222"/>
      <c r="B68" s="241"/>
      <c r="C68" s="220" t="s">
        <v>103</v>
      </c>
      <c r="D68" s="223">
        <f>SUM(D69:D82)</f>
        <v>1505</v>
      </c>
      <c r="E68" s="224">
        <f t="shared" ref="E68:H68" si="12">AVERAGE(E69:E82)</f>
        <v>10.144032285139131</v>
      </c>
      <c r="F68" s="224">
        <f t="shared" si="12"/>
        <v>31.588930184548623</v>
      </c>
      <c r="G68" s="224">
        <f t="shared" si="12"/>
        <v>44.620648151490606</v>
      </c>
      <c r="H68" s="224">
        <f t="shared" si="12"/>
        <v>13.646389378821635</v>
      </c>
      <c r="I68" s="225">
        <f>AVERAGE(I69:I82)</f>
        <v>3.6176939462399464</v>
      </c>
      <c r="J68" s="253"/>
      <c r="K68" s="114">
        <f t="shared" si="2"/>
        <v>1505</v>
      </c>
      <c r="L68" s="320">
        <f>SUM(L69:L82)</f>
        <v>882</v>
      </c>
      <c r="M68" s="340">
        <f t="shared" si="6"/>
        <v>58.267037530312237</v>
      </c>
      <c r="N68" s="320">
        <f>SUM(N69:N82)</f>
        <v>148</v>
      </c>
      <c r="O68" s="350">
        <f t="shared" si="3"/>
        <v>10.144032285139131</v>
      </c>
    </row>
    <row r="69" spans="1:15" s="252" customFormat="1" x14ac:dyDescent="0.25">
      <c r="A69" s="257">
        <v>1</v>
      </c>
      <c r="B69" s="258">
        <v>50040</v>
      </c>
      <c r="C69" s="259" t="s">
        <v>56</v>
      </c>
      <c r="D69" s="183">
        <v>90</v>
      </c>
      <c r="E69" s="176">
        <v>0</v>
      </c>
      <c r="F69" s="176">
        <v>27.777777777777779</v>
      </c>
      <c r="G69" s="176">
        <v>51.111111111111107</v>
      </c>
      <c r="H69" s="176">
        <v>21.111111111111111</v>
      </c>
      <c r="I69" s="249">
        <f t="shared" ref="I69:I82" si="13">(E69*2+F69*3+G69*4+H69*5)/100</f>
        <v>3.9333333333333331</v>
      </c>
      <c r="J69" s="253"/>
      <c r="K69" s="347">
        <f t="shared" si="2"/>
        <v>90</v>
      </c>
      <c r="L69" s="327">
        <f t="shared" si="5"/>
        <v>64.999999999999986</v>
      </c>
      <c r="M69" s="321">
        <f t="shared" si="6"/>
        <v>72.222222222222214</v>
      </c>
      <c r="N69" s="322">
        <f t="shared" si="7"/>
        <v>0</v>
      </c>
      <c r="O69" s="354">
        <f t="shared" si="3"/>
        <v>0</v>
      </c>
    </row>
    <row r="70" spans="1:15" s="252" customFormat="1" x14ac:dyDescent="0.25">
      <c r="A70" s="255">
        <v>2</v>
      </c>
      <c r="B70" s="231">
        <v>50003</v>
      </c>
      <c r="C70" s="237" t="s">
        <v>55</v>
      </c>
      <c r="D70" s="193">
        <v>96</v>
      </c>
      <c r="E70" s="187">
        <v>9.375</v>
      </c>
      <c r="F70" s="187">
        <v>29.166666666666668</v>
      </c>
      <c r="G70" s="187">
        <v>53.125</v>
      </c>
      <c r="H70" s="187">
        <v>8.3333333333333321</v>
      </c>
      <c r="I70" s="229">
        <f t="shared" si="13"/>
        <v>3.6041666666666661</v>
      </c>
      <c r="J70" s="253"/>
      <c r="K70" s="347">
        <f t="shared" si="2"/>
        <v>96</v>
      </c>
      <c r="L70" s="323">
        <f t="shared" si="5"/>
        <v>59</v>
      </c>
      <c r="M70" s="324">
        <f t="shared" si="6"/>
        <v>61.458333333333329</v>
      </c>
      <c r="N70" s="322">
        <f t="shared" si="7"/>
        <v>9</v>
      </c>
      <c r="O70" s="352">
        <f t="shared" si="3"/>
        <v>9.375</v>
      </c>
    </row>
    <row r="71" spans="1:15" s="252" customFormat="1" x14ac:dyDescent="0.25">
      <c r="A71" s="255">
        <v>3</v>
      </c>
      <c r="B71" s="231">
        <v>50060</v>
      </c>
      <c r="C71" s="237" t="s">
        <v>156</v>
      </c>
      <c r="D71" s="193">
        <v>158</v>
      </c>
      <c r="E71" s="187">
        <v>7.59493670886076</v>
      </c>
      <c r="F71" s="187">
        <v>34.177215189873415</v>
      </c>
      <c r="G71" s="187">
        <v>43.670886075949369</v>
      </c>
      <c r="H71" s="187">
        <v>14.556962025316455</v>
      </c>
      <c r="I71" s="229">
        <f t="shared" si="13"/>
        <v>3.6518987341772151</v>
      </c>
      <c r="J71" s="253"/>
      <c r="K71" s="347">
        <f t="shared" ref="K71:K123" si="14">D71</f>
        <v>158</v>
      </c>
      <c r="L71" s="323">
        <f t="shared" ref="L71:L123" si="15">K71*M71/100</f>
        <v>92</v>
      </c>
      <c r="M71" s="324">
        <f t="shared" si="6"/>
        <v>58.22784810126582</v>
      </c>
      <c r="N71" s="322">
        <f t="shared" si="7"/>
        <v>12</v>
      </c>
      <c r="O71" s="352">
        <f t="shared" ref="O71:O123" si="16">E71</f>
        <v>7.59493670886076</v>
      </c>
    </row>
    <row r="72" spans="1:15" s="252" customFormat="1" x14ac:dyDescent="0.25">
      <c r="A72" s="255">
        <v>4</v>
      </c>
      <c r="B72" s="231">
        <v>50170</v>
      </c>
      <c r="C72" s="237" t="s">
        <v>157</v>
      </c>
      <c r="D72" s="193">
        <v>74</v>
      </c>
      <c r="E72" s="187">
        <v>10.810810810810811</v>
      </c>
      <c r="F72" s="187">
        <v>31.081081081081081</v>
      </c>
      <c r="G72" s="187">
        <v>47.297297297297298</v>
      </c>
      <c r="H72" s="187">
        <v>10.810810810810811</v>
      </c>
      <c r="I72" s="229">
        <f t="shared" si="13"/>
        <v>3.5810810810810811</v>
      </c>
      <c r="J72" s="253"/>
      <c r="K72" s="347">
        <f t="shared" si="14"/>
        <v>74</v>
      </c>
      <c r="L72" s="323">
        <f t="shared" si="15"/>
        <v>43</v>
      </c>
      <c r="M72" s="324">
        <f t="shared" si="6"/>
        <v>58.108108108108112</v>
      </c>
      <c r="N72" s="322">
        <f t="shared" si="7"/>
        <v>8</v>
      </c>
      <c r="O72" s="352">
        <f t="shared" si="16"/>
        <v>10.810810810810811</v>
      </c>
    </row>
    <row r="73" spans="1:15" s="252" customFormat="1" x14ac:dyDescent="0.25">
      <c r="A73" s="255">
        <v>5</v>
      </c>
      <c r="B73" s="231">
        <v>50230</v>
      </c>
      <c r="C73" s="237" t="s">
        <v>60</v>
      </c>
      <c r="D73" s="193">
        <v>78</v>
      </c>
      <c r="E73" s="187">
        <v>14.102564102564102</v>
      </c>
      <c r="F73" s="187">
        <v>33.333333333333329</v>
      </c>
      <c r="G73" s="187">
        <v>37.179487179487182</v>
      </c>
      <c r="H73" s="187">
        <v>15.384615384615385</v>
      </c>
      <c r="I73" s="229">
        <f t="shared" si="13"/>
        <v>3.5384615384615383</v>
      </c>
      <c r="J73" s="253"/>
      <c r="K73" s="347">
        <f t="shared" si="14"/>
        <v>78</v>
      </c>
      <c r="L73" s="323">
        <f t="shared" si="15"/>
        <v>41</v>
      </c>
      <c r="M73" s="324">
        <f t="shared" ref="M73:M123" si="17">SUM(G73,H73)</f>
        <v>52.564102564102569</v>
      </c>
      <c r="N73" s="322">
        <f t="shared" ref="N73:N123" si="18">K73*O73/100</f>
        <v>11</v>
      </c>
      <c r="O73" s="352">
        <f t="shared" si="16"/>
        <v>14.102564102564102</v>
      </c>
    </row>
    <row r="74" spans="1:15" s="252" customFormat="1" x14ac:dyDescent="0.25">
      <c r="A74" s="255">
        <v>6</v>
      </c>
      <c r="B74" s="231">
        <v>50340</v>
      </c>
      <c r="C74" s="237" t="s">
        <v>158</v>
      </c>
      <c r="D74" s="193">
        <v>76</v>
      </c>
      <c r="E74" s="187">
        <v>9.2105263157894726</v>
      </c>
      <c r="F74" s="187">
        <v>18.421052631578945</v>
      </c>
      <c r="G74" s="187">
        <v>52.631578947368418</v>
      </c>
      <c r="H74" s="187">
        <v>19.736842105263158</v>
      </c>
      <c r="I74" s="229">
        <f t="shared" si="13"/>
        <v>3.8289473684210527</v>
      </c>
      <c r="J74" s="253"/>
      <c r="K74" s="347">
        <f t="shared" si="14"/>
        <v>76</v>
      </c>
      <c r="L74" s="323">
        <f t="shared" si="15"/>
        <v>55</v>
      </c>
      <c r="M74" s="324">
        <f t="shared" si="17"/>
        <v>72.368421052631575</v>
      </c>
      <c r="N74" s="322">
        <f t="shared" si="18"/>
        <v>6.9999999999999991</v>
      </c>
      <c r="O74" s="352">
        <f t="shared" si="16"/>
        <v>9.2105263157894726</v>
      </c>
    </row>
    <row r="75" spans="1:15" s="252" customFormat="1" x14ac:dyDescent="0.25">
      <c r="A75" s="255">
        <v>7</v>
      </c>
      <c r="B75" s="231">
        <v>50420</v>
      </c>
      <c r="C75" s="237" t="s">
        <v>159</v>
      </c>
      <c r="D75" s="193">
        <v>95</v>
      </c>
      <c r="E75" s="187">
        <v>0</v>
      </c>
      <c r="F75" s="187">
        <v>28.421052631578945</v>
      </c>
      <c r="G75" s="187">
        <v>52.631578947368418</v>
      </c>
      <c r="H75" s="187">
        <v>18.947368421052634</v>
      </c>
      <c r="I75" s="229">
        <f t="shared" si="13"/>
        <v>3.905263157894737</v>
      </c>
      <c r="J75" s="253"/>
      <c r="K75" s="347">
        <f t="shared" si="14"/>
        <v>95</v>
      </c>
      <c r="L75" s="323">
        <f t="shared" si="15"/>
        <v>68</v>
      </c>
      <c r="M75" s="324">
        <f t="shared" si="17"/>
        <v>71.578947368421055</v>
      </c>
      <c r="N75" s="322">
        <f t="shared" si="18"/>
        <v>0</v>
      </c>
      <c r="O75" s="352">
        <f t="shared" si="16"/>
        <v>0</v>
      </c>
    </row>
    <row r="76" spans="1:15" s="252" customFormat="1" x14ac:dyDescent="0.25">
      <c r="A76" s="255">
        <v>8</v>
      </c>
      <c r="B76" s="258">
        <v>50450</v>
      </c>
      <c r="C76" s="259" t="s">
        <v>160</v>
      </c>
      <c r="D76" s="193">
        <v>168</v>
      </c>
      <c r="E76" s="187">
        <v>1.1904761904761905</v>
      </c>
      <c r="F76" s="187">
        <v>33.333333333333329</v>
      </c>
      <c r="G76" s="187">
        <v>53.571428571428569</v>
      </c>
      <c r="H76" s="187">
        <v>11.904761904761903</v>
      </c>
      <c r="I76" s="229">
        <f t="shared" si="13"/>
        <v>3.7619047619047614</v>
      </c>
      <c r="J76" s="253"/>
      <c r="K76" s="347">
        <f t="shared" si="14"/>
        <v>168</v>
      </c>
      <c r="L76" s="323">
        <f t="shared" si="15"/>
        <v>109.99999999999999</v>
      </c>
      <c r="M76" s="324">
        <f t="shared" si="17"/>
        <v>65.476190476190467</v>
      </c>
      <c r="N76" s="322">
        <f t="shared" si="18"/>
        <v>2</v>
      </c>
      <c r="O76" s="352">
        <f t="shared" si="16"/>
        <v>1.1904761904761905</v>
      </c>
    </row>
    <row r="77" spans="1:15" s="252" customFormat="1" x14ac:dyDescent="0.25">
      <c r="A77" s="255">
        <v>9</v>
      </c>
      <c r="B77" s="231">
        <v>50620</v>
      </c>
      <c r="C77" s="237" t="s">
        <v>64</v>
      </c>
      <c r="D77" s="193">
        <v>76</v>
      </c>
      <c r="E77" s="187">
        <v>10.526315789473683</v>
      </c>
      <c r="F77" s="187">
        <v>38.15789473684211</v>
      </c>
      <c r="G77" s="187">
        <v>44.736842105263158</v>
      </c>
      <c r="H77" s="187">
        <v>6.5789473684210522</v>
      </c>
      <c r="I77" s="229">
        <f t="shared" si="13"/>
        <v>3.4736842105263164</v>
      </c>
      <c r="J77" s="253"/>
      <c r="K77" s="347">
        <f t="shared" si="14"/>
        <v>76</v>
      </c>
      <c r="L77" s="323">
        <f t="shared" si="15"/>
        <v>39</v>
      </c>
      <c r="M77" s="324">
        <f t="shared" si="17"/>
        <v>51.315789473684212</v>
      </c>
      <c r="N77" s="322">
        <f t="shared" si="18"/>
        <v>7.9999999999999991</v>
      </c>
      <c r="O77" s="352">
        <f t="shared" si="16"/>
        <v>10.526315789473683</v>
      </c>
    </row>
    <row r="78" spans="1:15" s="252" customFormat="1" x14ac:dyDescent="0.25">
      <c r="A78" s="255">
        <v>10</v>
      </c>
      <c r="B78" s="231">
        <v>50760</v>
      </c>
      <c r="C78" s="237" t="s">
        <v>161</v>
      </c>
      <c r="D78" s="193">
        <v>118</v>
      </c>
      <c r="E78" s="187">
        <v>38.983050847457626</v>
      </c>
      <c r="F78" s="187">
        <v>28.8135593220339</v>
      </c>
      <c r="G78" s="187">
        <v>25.423728813559322</v>
      </c>
      <c r="H78" s="187">
        <v>6.7796610169491522</v>
      </c>
      <c r="I78" s="229">
        <f t="shared" si="13"/>
        <v>3</v>
      </c>
      <c r="J78" s="253"/>
      <c r="K78" s="347">
        <f t="shared" si="14"/>
        <v>118</v>
      </c>
      <c r="L78" s="323">
        <f t="shared" si="15"/>
        <v>37.999999999999993</v>
      </c>
      <c r="M78" s="324">
        <f t="shared" si="17"/>
        <v>32.20338983050847</v>
      </c>
      <c r="N78" s="322">
        <f t="shared" si="18"/>
        <v>46</v>
      </c>
      <c r="O78" s="352">
        <f t="shared" si="16"/>
        <v>38.983050847457626</v>
      </c>
    </row>
    <row r="79" spans="1:15" s="252" customFormat="1" x14ac:dyDescent="0.25">
      <c r="A79" s="255">
        <v>11</v>
      </c>
      <c r="B79" s="231">
        <v>50780</v>
      </c>
      <c r="C79" s="237" t="s">
        <v>162</v>
      </c>
      <c r="D79" s="193">
        <v>158</v>
      </c>
      <c r="E79" s="187">
        <v>12.658227848101266</v>
      </c>
      <c r="F79" s="187">
        <v>22.151898734177212</v>
      </c>
      <c r="G79" s="187">
        <v>39.87341772151899</v>
      </c>
      <c r="H79" s="187">
        <v>25.316455696202532</v>
      </c>
      <c r="I79" s="229">
        <f t="shared" si="13"/>
        <v>3.7784810126582276</v>
      </c>
      <c r="J79" s="253"/>
      <c r="K79" s="347">
        <f t="shared" si="14"/>
        <v>158</v>
      </c>
      <c r="L79" s="323">
        <f t="shared" si="15"/>
        <v>103</v>
      </c>
      <c r="M79" s="324">
        <f t="shared" si="17"/>
        <v>65.189873417721515</v>
      </c>
      <c r="N79" s="322">
        <f t="shared" si="18"/>
        <v>20</v>
      </c>
      <c r="O79" s="352">
        <f t="shared" si="16"/>
        <v>12.658227848101266</v>
      </c>
    </row>
    <row r="80" spans="1:15" s="252" customFormat="1" x14ac:dyDescent="0.25">
      <c r="A80" s="255">
        <v>12</v>
      </c>
      <c r="B80" s="231">
        <v>50930</v>
      </c>
      <c r="C80" s="237" t="s">
        <v>163</v>
      </c>
      <c r="D80" s="193">
        <v>71</v>
      </c>
      <c r="E80" s="187">
        <v>12.676056338028168</v>
      </c>
      <c r="F80" s="187">
        <v>46.478873239436616</v>
      </c>
      <c r="G80" s="187">
        <v>29.577464788732392</v>
      </c>
      <c r="H80" s="187">
        <v>11.267605633802818</v>
      </c>
      <c r="I80" s="229">
        <f t="shared" si="13"/>
        <v>3.3943661971830981</v>
      </c>
      <c r="J80" s="253"/>
      <c r="K80" s="347">
        <f t="shared" si="14"/>
        <v>71</v>
      </c>
      <c r="L80" s="323">
        <f t="shared" si="15"/>
        <v>29</v>
      </c>
      <c r="M80" s="324">
        <f t="shared" si="17"/>
        <v>40.845070422535208</v>
      </c>
      <c r="N80" s="322">
        <f t="shared" si="18"/>
        <v>8.9999999999999982</v>
      </c>
      <c r="O80" s="352">
        <f t="shared" si="16"/>
        <v>12.676056338028168</v>
      </c>
    </row>
    <row r="81" spans="1:15" s="252" customFormat="1" x14ac:dyDescent="0.25">
      <c r="A81" s="255">
        <v>13</v>
      </c>
      <c r="B81" s="233">
        <v>51370</v>
      </c>
      <c r="C81" s="237" t="s">
        <v>68</v>
      </c>
      <c r="D81" s="82">
        <v>79</v>
      </c>
      <c r="E81" s="83">
        <v>10.126582278481013</v>
      </c>
      <c r="F81" s="83">
        <v>31.645569620253166</v>
      </c>
      <c r="G81" s="83">
        <v>46.835443037974684</v>
      </c>
      <c r="H81" s="84">
        <v>11.39240506329114</v>
      </c>
      <c r="I81" s="229">
        <f t="shared" si="13"/>
        <v>3.5949367088607596</v>
      </c>
      <c r="J81" s="253"/>
      <c r="K81" s="347">
        <f t="shared" si="14"/>
        <v>79</v>
      </c>
      <c r="L81" s="323">
        <f t="shared" si="15"/>
        <v>46</v>
      </c>
      <c r="M81" s="324">
        <f t="shared" si="17"/>
        <v>58.22784810126582</v>
      </c>
      <c r="N81" s="322">
        <f t="shared" si="18"/>
        <v>8</v>
      </c>
      <c r="O81" s="352">
        <f t="shared" si="16"/>
        <v>10.126582278481013</v>
      </c>
    </row>
    <row r="82" spans="1:15" s="252" customFormat="1" ht="15.75" thickBot="1" x14ac:dyDescent="0.3">
      <c r="A82" s="255">
        <v>14</v>
      </c>
      <c r="B82" s="233">
        <v>51580</v>
      </c>
      <c r="C82" s="237" t="s">
        <v>164</v>
      </c>
      <c r="D82" s="194">
        <v>168</v>
      </c>
      <c r="E82" s="188">
        <v>4.7619047619047619</v>
      </c>
      <c r="F82" s="188">
        <v>39.285714285714285</v>
      </c>
      <c r="G82" s="188">
        <v>47.023809523809526</v>
      </c>
      <c r="H82" s="189">
        <v>8.9285714285714288</v>
      </c>
      <c r="I82" s="229">
        <f t="shared" si="13"/>
        <v>3.6011904761904763</v>
      </c>
      <c r="J82" s="253"/>
      <c r="K82" s="347">
        <f t="shared" si="14"/>
        <v>168</v>
      </c>
      <c r="L82" s="325">
        <f t="shared" si="15"/>
        <v>94</v>
      </c>
      <c r="M82" s="326">
        <f t="shared" si="17"/>
        <v>55.952380952380956</v>
      </c>
      <c r="N82" s="322">
        <f t="shared" si="18"/>
        <v>8</v>
      </c>
      <c r="O82" s="353">
        <f t="shared" si="16"/>
        <v>4.7619047619047619</v>
      </c>
    </row>
    <row r="83" spans="1:15" s="252" customFormat="1" ht="15.75" thickBot="1" x14ac:dyDescent="0.3">
      <c r="A83" s="222"/>
      <c r="B83" s="241"/>
      <c r="C83" s="226" t="s">
        <v>104</v>
      </c>
      <c r="D83" s="223">
        <f>SUM(D84:D113)</f>
        <v>4030</v>
      </c>
      <c r="E83" s="224">
        <f>AVERAGE(E84:E113)</f>
        <v>10.785020927158321</v>
      </c>
      <c r="F83" s="224">
        <f>AVERAGE(F84:F113)</f>
        <v>33.557291502042197</v>
      </c>
      <c r="G83" s="224">
        <f>AVERAGE(G84:G113)</f>
        <v>43.448870208721921</v>
      </c>
      <c r="H83" s="224">
        <f>AVERAGE(H84:H113)</f>
        <v>12.208817362077552</v>
      </c>
      <c r="I83" s="225">
        <f>AVERAGE(I84:I113)</f>
        <v>3.5708148400571877</v>
      </c>
      <c r="J83" s="253"/>
      <c r="K83" s="114">
        <f t="shared" si="14"/>
        <v>4030</v>
      </c>
      <c r="L83" s="115">
        <f>SUM(L84:L113)</f>
        <v>2346</v>
      </c>
      <c r="M83" s="340">
        <f t="shared" si="17"/>
        <v>55.657687570799474</v>
      </c>
      <c r="N83" s="320">
        <f>SUM(N84:N113)</f>
        <v>390</v>
      </c>
      <c r="O83" s="350">
        <f t="shared" si="16"/>
        <v>10.785020927158321</v>
      </c>
    </row>
    <row r="84" spans="1:15" s="252" customFormat="1" x14ac:dyDescent="0.25">
      <c r="A84" s="257">
        <v>1</v>
      </c>
      <c r="B84" s="258">
        <v>60010</v>
      </c>
      <c r="C84" s="259" t="s">
        <v>165</v>
      </c>
      <c r="D84" s="183">
        <v>83</v>
      </c>
      <c r="E84" s="176">
        <v>14.457831325301203</v>
      </c>
      <c r="F84" s="176">
        <v>39.75903614457831</v>
      </c>
      <c r="G84" s="176">
        <v>36.144578313253014</v>
      </c>
      <c r="H84" s="176">
        <v>9.6385542168674707</v>
      </c>
      <c r="I84" s="249">
        <f t="shared" ref="I84:I113" si="19">(E84*2+F84*3+G84*4+H84*5)/100</f>
        <v>3.4096385542168672</v>
      </c>
      <c r="J84" s="253"/>
      <c r="K84" s="347">
        <f t="shared" si="14"/>
        <v>83</v>
      </c>
      <c r="L84" s="327">
        <f t="shared" si="15"/>
        <v>38</v>
      </c>
      <c r="M84" s="321">
        <f t="shared" si="17"/>
        <v>45.783132530120483</v>
      </c>
      <c r="N84" s="322">
        <f t="shared" si="18"/>
        <v>11.999999999999998</v>
      </c>
      <c r="O84" s="354">
        <f t="shared" si="16"/>
        <v>14.457831325301203</v>
      </c>
    </row>
    <row r="85" spans="1:15" s="252" customFormat="1" x14ac:dyDescent="0.25">
      <c r="A85" s="255">
        <v>2</v>
      </c>
      <c r="B85" s="231">
        <v>60020</v>
      </c>
      <c r="C85" s="237" t="s">
        <v>70</v>
      </c>
      <c r="D85" s="193">
        <v>55</v>
      </c>
      <c r="E85" s="187">
        <v>29.09090909090909</v>
      </c>
      <c r="F85" s="187">
        <v>49.090909090909093</v>
      </c>
      <c r="G85" s="187">
        <v>18.181818181818183</v>
      </c>
      <c r="H85" s="187">
        <v>3.6363636363636362</v>
      </c>
      <c r="I85" s="229">
        <f t="shared" si="19"/>
        <v>2.9636363636363638</v>
      </c>
      <c r="J85" s="253"/>
      <c r="K85" s="347">
        <f t="shared" si="14"/>
        <v>55</v>
      </c>
      <c r="L85" s="323">
        <f t="shared" si="15"/>
        <v>12</v>
      </c>
      <c r="M85" s="324">
        <f t="shared" si="17"/>
        <v>21.81818181818182</v>
      </c>
      <c r="N85" s="322">
        <f t="shared" si="18"/>
        <v>16</v>
      </c>
      <c r="O85" s="352">
        <f t="shared" si="16"/>
        <v>29.09090909090909</v>
      </c>
    </row>
    <row r="86" spans="1:15" s="252" customFormat="1" x14ac:dyDescent="0.25">
      <c r="A86" s="255">
        <v>3</v>
      </c>
      <c r="B86" s="231">
        <v>60050</v>
      </c>
      <c r="C86" s="237" t="s">
        <v>166</v>
      </c>
      <c r="D86" s="193">
        <v>93</v>
      </c>
      <c r="E86" s="187">
        <v>3.225806451612903</v>
      </c>
      <c r="F86" s="187">
        <v>22.58064516129032</v>
      </c>
      <c r="G86" s="187">
        <v>62.365591397849464</v>
      </c>
      <c r="H86" s="187">
        <v>11.827956989247312</v>
      </c>
      <c r="I86" s="229">
        <f t="shared" si="19"/>
        <v>3.8279569892473115</v>
      </c>
      <c r="J86" s="253"/>
      <c r="K86" s="347">
        <f t="shared" si="14"/>
        <v>93</v>
      </c>
      <c r="L86" s="323">
        <f t="shared" si="15"/>
        <v>68.999999999999986</v>
      </c>
      <c r="M86" s="324">
        <f t="shared" si="17"/>
        <v>74.193548387096769</v>
      </c>
      <c r="N86" s="322">
        <f t="shared" si="18"/>
        <v>3</v>
      </c>
      <c r="O86" s="352">
        <f t="shared" si="16"/>
        <v>3.225806451612903</v>
      </c>
    </row>
    <row r="87" spans="1:15" s="252" customFormat="1" x14ac:dyDescent="0.25">
      <c r="A87" s="255">
        <v>4</v>
      </c>
      <c r="B87" s="231">
        <v>60070</v>
      </c>
      <c r="C87" s="237" t="s">
        <v>167</v>
      </c>
      <c r="D87" s="193">
        <v>117</v>
      </c>
      <c r="E87" s="187">
        <v>11.965811965811966</v>
      </c>
      <c r="F87" s="187">
        <v>27.350427350427353</v>
      </c>
      <c r="G87" s="187">
        <v>52.991452991452995</v>
      </c>
      <c r="H87" s="187">
        <v>7.6923076923076925</v>
      </c>
      <c r="I87" s="229">
        <f t="shared" si="19"/>
        <v>3.5641025641025639</v>
      </c>
      <c r="J87" s="253"/>
      <c r="K87" s="347">
        <f t="shared" si="14"/>
        <v>117</v>
      </c>
      <c r="L87" s="323">
        <f t="shared" si="15"/>
        <v>71.000000000000014</v>
      </c>
      <c r="M87" s="324">
        <f t="shared" si="17"/>
        <v>60.683760683760688</v>
      </c>
      <c r="N87" s="322">
        <f t="shared" si="18"/>
        <v>14</v>
      </c>
      <c r="O87" s="352">
        <f t="shared" si="16"/>
        <v>11.965811965811966</v>
      </c>
    </row>
    <row r="88" spans="1:15" s="252" customFormat="1" x14ac:dyDescent="0.25">
      <c r="A88" s="255">
        <v>5</v>
      </c>
      <c r="B88" s="231">
        <v>60180</v>
      </c>
      <c r="C88" s="237" t="s">
        <v>168</v>
      </c>
      <c r="D88" s="193">
        <v>131</v>
      </c>
      <c r="E88" s="187">
        <v>9.1603053435114496</v>
      </c>
      <c r="F88" s="187">
        <v>33.587786259541986</v>
      </c>
      <c r="G88" s="187">
        <v>46.564885496183209</v>
      </c>
      <c r="H88" s="187">
        <v>10.687022900763358</v>
      </c>
      <c r="I88" s="229">
        <f t="shared" si="19"/>
        <v>3.5877862595419852</v>
      </c>
      <c r="J88" s="253"/>
      <c r="K88" s="347">
        <f t="shared" si="14"/>
        <v>131</v>
      </c>
      <c r="L88" s="323">
        <f t="shared" si="15"/>
        <v>75</v>
      </c>
      <c r="M88" s="324">
        <f t="shared" si="17"/>
        <v>57.251908396946568</v>
      </c>
      <c r="N88" s="322">
        <f t="shared" si="18"/>
        <v>12</v>
      </c>
      <c r="O88" s="352">
        <f t="shared" si="16"/>
        <v>9.1603053435114496</v>
      </c>
    </row>
    <row r="89" spans="1:15" s="252" customFormat="1" x14ac:dyDescent="0.25">
      <c r="A89" s="255">
        <v>6</v>
      </c>
      <c r="B89" s="231">
        <v>60240</v>
      </c>
      <c r="C89" s="237" t="s">
        <v>169</v>
      </c>
      <c r="D89" s="193">
        <v>167</v>
      </c>
      <c r="E89" s="187">
        <v>2.9940119760479043</v>
      </c>
      <c r="F89" s="187">
        <v>28.742514970059879</v>
      </c>
      <c r="G89" s="187">
        <v>46.706586826347305</v>
      </c>
      <c r="H89" s="187">
        <v>21.556886227544911</v>
      </c>
      <c r="I89" s="229">
        <f t="shared" si="19"/>
        <v>3.8682634730538923</v>
      </c>
      <c r="J89" s="253"/>
      <c r="K89" s="347">
        <f t="shared" si="14"/>
        <v>167</v>
      </c>
      <c r="L89" s="323">
        <f t="shared" si="15"/>
        <v>114</v>
      </c>
      <c r="M89" s="324">
        <f t="shared" si="17"/>
        <v>68.263473053892213</v>
      </c>
      <c r="N89" s="322">
        <f t="shared" si="18"/>
        <v>5</v>
      </c>
      <c r="O89" s="352">
        <f t="shared" si="16"/>
        <v>2.9940119760479043</v>
      </c>
    </row>
    <row r="90" spans="1:15" s="252" customFormat="1" x14ac:dyDescent="0.25">
      <c r="A90" s="255">
        <v>7</v>
      </c>
      <c r="B90" s="231">
        <v>60560</v>
      </c>
      <c r="C90" s="237" t="s">
        <v>75</v>
      </c>
      <c r="D90" s="193">
        <v>49</v>
      </c>
      <c r="E90" s="187">
        <v>18.367346938775512</v>
      </c>
      <c r="F90" s="187">
        <v>20.408163265306122</v>
      </c>
      <c r="G90" s="187">
        <v>44.897959183673471</v>
      </c>
      <c r="H90" s="187">
        <v>16.326530612244898</v>
      </c>
      <c r="I90" s="229">
        <f t="shared" si="19"/>
        <v>3.5918367346938771</v>
      </c>
      <c r="J90" s="253"/>
      <c r="K90" s="347">
        <f t="shared" si="14"/>
        <v>49</v>
      </c>
      <c r="L90" s="323">
        <f t="shared" si="15"/>
        <v>30.000000000000004</v>
      </c>
      <c r="M90" s="324">
        <f t="shared" si="17"/>
        <v>61.224489795918373</v>
      </c>
      <c r="N90" s="322">
        <f t="shared" si="18"/>
        <v>9.0000000000000018</v>
      </c>
      <c r="O90" s="352">
        <f t="shared" si="16"/>
        <v>18.367346938775512</v>
      </c>
    </row>
    <row r="91" spans="1:15" s="252" customFormat="1" x14ac:dyDescent="0.25">
      <c r="A91" s="255">
        <v>8</v>
      </c>
      <c r="B91" s="231">
        <v>60660</v>
      </c>
      <c r="C91" s="237" t="s">
        <v>170</v>
      </c>
      <c r="D91" s="193">
        <v>76</v>
      </c>
      <c r="E91" s="187">
        <v>9.2105263157894726</v>
      </c>
      <c r="F91" s="187">
        <v>42.105263157894733</v>
      </c>
      <c r="G91" s="187">
        <v>47.368421052631575</v>
      </c>
      <c r="H91" s="187">
        <v>1.3157894736842104</v>
      </c>
      <c r="I91" s="229">
        <f t="shared" si="19"/>
        <v>3.4078947368421044</v>
      </c>
      <c r="J91" s="253"/>
      <c r="K91" s="347">
        <f t="shared" si="14"/>
        <v>76</v>
      </c>
      <c r="L91" s="323">
        <f t="shared" si="15"/>
        <v>37</v>
      </c>
      <c r="M91" s="324">
        <f t="shared" si="17"/>
        <v>48.684210526315788</v>
      </c>
      <c r="N91" s="322">
        <f t="shared" si="18"/>
        <v>6.9999999999999991</v>
      </c>
      <c r="O91" s="352">
        <f t="shared" si="16"/>
        <v>9.2105263157894726</v>
      </c>
    </row>
    <row r="92" spans="1:15" s="252" customFormat="1" x14ac:dyDescent="0.25">
      <c r="A92" s="255">
        <v>9</v>
      </c>
      <c r="B92" s="231">
        <v>60001</v>
      </c>
      <c r="C92" s="237" t="s">
        <v>171</v>
      </c>
      <c r="D92" s="193">
        <v>100</v>
      </c>
      <c r="E92" s="187">
        <v>5</v>
      </c>
      <c r="F92" s="187">
        <v>75</v>
      </c>
      <c r="G92" s="187">
        <v>18</v>
      </c>
      <c r="H92" s="187">
        <v>2</v>
      </c>
      <c r="I92" s="229">
        <f t="shared" si="19"/>
        <v>3.17</v>
      </c>
      <c r="J92" s="253"/>
      <c r="K92" s="347">
        <f t="shared" si="14"/>
        <v>100</v>
      </c>
      <c r="L92" s="323">
        <f t="shared" si="15"/>
        <v>20</v>
      </c>
      <c r="M92" s="324">
        <f t="shared" si="17"/>
        <v>20</v>
      </c>
      <c r="N92" s="322">
        <f t="shared" si="18"/>
        <v>5</v>
      </c>
      <c r="O92" s="352">
        <f t="shared" si="16"/>
        <v>5</v>
      </c>
    </row>
    <row r="93" spans="1:15" s="252" customFormat="1" x14ac:dyDescent="0.25">
      <c r="A93" s="255">
        <v>10</v>
      </c>
      <c r="B93" s="231">
        <v>60850</v>
      </c>
      <c r="C93" s="237" t="s">
        <v>172</v>
      </c>
      <c r="D93" s="193">
        <v>108</v>
      </c>
      <c r="E93" s="187">
        <v>2.7777777777777777</v>
      </c>
      <c r="F93" s="187">
        <v>27.777777777777779</v>
      </c>
      <c r="G93" s="187">
        <v>53.703703703703709</v>
      </c>
      <c r="H93" s="187">
        <v>15.74074074074074</v>
      </c>
      <c r="I93" s="229">
        <f t="shared" si="19"/>
        <v>3.8240740740740744</v>
      </c>
      <c r="J93" s="253"/>
      <c r="K93" s="347">
        <f t="shared" si="14"/>
        <v>108</v>
      </c>
      <c r="L93" s="323">
        <f t="shared" si="15"/>
        <v>75.000000000000014</v>
      </c>
      <c r="M93" s="324">
        <f t="shared" si="17"/>
        <v>69.444444444444457</v>
      </c>
      <c r="N93" s="322">
        <f t="shared" si="18"/>
        <v>3</v>
      </c>
      <c r="O93" s="352">
        <f t="shared" si="16"/>
        <v>2.7777777777777777</v>
      </c>
    </row>
    <row r="94" spans="1:15" s="252" customFormat="1" x14ac:dyDescent="0.25">
      <c r="A94" s="255">
        <v>11</v>
      </c>
      <c r="B94" s="231">
        <v>60910</v>
      </c>
      <c r="C94" s="239" t="s">
        <v>79</v>
      </c>
      <c r="D94" s="193">
        <v>78</v>
      </c>
      <c r="E94" s="187">
        <v>7.6923076923076925</v>
      </c>
      <c r="F94" s="187">
        <v>20.512820512820511</v>
      </c>
      <c r="G94" s="187">
        <v>52.564102564102569</v>
      </c>
      <c r="H94" s="187">
        <v>19.230769230769234</v>
      </c>
      <c r="I94" s="229">
        <f t="shared" si="19"/>
        <v>3.8333333333333339</v>
      </c>
      <c r="J94" s="253"/>
      <c r="K94" s="347">
        <f t="shared" si="14"/>
        <v>78</v>
      </c>
      <c r="L94" s="323">
        <f t="shared" si="15"/>
        <v>56</v>
      </c>
      <c r="M94" s="324">
        <f t="shared" si="17"/>
        <v>71.794871794871796</v>
      </c>
      <c r="N94" s="322">
        <f t="shared" si="18"/>
        <v>6</v>
      </c>
      <c r="O94" s="352">
        <f t="shared" si="16"/>
        <v>7.6923076923076925</v>
      </c>
    </row>
    <row r="95" spans="1:15" s="252" customFormat="1" x14ac:dyDescent="0.25">
      <c r="A95" s="255">
        <v>12</v>
      </c>
      <c r="B95" s="231">
        <v>60980</v>
      </c>
      <c r="C95" s="237" t="s">
        <v>80</v>
      </c>
      <c r="D95" s="193">
        <v>75</v>
      </c>
      <c r="E95" s="187">
        <v>26.666666666666668</v>
      </c>
      <c r="F95" s="187">
        <v>29.333333333333332</v>
      </c>
      <c r="G95" s="187">
        <v>37.333333333333336</v>
      </c>
      <c r="H95" s="187">
        <v>6.666666666666667</v>
      </c>
      <c r="I95" s="229">
        <f t="shared" si="19"/>
        <v>3.24</v>
      </c>
      <c r="J95" s="253"/>
      <c r="K95" s="347">
        <f t="shared" si="14"/>
        <v>75</v>
      </c>
      <c r="L95" s="323">
        <f t="shared" si="15"/>
        <v>33</v>
      </c>
      <c r="M95" s="324">
        <f t="shared" si="17"/>
        <v>44</v>
      </c>
      <c r="N95" s="322">
        <f t="shared" si="18"/>
        <v>20</v>
      </c>
      <c r="O95" s="352">
        <f t="shared" si="16"/>
        <v>26.666666666666668</v>
      </c>
    </row>
    <row r="96" spans="1:15" s="252" customFormat="1" x14ac:dyDescent="0.25">
      <c r="A96" s="255">
        <v>13</v>
      </c>
      <c r="B96" s="231">
        <v>61080</v>
      </c>
      <c r="C96" s="237" t="s">
        <v>173</v>
      </c>
      <c r="D96" s="193">
        <v>115</v>
      </c>
      <c r="E96" s="187">
        <v>11.304347826086957</v>
      </c>
      <c r="F96" s="187">
        <v>45.217391304347828</v>
      </c>
      <c r="G96" s="187">
        <v>42.608695652173914</v>
      </c>
      <c r="H96" s="187">
        <v>0.86956521739130432</v>
      </c>
      <c r="I96" s="229">
        <f t="shared" si="19"/>
        <v>3.3304347826086955</v>
      </c>
      <c r="J96" s="253"/>
      <c r="K96" s="347">
        <f t="shared" si="14"/>
        <v>115</v>
      </c>
      <c r="L96" s="323">
        <f t="shared" si="15"/>
        <v>50</v>
      </c>
      <c r="M96" s="324">
        <f t="shared" si="17"/>
        <v>43.478260869565219</v>
      </c>
      <c r="N96" s="322">
        <f t="shared" si="18"/>
        <v>13</v>
      </c>
      <c r="O96" s="352">
        <f t="shared" si="16"/>
        <v>11.304347826086957</v>
      </c>
    </row>
    <row r="97" spans="1:15" s="252" customFormat="1" x14ac:dyDescent="0.25">
      <c r="A97" s="255">
        <v>14</v>
      </c>
      <c r="B97" s="231">
        <v>61150</v>
      </c>
      <c r="C97" s="237" t="s">
        <v>174</v>
      </c>
      <c r="D97" s="193">
        <v>95</v>
      </c>
      <c r="E97" s="187">
        <v>3.1578947368421053</v>
      </c>
      <c r="F97" s="187">
        <v>30.526315789473685</v>
      </c>
      <c r="G97" s="187">
        <v>38.94736842105263</v>
      </c>
      <c r="H97" s="187">
        <v>27.368421052631582</v>
      </c>
      <c r="I97" s="229">
        <f t="shared" si="19"/>
        <v>3.905263157894737</v>
      </c>
      <c r="J97" s="253"/>
      <c r="K97" s="347">
        <f t="shared" si="14"/>
        <v>95</v>
      </c>
      <c r="L97" s="323">
        <f t="shared" si="15"/>
        <v>63.000000000000007</v>
      </c>
      <c r="M97" s="324">
        <f t="shared" si="17"/>
        <v>66.31578947368422</v>
      </c>
      <c r="N97" s="322">
        <f t="shared" si="18"/>
        <v>3</v>
      </c>
      <c r="O97" s="352">
        <f t="shared" si="16"/>
        <v>3.1578947368421053</v>
      </c>
    </row>
    <row r="98" spans="1:15" s="252" customFormat="1" x14ac:dyDescent="0.25">
      <c r="A98" s="255">
        <v>15</v>
      </c>
      <c r="B98" s="231">
        <v>61210</v>
      </c>
      <c r="C98" s="237" t="s">
        <v>175</v>
      </c>
      <c r="D98" s="193">
        <v>67</v>
      </c>
      <c r="E98" s="187">
        <v>13.432835820895523</v>
      </c>
      <c r="F98" s="187">
        <v>46.268656716417908</v>
      </c>
      <c r="G98" s="187">
        <v>34.328358208955223</v>
      </c>
      <c r="H98" s="187">
        <v>5.9701492537313428</v>
      </c>
      <c r="I98" s="229">
        <f t="shared" si="19"/>
        <v>3.3283582089552239</v>
      </c>
      <c r="J98" s="253"/>
      <c r="K98" s="347">
        <f t="shared" si="14"/>
        <v>67</v>
      </c>
      <c r="L98" s="323">
        <f t="shared" si="15"/>
        <v>27</v>
      </c>
      <c r="M98" s="324">
        <f t="shared" si="17"/>
        <v>40.298507462686565</v>
      </c>
      <c r="N98" s="322">
        <f t="shared" si="18"/>
        <v>9</v>
      </c>
      <c r="O98" s="352">
        <f t="shared" si="16"/>
        <v>13.432835820895523</v>
      </c>
    </row>
    <row r="99" spans="1:15" s="252" customFormat="1" x14ac:dyDescent="0.25">
      <c r="A99" s="255">
        <v>16</v>
      </c>
      <c r="B99" s="231">
        <v>61290</v>
      </c>
      <c r="C99" s="237" t="s">
        <v>84</v>
      </c>
      <c r="D99" s="193">
        <v>72</v>
      </c>
      <c r="E99" s="187">
        <v>1.3888888888888888</v>
      </c>
      <c r="F99" s="187">
        <v>55.555555555555557</v>
      </c>
      <c r="G99" s="187">
        <v>37.5</v>
      </c>
      <c r="H99" s="187">
        <v>5.5555555555555554</v>
      </c>
      <c r="I99" s="229">
        <f t="shared" si="19"/>
        <v>3.4722222222222223</v>
      </c>
      <c r="J99" s="253"/>
      <c r="K99" s="347">
        <f t="shared" si="14"/>
        <v>72</v>
      </c>
      <c r="L99" s="323">
        <f t="shared" si="15"/>
        <v>31</v>
      </c>
      <c r="M99" s="324">
        <f t="shared" si="17"/>
        <v>43.055555555555557</v>
      </c>
      <c r="N99" s="322">
        <f t="shared" si="18"/>
        <v>1</v>
      </c>
      <c r="O99" s="352">
        <f t="shared" si="16"/>
        <v>1.3888888888888888</v>
      </c>
    </row>
    <row r="100" spans="1:15" s="252" customFormat="1" x14ac:dyDescent="0.25">
      <c r="A100" s="255">
        <v>17</v>
      </c>
      <c r="B100" s="231">
        <v>61340</v>
      </c>
      <c r="C100" s="237" t="s">
        <v>176</v>
      </c>
      <c r="D100" s="193">
        <v>144</v>
      </c>
      <c r="E100" s="187">
        <v>24.305555555555554</v>
      </c>
      <c r="F100" s="187">
        <v>45.138888888888893</v>
      </c>
      <c r="G100" s="187">
        <v>22.916666666666664</v>
      </c>
      <c r="H100" s="187">
        <v>7.6388888888888893</v>
      </c>
      <c r="I100" s="229">
        <f t="shared" si="19"/>
        <v>3.1388888888888893</v>
      </c>
      <c r="J100" s="253"/>
      <c r="K100" s="347">
        <f t="shared" si="14"/>
        <v>144</v>
      </c>
      <c r="L100" s="323">
        <f t="shared" si="15"/>
        <v>44</v>
      </c>
      <c r="M100" s="324">
        <f t="shared" si="17"/>
        <v>30.555555555555554</v>
      </c>
      <c r="N100" s="322">
        <f t="shared" si="18"/>
        <v>34.999999999999993</v>
      </c>
      <c r="O100" s="352">
        <f t="shared" si="16"/>
        <v>24.305555555555554</v>
      </c>
    </row>
    <row r="101" spans="1:15" s="252" customFormat="1" x14ac:dyDescent="0.25">
      <c r="A101" s="255">
        <v>18</v>
      </c>
      <c r="B101" s="231">
        <v>61390</v>
      </c>
      <c r="C101" s="237" t="s">
        <v>177</v>
      </c>
      <c r="D101" s="193">
        <v>106</v>
      </c>
      <c r="E101" s="187">
        <v>31.132075471698112</v>
      </c>
      <c r="F101" s="187">
        <v>28.30188679245283</v>
      </c>
      <c r="G101" s="187">
        <v>35.849056603773583</v>
      </c>
      <c r="H101" s="187">
        <v>4.716981132075472</v>
      </c>
      <c r="I101" s="229">
        <f t="shared" si="19"/>
        <v>3.1415094339622636</v>
      </c>
      <c r="J101" s="253"/>
      <c r="K101" s="347">
        <f t="shared" si="14"/>
        <v>106</v>
      </c>
      <c r="L101" s="323">
        <f t="shared" si="15"/>
        <v>43</v>
      </c>
      <c r="M101" s="324">
        <f t="shared" si="17"/>
        <v>40.566037735849058</v>
      </c>
      <c r="N101" s="322">
        <f t="shared" si="18"/>
        <v>33</v>
      </c>
      <c r="O101" s="352">
        <f t="shared" si="16"/>
        <v>31.132075471698112</v>
      </c>
    </row>
    <row r="102" spans="1:15" s="252" customFormat="1" x14ac:dyDescent="0.25">
      <c r="A102" s="255">
        <v>19</v>
      </c>
      <c r="B102" s="231">
        <v>61410</v>
      </c>
      <c r="C102" s="237" t="s">
        <v>178</v>
      </c>
      <c r="D102" s="193">
        <v>77</v>
      </c>
      <c r="E102" s="187">
        <v>9.0909090909090917</v>
      </c>
      <c r="F102" s="187">
        <v>19.480519480519483</v>
      </c>
      <c r="G102" s="187">
        <v>53.246753246753244</v>
      </c>
      <c r="H102" s="187">
        <v>18.181818181818183</v>
      </c>
      <c r="I102" s="229">
        <f t="shared" si="19"/>
        <v>3.8051948051948052</v>
      </c>
      <c r="J102" s="253"/>
      <c r="K102" s="347">
        <f t="shared" si="14"/>
        <v>77</v>
      </c>
      <c r="L102" s="323">
        <f t="shared" si="15"/>
        <v>55</v>
      </c>
      <c r="M102" s="324">
        <f t="shared" si="17"/>
        <v>71.428571428571431</v>
      </c>
      <c r="N102" s="322">
        <f t="shared" si="18"/>
        <v>7.0000000000000009</v>
      </c>
      <c r="O102" s="352">
        <f t="shared" si="16"/>
        <v>9.0909090909090917</v>
      </c>
    </row>
    <row r="103" spans="1:15" s="252" customFormat="1" x14ac:dyDescent="0.25">
      <c r="A103" s="255">
        <v>20</v>
      </c>
      <c r="B103" s="231">
        <v>61430</v>
      </c>
      <c r="C103" s="237" t="s">
        <v>108</v>
      </c>
      <c r="D103" s="193">
        <v>193</v>
      </c>
      <c r="E103" s="187">
        <v>11.917098445595855</v>
      </c>
      <c r="F103" s="187">
        <v>36.787564766839374</v>
      </c>
      <c r="G103" s="187">
        <v>40.414507772020727</v>
      </c>
      <c r="H103" s="187">
        <v>10.880829015544041</v>
      </c>
      <c r="I103" s="229">
        <f t="shared" si="19"/>
        <v>3.5025906735751295</v>
      </c>
      <c r="J103" s="253"/>
      <c r="K103" s="347">
        <f t="shared" si="14"/>
        <v>193</v>
      </c>
      <c r="L103" s="323">
        <f t="shared" si="15"/>
        <v>99</v>
      </c>
      <c r="M103" s="324">
        <f t="shared" si="17"/>
        <v>51.295336787564764</v>
      </c>
      <c r="N103" s="322">
        <f t="shared" si="18"/>
        <v>23</v>
      </c>
      <c r="O103" s="352">
        <f t="shared" si="16"/>
        <v>11.917098445595855</v>
      </c>
    </row>
    <row r="104" spans="1:15" s="252" customFormat="1" x14ac:dyDescent="0.25">
      <c r="A104" s="255">
        <v>21</v>
      </c>
      <c r="B104" s="231">
        <v>61440</v>
      </c>
      <c r="C104" s="237" t="s">
        <v>179</v>
      </c>
      <c r="D104" s="193">
        <v>278</v>
      </c>
      <c r="E104" s="187">
        <v>8.9928057553956826</v>
      </c>
      <c r="F104" s="187">
        <v>35.97122302158273</v>
      </c>
      <c r="G104" s="187">
        <v>44.60431654676259</v>
      </c>
      <c r="H104" s="187">
        <v>10.431654676258994</v>
      </c>
      <c r="I104" s="229">
        <f t="shared" si="19"/>
        <v>3.5647482014388494</v>
      </c>
      <c r="J104" s="253"/>
      <c r="K104" s="347">
        <f t="shared" si="14"/>
        <v>278</v>
      </c>
      <c r="L104" s="323">
        <f t="shared" si="15"/>
        <v>153</v>
      </c>
      <c r="M104" s="324">
        <f t="shared" si="17"/>
        <v>55.035971223021583</v>
      </c>
      <c r="N104" s="322">
        <f t="shared" si="18"/>
        <v>24.999999999999996</v>
      </c>
      <c r="O104" s="352">
        <f t="shared" si="16"/>
        <v>8.9928057553956826</v>
      </c>
    </row>
    <row r="105" spans="1:15" s="252" customFormat="1" x14ac:dyDescent="0.25">
      <c r="A105" s="255">
        <v>22</v>
      </c>
      <c r="B105" s="231">
        <v>61450</v>
      </c>
      <c r="C105" s="237" t="s">
        <v>107</v>
      </c>
      <c r="D105" s="193">
        <v>161</v>
      </c>
      <c r="E105" s="187">
        <v>13.664596273291925</v>
      </c>
      <c r="F105" s="187">
        <v>21.118012422360248</v>
      </c>
      <c r="G105" s="187">
        <v>54.037267080745345</v>
      </c>
      <c r="H105" s="187">
        <v>11.180124223602485</v>
      </c>
      <c r="I105" s="229">
        <f t="shared" si="19"/>
        <v>3.6273291925465845</v>
      </c>
      <c r="J105" s="253"/>
      <c r="K105" s="347">
        <f t="shared" si="14"/>
        <v>161</v>
      </c>
      <c r="L105" s="323">
        <f t="shared" si="15"/>
        <v>105</v>
      </c>
      <c r="M105" s="324">
        <f t="shared" si="17"/>
        <v>65.217391304347828</v>
      </c>
      <c r="N105" s="322">
        <f t="shared" si="18"/>
        <v>22</v>
      </c>
      <c r="O105" s="352">
        <f t="shared" si="16"/>
        <v>13.664596273291925</v>
      </c>
    </row>
    <row r="106" spans="1:15" s="252" customFormat="1" x14ac:dyDescent="0.25">
      <c r="A106" s="255">
        <v>23</v>
      </c>
      <c r="B106" s="231">
        <v>61470</v>
      </c>
      <c r="C106" s="237" t="s">
        <v>89</v>
      </c>
      <c r="D106" s="193">
        <v>130</v>
      </c>
      <c r="E106" s="187">
        <v>6.1538461538461542</v>
      </c>
      <c r="F106" s="187">
        <v>30</v>
      </c>
      <c r="G106" s="187">
        <v>42.307692307692307</v>
      </c>
      <c r="H106" s="187">
        <v>21.53846153846154</v>
      </c>
      <c r="I106" s="229">
        <f t="shared" si="19"/>
        <v>3.792307692307693</v>
      </c>
      <c r="J106" s="253"/>
      <c r="K106" s="347">
        <f t="shared" si="14"/>
        <v>130</v>
      </c>
      <c r="L106" s="323">
        <f t="shared" si="15"/>
        <v>83</v>
      </c>
      <c r="M106" s="324">
        <f t="shared" si="17"/>
        <v>63.846153846153847</v>
      </c>
      <c r="N106" s="322">
        <f t="shared" si="18"/>
        <v>8</v>
      </c>
      <c r="O106" s="352">
        <f t="shared" si="16"/>
        <v>6.1538461538461542</v>
      </c>
    </row>
    <row r="107" spans="1:15" s="252" customFormat="1" x14ac:dyDescent="0.25">
      <c r="A107" s="255">
        <v>24</v>
      </c>
      <c r="B107" s="231">
        <v>61490</v>
      </c>
      <c r="C107" s="237" t="s">
        <v>109</v>
      </c>
      <c r="D107" s="193">
        <v>226</v>
      </c>
      <c r="E107" s="187">
        <v>9.2920353982300892</v>
      </c>
      <c r="F107" s="187">
        <v>25.221238938053098</v>
      </c>
      <c r="G107" s="187">
        <v>49.557522123893804</v>
      </c>
      <c r="H107" s="187">
        <v>15.929203539823009</v>
      </c>
      <c r="I107" s="229">
        <f t="shared" si="19"/>
        <v>3.7212389380530975</v>
      </c>
      <c r="J107" s="253"/>
      <c r="K107" s="347">
        <f t="shared" si="14"/>
        <v>226</v>
      </c>
      <c r="L107" s="323">
        <f t="shared" si="15"/>
        <v>148</v>
      </c>
      <c r="M107" s="324">
        <f t="shared" si="17"/>
        <v>65.486725663716811</v>
      </c>
      <c r="N107" s="322">
        <f t="shared" si="18"/>
        <v>21</v>
      </c>
      <c r="O107" s="352">
        <f t="shared" si="16"/>
        <v>9.2920353982300892</v>
      </c>
    </row>
    <row r="108" spans="1:15" s="252" customFormat="1" x14ac:dyDescent="0.25">
      <c r="A108" s="255">
        <v>25</v>
      </c>
      <c r="B108" s="231">
        <v>61500</v>
      </c>
      <c r="C108" s="237" t="s">
        <v>110</v>
      </c>
      <c r="D108" s="193">
        <v>276</v>
      </c>
      <c r="E108" s="187">
        <v>4.7101449275362324</v>
      </c>
      <c r="F108" s="187">
        <v>14.492753623188406</v>
      </c>
      <c r="G108" s="187">
        <v>42.391304347826086</v>
      </c>
      <c r="H108" s="187">
        <v>38.405797101449274</v>
      </c>
      <c r="I108" s="229">
        <f t="shared" si="19"/>
        <v>4.1449275362318838</v>
      </c>
      <c r="J108" s="253"/>
      <c r="K108" s="347">
        <f t="shared" si="14"/>
        <v>276</v>
      </c>
      <c r="L108" s="323">
        <f t="shared" si="15"/>
        <v>223</v>
      </c>
      <c r="M108" s="324">
        <f t="shared" si="17"/>
        <v>80.79710144927536</v>
      </c>
      <c r="N108" s="322">
        <f t="shared" si="18"/>
        <v>13.000000000000002</v>
      </c>
      <c r="O108" s="352">
        <f t="shared" si="16"/>
        <v>4.7101449275362324</v>
      </c>
    </row>
    <row r="109" spans="1:15" s="252" customFormat="1" x14ac:dyDescent="0.25">
      <c r="A109" s="255">
        <v>26</v>
      </c>
      <c r="B109" s="231">
        <v>61510</v>
      </c>
      <c r="C109" s="237" t="s">
        <v>90</v>
      </c>
      <c r="D109" s="193">
        <v>112</v>
      </c>
      <c r="E109" s="187">
        <v>7.1428571428571423</v>
      </c>
      <c r="F109" s="187">
        <v>28.571428571428569</v>
      </c>
      <c r="G109" s="187">
        <v>53.571428571428569</v>
      </c>
      <c r="H109" s="187">
        <v>10.714285714285714</v>
      </c>
      <c r="I109" s="229">
        <f t="shared" si="19"/>
        <v>3.6785714285714284</v>
      </c>
      <c r="J109" s="253"/>
      <c r="K109" s="347">
        <f t="shared" si="14"/>
        <v>112</v>
      </c>
      <c r="L109" s="323">
        <f t="shared" si="15"/>
        <v>71.999999999999986</v>
      </c>
      <c r="M109" s="324">
        <f t="shared" si="17"/>
        <v>64.285714285714278</v>
      </c>
      <c r="N109" s="322">
        <f t="shared" si="18"/>
        <v>8</v>
      </c>
      <c r="O109" s="352">
        <f t="shared" si="16"/>
        <v>7.1428571428571423</v>
      </c>
    </row>
    <row r="110" spans="1:15" s="252" customFormat="1" x14ac:dyDescent="0.25">
      <c r="A110" s="255">
        <v>27</v>
      </c>
      <c r="B110" s="231">
        <v>61520</v>
      </c>
      <c r="C110" s="237" t="s">
        <v>180</v>
      </c>
      <c r="D110" s="85">
        <v>230</v>
      </c>
      <c r="E110" s="86">
        <v>0.43478260869565216</v>
      </c>
      <c r="F110" s="86">
        <v>27.391304347826086</v>
      </c>
      <c r="G110" s="86">
        <v>55.217391304347828</v>
      </c>
      <c r="H110" s="87">
        <v>16.956521739130434</v>
      </c>
      <c r="I110" s="229">
        <f t="shared" si="19"/>
        <v>3.8869565217391306</v>
      </c>
      <c r="J110" s="253"/>
      <c r="K110" s="347">
        <f t="shared" si="14"/>
        <v>230</v>
      </c>
      <c r="L110" s="323">
        <f t="shared" si="15"/>
        <v>166</v>
      </c>
      <c r="M110" s="324">
        <f t="shared" si="17"/>
        <v>72.173913043478265</v>
      </c>
      <c r="N110" s="322">
        <f t="shared" si="18"/>
        <v>1</v>
      </c>
      <c r="O110" s="352">
        <f t="shared" si="16"/>
        <v>0.43478260869565216</v>
      </c>
    </row>
    <row r="111" spans="1:15" s="252" customFormat="1" x14ac:dyDescent="0.25">
      <c r="A111" s="255">
        <v>28</v>
      </c>
      <c r="B111" s="258">
        <v>61540</v>
      </c>
      <c r="C111" s="237" t="s">
        <v>181</v>
      </c>
      <c r="D111" s="88">
        <v>226</v>
      </c>
      <c r="E111" s="89">
        <v>0</v>
      </c>
      <c r="F111" s="89">
        <v>23.008849557522122</v>
      </c>
      <c r="G111" s="89">
        <v>53.982300884955748</v>
      </c>
      <c r="H111" s="89">
        <v>23.008849557522122</v>
      </c>
      <c r="I111" s="229">
        <f t="shared" si="19"/>
        <v>4</v>
      </c>
      <c r="J111" s="253"/>
      <c r="K111" s="347">
        <f t="shared" si="14"/>
        <v>226</v>
      </c>
      <c r="L111" s="323">
        <f t="shared" si="15"/>
        <v>174</v>
      </c>
      <c r="M111" s="324">
        <f t="shared" si="17"/>
        <v>76.991150442477874</v>
      </c>
      <c r="N111" s="322">
        <f t="shared" si="18"/>
        <v>0</v>
      </c>
      <c r="O111" s="352">
        <f t="shared" si="16"/>
        <v>0</v>
      </c>
    </row>
    <row r="112" spans="1:15" s="252" customFormat="1" x14ac:dyDescent="0.25">
      <c r="A112" s="255">
        <v>29</v>
      </c>
      <c r="B112" s="231">
        <v>61560</v>
      </c>
      <c r="C112" s="259" t="s">
        <v>182</v>
      </c>
      <c r="D112" s="193">
        <v>230</v>
      </c>
      <c r="E112" s="187">
        <v>18.695652173913043</v>
      </c>
      <c r="F112" s="187">
        <v>43.04347826086957</v>
      </c>
      <c r="G112" s="187">
        <v>33.913043478260867</v>
      </c>
      <c r="H112" s="187">
        <v>4.3478260869565215</v>
      </c>
      <c r="I112" s="229">
        <f t="shared" si="19"/>
        <v>3.2391304347826089</v>
      </c>
      <c r="J112" s="253"/>
      <c r="K112" s="347">
        <f t="shared" si="14"/>
        <v>230</v>
      </c>
      <c r="L112" s="323">
        <f t="shared" si="15"/>
        <v>88</v>
      </c>
      <c r="M112" s="324">
        <f t="shared" si="17"/>
        <v>38.260869565217391</v>
      </c>
      <c r="N112" s="322">
        <f t="shared" si="18"/>
        <v>43</v>
      </c>
      <c r="O112" s="352">
        <f t="shared" si="16"/>
        <v>18.695652173913043</v>
      </c>
    </row>
    <row r="113" spans="1:15" s="252" customFormat="1" ht="15.75" thickBot="1" x14ac:dyDescent="0.3">
      <c r="A113" s="255">
        <v>30</v>
      </c>
      <c r="B113" s="231">
        <v>61570</v>
      </c>
      <c r="C113" s="237" t="s">
        <v>183</v>
      </c>
      <c r="D113" s="193">
        <v>160</v>
      </c>
      <c r="E113" s="187">
        <v>8.125</v>
      </c>
      <c r="F113" s="187">
        <v>34.375</v>
      </c>
      <c r="G113" s="187">
        <v>51.249999999999993</v>
      </c>
      <c r="H113" s="180">
        <v>6.25</v>
      </c>
      <c r="I113" s="229">
        <f t="shared" si="19"/>
        <v>3.5562499999999999</v>
      </c>
      <c r="J113" s="253"/>
      <c r="K113" s="347">
        <f t="shared" si="14"/>
        <v>160</v>
      </c>
      <c r="L113" s="325">
        <f t="shared" si="15"/>
        <v>91.999999999999986</v>
      </c>
      <c r="M113" s="326">
        <f t="shared" si="17"/>
        <v>57.499999999999993</v>
      </c>
      <c r="N113" s="322">
        <f t="shared" si="18"/>
        <v>13</v>
      </c>
      <c r="O113" s="353">
        <f t="shared" si="16"/>
        <v>8.125</v>
      </c>
    </row>
    <row r="114" spans="1:15" s="252" customFormat="1" ht="15.75" thickBot="1" x14ac:dyDescent="0.3">
      <c r="A114" s="222"/>
      <c r="B114" s="241"/>
      <c r="C114" s="220" t="s">
        <v>106</v>
      </c>
      <c r="D114" s="223">
        <f>SUM(D115:D123)</f>
        <v>1036</v>
      </c>
      <c r="E114" s="224">
        <f t="shared" ref="E114:H114" si="20">AVERAGE(E115:E123)</f>
        <v>12.573496622901787</v>
      </c>
      <c r="F114" s="224">
        <f t="shared" si="20"/>
        <v>29.473244865637373</v>
      </c>
      <c r="G114" s="224">
        <f t="shared" si="20"/>
        <v>44.679313562332993</v>
      </c>
      <c r="H114" s="224">
        <f t="shared" si="20"/>
        <v>13.273944949127852</v>
      </c>
      <c r="I114" s="225">
        <f>AVERAGE(I115:I123)</f>
        <v>3.5865370683768694</v>
      </c>
      <c r="J114" s="253"/>
      <c r="K114" s="114">
        <f t="shared" si="14"/>
        <v>1036</v>
      </c>
      <c r="L114" s="320">
        <f>SUM(L115:L123)</f>
        <v>586</v>
      </c>
      <c r="M114" s="340">
        <f t="shared" si="17"/>
        <v>57.953258511460845</v>
      </c>
      <c r="N114" s="320">
        <f>SUM(N115:N123)</f>
        <v>120</v>
      </c>
      <c r="O114" s="350">
        <f t="shared" si="16"/>
        <v>12.573496622901787</v>
      </c>
    </row>
    <row r="115" spans="1:15" s="252" customFormat="1" x14ac:dyDescent="0.25">
      <c r="A115" s="254">
        <v>1</v>
      </c>
      <c r="B115" s="195">
        <v>70020</v>
      </c>
      <c r="C115" s="190" t="s">
        <v>91</v>
      </c>
      <c r="D115" s="196">
        <v>89</v>
      </c>
      <c r="E115" s="197">
        <v>3.3707865168539324</v>
      </c>
      <c r="F115" s="197">
        <v>11.235955056179774</v>
      </c>
      <c r="G115" s="197">
        <v>46.067415730337082</v>
      </c>
      <c r="H115" s="197">
        <v>39.325842696629216</v>
      </c>
      <c r="I115" s="228">
        <f t="shared" ref="I115:I123" si="21">(E115*2+F115*3+G115*4+H115*5)/100</f>
        <v>4.213483146067416</v>
      </c>
      <c r="J115" s="253"/>
      <c r="K115" s="347">
        <f t="shared" si="14"/>
        <v>89</v>
      </c>
      <c r="L115" s="327">
        <f t="shared" si="15"/>
        <v>76.000000000000014</v>
      </c>
      <c r="M115" s="321">
        <f t="shared" si="17"/>
        <v>85.393258426966298</v>
      </c>
      <c r="N115" s="322">
        <f t="shared" si="18"/>
        <v>3</v>
      </c>
      <c r="O115" s="354">
        <f t="shared" si="16"/>
        <v>3.3707865168539324</v>
      </c>
    </row>
    <row r="116" spans="1:15" s="252" customFormat="1" x14ac:dyDescent="0.25">
      <c r="A116" s="255">
        <v>2</v>
      </c>
      <c r="B116" s="231">
        <v>70110</v>
      </c>
      <c r="C116" s="191" t="s">
        <v>94</v>
      </c>
      <c r="D116" s="193">
        <v>93</v>
      </c>
      <c r="E116" s="187">
        <v>2.1505376344086025</v>
      </c>
      <c r="F116" s="187">
        <v>20.43010752688172</v>
      </c>
      <c r="G116" s="187">
        <v>51.612903225806448</v>
      </c>
      <c r="H116" s="187">
        <v>25.806451612903224</v>
      </c>
      <c r="I116" s="229">
        <f t="shared" si="21"/>
        <v>4.0107526881720421</v>
      </c>
      <c r="J116" s="253"/>
      <c r="K116" s="347">
        <f t="shared" si="14"/>
        <v>93</v>
      </c>
      <c r="L116" s="323">
        <f t="shared" si="15"/>
        <v>71.999999999999986</v>
      </c>
      <c r="M116" s="324">
        <f t="shared" si="17"/>
        <v>77.419354838709666</v>
      </c>
      <c r="N116" s="322">
        <f t="shared" si="18"/>
        <v>2.0000000000000004</v>
      </c>
      <c r="O116" s="352">
        <f t="shared" si="16"/>
        <v>2.1505376344086025</v>
      </c>
    </row>
    <row r="117" spans="1:15" s="252" customFormat="1" x14ac:dyDescent="0.25">
      <c r="A117" s="257">
        <v>3</v>
      </c>
      <c r="B117" s="231">
        <v>70021</v>
      </c>
      <c r="C117" s="191" t="s">
        <v>92</v>
      </c>
      <c r="D117" s="193">
        <v>91</v>
      </c>
      <c r="E117" s="187">
        <v>3.296703296703297</v>
      </c>
      <c r="F117" s="187">
        <v>39.560439560439562</v>
      </c>
      <c r="G117" s="187">
        <v>52.747252747252752</v>
      </c>
      <c r="H117" s="187">
        <v>4.395604395604396</v>
      </c>
      <c r="I117" s="229">
        <f t="shared" si="21"/>
        <v>3.5824175824175826</v>
      </c>
      <c r="J117" s="253"/>
      <c r="K117" s="347">
        <f t="shared" si="14"/>
        <v>91</v>
      </c>
      <c r="L117" s="323">
        <f t="shared" si="15"/>
        <v>52</v>
      </c>
      <c r="M117" s="324">
        <f t="shared" si="17"/>
        <v>57.142857142857146</v>
      </c>
      <c r="N117" s="322">
        <f t="shared" si="18"/>
        <v>3</v>
      </c>
      <c r="O117" s="352">
        <f t="shared" si="16"/>
        <v>3.296703296703297</v>
      </c>
    </row>
    <row r="118" spans="1:15" s="252" customFormat="1" x14ac:dyDescent="0.25">
      <c r="A118" s="255">
        <v>4</v>
      </c>
      <c r="B118" s="231">
        <v>70040</v>
      </c>
      <c r="C118" s="191" t="s">
        <v>93</v>
      </c>
      <c r="D118" s="193">
        <v>65</v>
      </c>
      <c r="E118" s="187">
        <v>38.461538461538467</v>
      </c>
      <c r="F118" s="187">
        <v>30.76923076923077</v>
      </c>
      <c r="G118" s="187">
        <v>26.153846153846157</v>
      </c>
      <c r="H118" s="187">
        <v>4.6153846153846159</v>
      </c>
      <c r="I118" s="229">
        <f t="shared" si="21"/>
        <v>2.9692307692307698</v>
      </c>
      <c r="J118" s="253"/>
      <c r="K118" s="347">
        <f t="shared" si="14"/>
        <v>65</v>
      </c>
      <c r="L118" s="323">
        <f t="shared" si="15"/>
        <v>20.000000000000004</v>
      </c>
      <c r="M118" s="324">
        <f t="shared" si="17"/>
        <v>30.769230769230774</v>
      </c>
      <c r="N118" s="322">
        <f t="shared" si="18"/>
        <v>25.000000000000004</v>
      </c>
      <c r="O118" s="352">
        <f t="shared" si="16"/>
        <v>38.461538461538467</v>
      </c>
    </row>
    <row r="119" spans="1:15" s="252" customFormat="1" x14ac:dyDescent="0.25">
      <c r="A119" s="255">
        <v>5</v>
      </c>
      <c r="B119" s="231">
        <v>70100</v>
      </c>
      <c r="C119" s="191" t="s">
        <v>184</v>
      </c>
      <c r="D119" s="193">
        <v>82</v>
      </c>
      <c r="E119" s="187">
        <v>1.2195121951219512</v>
      </c>
      <c r="F119" s="187">
        <v>10.975609756097562</v>
      </c>
      <c r="G119" s="187">
        <v>73.170731707317074</v>
      </c>
      <c r="H119" s="187">
        <v>14.634146341463413</v>
      </c>
      <c r="I119" s="229">
        <f t="shared" si="21"/>
        <v>4.01219512195122</v>
      </c>
      <c r="J119" s="253"/>
      <c r="K119" s="347">
        <f t="shared" si="14"/>
        <v>82</v>
      </c>
      <c r="L119" s="323">
        <f t="shared" si="15"/>
        <v>72.000000000000014</v>
      </c>
      <c r="M119" s="324">
        <f t="shared" si="17"/>
        <v>87.804878048780495</v>
      </c>
      <c r="N119" s="322">
        <f t="shared" si="18"/>
        <v>1</v>
      </c>
      <c r="O119" s="352">
        <f t="shared" si="16"/>
        <v>1.2195121951219512</v>
      </c>
    </row>
    <row r="120" spans="1:15" s="252" customFormat="1" x14ac:dyDescent="0.25">
      <c r="A120" s="255">
        <v>6</v>
      </c>
      <c r="B120" s="231">
        <v>70270</v>
      </c>
      <c r="C120" s="191" t="s">
        <v>95</v>
      </c>
      <c r="D120" s="193">
        <v>48</v>
      </c>
      <c r="E120" s="187">
        <v>25</v>
      </c>
      <c r="F120" s="187">
        <v>41.666666666666671</v>
      </c>
      <c r="G120" s="187">
        <v>31.25</v>
      </c>
      <c r="H120" s="187">
        <v>2.083333333333333</v>
      </c>
      <c r="I120" s="229">
        <f t="shared" si="21"/>
        <v>3.104166666666667</v>
      </c>
      <c r="J120" s="253"/>
      <c r="K120" s="347">
        <f t="shared" si="14"/>
        <v>48</v>
      </c>
      <c r="L120" s="323">
        <f t="shared" si="15"/>
        <v>16</v>
      </c>
      <c r="M120" s="324">
        <f t="shared" si="17"/>
        <v>33.333333333333336</v>
      </c>
      <c r="N120" s="322">
        <f t="shared" si="18"/>
        <v>12</v>
      </c>
      <c r="O120" s="352">
        <f t="shared" si="16"/>
        <v>25</v>
      </c>
    </row>
    <row r="121" spans="1:15" s="252" customFormat="1" x14ac:dyDescent="0.25">
      <c r="A121" s="255">
        <v>7</v>
      </c>
      <c r="B121" s="235">
        <v>70510</v>
      </c>
      <c r="C121" s="191" t="s">
        <v>96</v>
      </c>
      <c r="D121" s="193">
        <v>50</v>
      </c>
      <c r="E121" s="187">
        <v>16</v>
      </c>
      <c r="F121" s="187">
        <v>40</v>
      </c>
      <c r="G121" s="187">
        <v>44</v>
      </c>
      <c r="H121" s="187">
        <v>0</v>
      </c>
      <c r="I121" s="229">
        <f t="shared" si="21"/>
        <v>3.28</v>
      </c>
      <c r="J121" s="253"/>
      <c r="K121" s="347">
        <f t="shared" si="14"/>
        <v>50</v>
      </c>
      <c r="L121" s="323">
        <f t="shared" si="15"/>
        <v>22</v>
      </c>
      <c r="M121" s="324">
        <f t="shared" si="17"/>
        <v>44</v>
      </c>
      <c r="N121" s="322">
        <f t="shared" si="18"/>
        <v>8</v>
      </c>
      <c r="O121" s="352">
        <f t="shared" si="16"/>
        <v>16</v>
      </c>
    </row>
    <row r="122" spans="1:15" s="252" customFormat="1" ht="15.75" customHeight="1" x14ac:dyDescent="0.25">
      <c r="A122" s="255">
        <v>8</v>
      </c>
      <c r="B122" s="235">
        <v>10880</v>
      </c>
      <c r="C122" s="191" t="s">
        <v>185</v>
      </c>
      <c r="D122" s="193">
        <v>332</v>
      </c>
      <c r="E122" s="187">
        <v>15.060240963855422</v>
      </c>
      <c r="F122" s="187">
        <v>44.277108433734938</v>
      </c>
      <c r="G122" s="187">
        <v>34.638554216867469</v>
      </c>
      <c r="H122" s="187">
        <v>6.024096385542169</v>
      </c>
      <c r="I122" s="229">
        <f t="shared" si="21"/>
        <v>3.3162650602409638</v>
      </c>
      <c r="J122" s="253"/>
      <c r="K122" s="347">
        <f t="shared" si="14"/>
        <v>332</v>
      </c>
      <c r="L122" s="323">
        <f t="shared" si="15"/>
        <v>135.00000000000003</v>
      </c>
      <c r="M122" s="324">
        <f t="shared" si="17"/>
        <v>40.662650602409641</v>
      </c>
      <c r="N122" s="322">
        <f t="shared" si="18"/>
        <v>50</v>
      </c>
      <c r="O122" s="352">
        <f t="shared" si="16"/>
        <v>15.060240963855422</v>
      </c>
    </row>
    <row r="123" spans="1:15" s="252" customFormat="1" ht="15.75" thickBot="1" x14ac:dyDescent="0.3">
      <c r="A123" s="61">
        <v>9</v>
      </c>
      <c r="B123" s="236">
        <v>10890</v>
      </c>
      <c r="C123" s="192" t="s">
        <v>186</v>
      </c>
      <c r="D123" s="194">
        <v>186</v>
      </c>
      <c r="E123" s="188">
        <v>8.6021505376344098</v>
      </c>
      <c r="F123" s="188">
        <v>26.344086021505376</v>
      </c>
      <c r="G123" s="188">
        <v>42.473118279569896</v>
      </c>
      <c r="H123" s="189">
        <v>22.58064516129032</v>
      </c>
      <c r="I123" s="62">
        <f t="shared" si="21"/>
        <v>3.790322580645161</v>
      </c>
      <c r="J123" s="253"/>
      <c r="K123" s="348">
        <f t="shared" si="14"/>
        <v>186</v>
      </c>
      <c r="L123" s="328">
        <f t="shared" si="15"/>
        <v>121.00000000000001</v>
      </c>
      <c r="M123" s="329">
        <f t="shared" si="17"/>
        <v>65.053763440860223</v>
      </c>
      <c r="N123" s="330">
        <f t="shared" si="18"/>
        <v>16.000000000000004</v>
      </c>
      <c r="O123" s="355">
        <f t="shared" si="16"/>
        <v>8.6021505376344098</v>
      </c>
    </row>
    <row r="124" spans="1:15" ht="15" customHeight="1" x14ac:dyDescent="0.25">
      <c r="A124" s="210"/>
      <c r="B124" s="210"/>
      <c r="C124" s="210"/>
      <c r="D124" s="473" t="s">
        <v>98</v>
      </c>
      <c r="E124" s="473"/>
      <c r="F124" s="473"/>
      <c r="G124" s="473"/>
      <c r="H124" s="473"/>
      <c r="I124" s="227">
        <f>AVERAGE(I8:I16,I18:I29,I31:I47,I49:I67,I69:I82,I84:I113,I115:I123)</f>
        <v>3.571430010392497</v>
      </c>
      <c r="J124" s="207"/>
      <c r="K124" s="317"/>
      <c r="M124" s="215">
        <f>AVERAGE(M8:M16,M18:M29,M31:M47,M49:M67,M69:M82,M84:M113,M115:M123)</f>
        <v>54.996015598131493</v>
      </c>
      <c r="O124" s="215">
        <f>AVERAGE(O8:O16,O18:O29,O31:O47,O49:O67,O69:O82,O84:O113,O115:O123)</f>
        <v>10.538122433613125</v>
      </c>
    </row>
    <row r="125" spans="1:15" ht="15" customHeight="1" x14ac:dyDescent="0.25">
      <c r="A125" s="210"/>
      <c r="B125" s="210"/>
      <c r="C125" s="210"/>
      <c r="D125" s="210"/>
      <c r="E125" s="211"/>
      <c r="F125" s="211"/>
      <c r="G125" s="212"/>
      <c r="H125" s="212"/>
      <c r="I125" s="213"/>
      <c r="J125" s="207"/>
    </row>
    <row r="126" spans="1:15" x14ac:dyDescent="0.25">
      <c r="A126" s="207"/>
      <c r="B126" s="207"/>
      <c r="C126" s="207"/>
      <c r="D126" s="207"/>
      <c r="E126" s="207"/>
      <c r="F126" s="207"/>
      <c r="G126" s="207"/>
      <c r="H126" s="207"/>
      <c r="I126" s="208"/>
      <c r="J126" s="207"/>
    </row>
  </sheetData>
  <mergeCells count="9">
    <mergeCell ref="I4:I5"/>
    <mergeCell ref="D124:H124"/>
    <mergeCell ref="B6:C6"/>
    <mergeCell ref="C2:D2"/>
    <mergeCell ref="A4:A5"/>
    <mergeCell ref="B4:B5"/>
    <mergeCell ref="C4:C5"/>
    <mergeCell ref="D4:D5"/>
    <mergeCell ref="E4:H4"/>
  </mergeCells>
  <conditionalFormatting sqref="I6:I124">
    <cfRule type="cellIs" dxfId="56" priority="10" stopIfTrue="1" operator="between">
      <formula>$I$124</formula>
      <formula>3.57</formula>
    </cfRule>
    <cfRule type="containsBlanks" dxfId="55" priority="11" stopIfTrue="1">
      <formula>LEN(TRIM(I6))=0</formula>
    </cfRule>
    <cfRule type="cellIs" dxfId="54" priority="12" stopIfTrue="1" operator="lessThan">
      <formula>3.5</formula>
    </cfRule>
    <cfRule type="cellIs" dxfId="53" priority="13" stopIfTrue="1" operator="between">
      <formula>$I$124</formula>
      <formula>3.5</formula>
    </cfRule>
    <cfRule type="cellIs" dxfId="52" priority="14" stopIfTrue="1" operator="between">
      <formula>4.5</formula>
      <formula>$I$124</formula>
    </cfRule>
    <cfRule type="cellIs" dxfId="51" priority="15" stopIfTrue="1" operator="greaterThanOrEqual">
      <formula>4.5</formula>
    </cfRule>
  </conditionalFormatting>
  <conditionalFormatting sqref="N8:O123">
    <cfRule type="containsBlanks" dxfId="50" priority="7">
      <formula>LEN(TRIM(N8))=0</formula>
    </cfRule>
    <cfRule type="cellIs" dxfId="49" priority="8" stopIfTrue="1" operator="equal">
      <formula>0</formula>
    </cfRule>
  </conditionalFormatting>
  <conditionalFormatting sqref="N7:O123">
    <cfRule type="cellIs" dxfId="48" priority="9" operator="between">
      <formula>0</formula>
      <formula>9.99</formula>
    </cfRule>
    <cfRule type="cellIs" dxfId="47" priority="16" operator="greaterThanOrEqual">
      <formula>9.9</formula>
    </cfRule>
  </conditionalFormatting>
  <conditionalFormatting sqref="M7 M9:M123">
    <cfRule type="cellIs" dxfId="46" priority="2" operator="equal">
      <formula>90</formula>
    </cfRule>
    <cfRule type="cellIs" dxfId="45" priority="3" operator="lessThan">
      <formula>50</formula>
    </cfRule>
    <cfRule type="cellIs" dxfId="44" priority="4" operator="between">
      <formula>50</formula>
      <formula>$M$6</formula>
    </cfRule>
    <cfRule type="cellIs" dxfId="43" priority="5" operator="between">
      <formula>$M$6</formula>
      <formula>90</formula>
    </cfRule>
    <cfRule type="cellIs" dxfId="42" priority="6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46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4" customWidth="1"/>
    <col min="2" max="2" width="9.7109375" style="204" customWidth="1"/>
    <col min="3" max="3" width="33.7109375" style="204" customWidth="1"/>
    <col min="4" max="4" width="8.7109375" style="204" customWidth="1"/>
    <col min="5" max="8" width="7.7109375" style="204" customWidth="1"/>
    <col min="9" max="9" width="8.7109375" style="205" customWidth="1"/>
    <col min="10" max="10" width="7.85546875" style="204" customWidth="1"/>
    <col min="11" max="16384" width="9.140625" style="204"/>
  </cols>
  <sheetData>
    <row r="1" spans="1:16" x14ac:dyDescent="0.25">
      <c r="K1" s="361"/>
      <c r="L1" s="206" t="s">
        <v>189</v>
      </c>
    </row>
    <row r="2" spans="1:16" ht="16.5" customHeight="1" x14ac:dyDescent="0.25">
      <c r="A2" s="207"/>
      <c r="B2" s="207"/>
      <c r="C2" s="465" t="s">
        <v>97</v>
      </c>
      <c r="D2" s="465"/>
      <c r="E2" s="214"/>
      <c r="F2" s="214"/>
      <c r="G2" s="214"/>
      <c r="H2" s="214"/>
      <c r="I2" s="217">
        <v>2023</v>
      </c>
      <c r="J2" s="207"/>
      <c r="K2" s="218"/>
      <c r="L2" s="206" t="s">
        <v>190</v>
      </c>
    </row>
    <row r="3" spans="1:16" ht="15.75" thickBot="1" x14ac:dyDescent="0.3">
      <c r="A3" s="207"/>
      <c r="B3" s="207"/>
      <c r="C3" s="207"/>
      <c r="D3" s="207"/>
      <c r="E3" s="207"/>
      <c r="F3" s="207"/>
      <c r="G3" s="207"/>
      <c r="H3" s="207"/>
      <c r="I3" s="208"/>
      <c r="J3" s="207"/>
      <c r="K3" s="251"/>
      <c r="L3" s="206" t="s">
        <v>191</v>
      </c>
    </row>
    <row r="4" spans="1:16" ht="15" customHeight="1" thickBot="1" x14ac:dyDescent="0.3">
      <c r="A4" s="455" t="s">
        <v>0</v>
      </c>
      <c r="B4" s="457" t="s">
        <v>1</v>
      </c>
      <c r="C4" s="459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207"/>
      <c r="K4" s="209"/>
      <c r="L4" s="206" t="s">
        <v>192</v>
      </c>
    </row>
    <row r="5" spans="1:16" ht="30" customHeight="1" thickBot="1" x14ac:dyDescent="0.3">
      <c r="A5" s="456"/>
      <c r="B5" s="458"/>
      <c r="C5" s="460"/>
      <c r="D5" s="467"/>
      <c r="E5" s="216">
        <v>2</v>
      </c>
      <c r="F5" s="216">
        <v>3</v>
      </c>
      <c r="G5" s="216">
        <v>4</v>
      </c>
      <c r="H5" s="216">
        <v>5</v>
      </c>
      <c r="I5" s="462"/>
      <c r="J5" s="207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" customHeight="1" thickBot="1" x14ac:dyDescent="0.3">
      <c r="A6" s="219">
        <f>A16+A29+A47+A68+A83+A114+A124</f>
        <v>111</v>
      </c>
      <c r="B6" s="471" t="s">
        <v>134</v>
      </c>
      <c r="C6" s="472"/>
      <c r="D6" s="230">
        <f>D7+D17+D30+D48+D69+D84+D115</f>
        <v>14181</v>
      </c>
      <c r="E6" s="81">
        <v>5.2341441441441452</v>
      </c>
      <c r="F6" s="315">
        <v>29.431891891891901</v>
      </c>
      <c r="G6" s="315">
        <f>AVERAGE(G8:G16,G18:G29,G31:G47,G49:G68,G70:G83,G85:G114,G116:G124)</f>
        <v>46.191711711711712</v>
      </c>
      <c r="H6" s="316">
        <f>AVERAGE(H8:H16,H18:H29,H31:H47,H49:H68,H70:H83,H85:H114,H116:H124)</f>
        <v>19.142072072072079</v>
      </c>
      <c r="I6" s="248">
        <v>3.81</v>
      </c>
      <c r="J6" s="253"/>
      <c r="K6" s="288">
        <f>D6</f>
        <v>14181</v>
      </c>
      <c r="L6" s="289">
        <f>L7+L17+L30+L48+L69+L84+L115</f>
        <v>9429.0536000000011</v>
      </c>
      <c r="M6" s="290">
        <f>SUM(G6,H6)</f>
        <v>65.333783783783787</v>
      </c>
      <c r="N6" s="289">
        <f>N7+N17+N30+N48+N68+N83+N114</f>
        <v>353.97019999999998</v>
      </c>
      <c r="O6" s="363">
        <f>E6</f>
        <v>5.2341441441441452</v>
      </c>
      <c r="P6" s="245"/>
    </row>
    <row r="7" spans="1:16" ht="15" customHeight="1" thickBot="1" x14ac:dyDescent="0.3">
      <c r="A7" s="219"/>
      <c r="B7" s="241"/>
      <c r="C7" s="220" t="s">
        <v>99</v>
      </c>
      <c r="D7" s="221">
        <f>SUM(D8:D16)</f>
        <v>923</v>
      </c>
      <c r="E7" s="244">
        <f>AVERAGE(E8:E16)</f>
        <v>4.5777777777777775</v>
      </c>
      <c r="F7" s="244">
        <f t="shared" ref="F7:H7" si="0">AVERAGE(F8:F16)</f>
        <v>21.638888888888889</v>
      </c>
      <c r="G7" s="244">
        <f t="shared" si="0"/>
        <v>48.595555555555556</v>
      </c>
      <c r="H7" s="244">
        <f t="shared" si="0"/>
        <v>25.187777777777782</v>
      </c>
      <c r="I7" s="243">
        <f>AVERAGE(I8:I16)</f>
        <v>3.9439333333333337</v>
      </c>
      <c r="J7" s="253"/>
      <c r="K7" s="364">
        <f t="shared" ref="K7:K70" si="1">D7</f>
        <v>923</v>
      </c>
      <c r="L7" s="368">
        <f>SUM(L8:L16)</f>
        <v>675.02009999999984</v>
      </c>
      <c r="M7" s="365">
        <f t="shared" ref="M7:M8" si="2">SUM(G7,H7)</f>
        <v>73.783333333333331</v>
      </c>
      <c r="N7" s="368">
        <f>SUM(N8:N16)</f>
        <v>47.983899999999991</v>
      </c>
      <c r="O7" s="366">
        <f t="shared" ref="O7:O70" si="3">E7</f>
        <v>4.5777777777777775</v>
      </c>
    </row>
    <row r="8" spans="1:16" s="252" customFormat="1" ht="15" customHeight="1" x14ac:dyDescent="0.25">
      <c r="A8" s="257">
        <v>1</v>
      </c>
      <c r="B8" s="258">
        <v>10003</v>
      </c>
      <c r="C8" s="190" t="s">
        <v>7</v>
      </c>
      <c r="D8" s="260">
        <v>51</v>
      </c>
      <c r="E8" s="121">
        <v>1.96</v>
      </c>
      <c r="F8" s="121">
        <v>15.69</v>
      </c>
      <c r="G8" s="121">
        <v>52.94</v>
      </c>
      <c r="H8" s="121">
        <v>29.41</v>
      </c>
      <c r="I8" s="249">
        <f t="shared" ref="I8:I16" si="4">(E8*2+F8*3+G8*4+H8*5)/100</f>
        <v>4.0979999999999999</v>
      </c>
      <c r="J8" s="253"/>
      <c r="K8" s="347">
        <f t="shared" ref="K8" si="5">D8</f>
        <v>51</v>
      </c>
      <c r="L8" s="369">
        <f t="shared" ref="L8" si="6">K8*M8/100</f>
        <v>41.998499999999993</v>
      </c>
      <c r="M8" s="321">
        <f t="shared" si="2"/>
        <v>82.35</v>
      </c>
      <c r="N8" s="373">
        <f t="shared" ref="N8" si="7">K8*O8/100</f>
        <v>0.99959999999999993</v>
      </c>
      <c r="O8" s="351">
        <f t="shared" ref="O8" si="8">E8</f>
        <v>1.96</v>
      </c>
    </row>
    <row r="9" spans="1:16" s="252" customFormat="1" ht="15" customHeight="1" x14ac:dyDescent="0.25">
      <c r="A9" s="255">
        <v>2</v>
      </c>
      <c r="B9" s="231">
        <v>10002</v>
      </c>
      <c r="C9" s="72" t="s">
        <v>138</v>
      </c>
      <c r="D9" s="193">
        <v>101</v>
      </c>
      <c r="E9" s="187">
        <v>3.96</v>
      </c>
      <c r="F9" s="187">
        <v>23.76</v>
      </c>
      <c r="G9" s="187">
        <v>53.47</v>
      </c>
      <c r="H9" s="187">
        <v>18.809999999999999</v>
      </c>
      <c r="I9" s="229">
        <f t="shared" si="4"/>
        <v>3.8712999999999997</v>
      </c>
      <c r="J9" s="253"/>
      <c r="K9" s="347">
        <f t="shared" si="1"/>
        <v>101</v>
      </c>
      <c r="L9" s="370">
        <f t="shared" ref="L9:L72" si="9">K9*M9/100</f>
        <v>73.002799999999993</v>
      </c>
      <c r="M9" s="324">
        <f t="shared" ref="M9:M72" si="10">SUM(G9,H9)</f>
        <v>72.28</v>
      </c>
      <c r="N9" s="374">
        <f t="shared" ref="N9:N72" si="11">K9*O9/100</f>
        <v>3.9995999999999996</v>
      </c>
      <c r="O9" s="352">
        <f t="shared" si="3"/>
        <v>3.96</v>
      </c>
    </row>
    <row r="10" spans="1:16" s="252" customFormat="1" ht="15" customHeight="1" x14ac:dyDescent="0.25">
      <c r="A10" s="255">
        <v>3</v>
      </c>
      <c r="B10" s="231">
        <v>10090</v>
      </c>
      <c r="C10" s="191" t="s">
        <v>9</v>
      </c>
      <c r="D10" s="193">
        <v>165</v>
      </c>
      <c r="E10" s="187">
        <v>13.33</v>
      </c>
      <c r="F10" s="187">
        <v>19.39</v>
      </c>
      <c r="G10" s="187">
        <v>40.61</v>
      </c>
      <c r="H10" s="187">
        <v>26.67</v>
      </c>
      <c r="I10" s="229">
        <f t="shared" si="4"/>
        <v>3.8062</v>
      </c>
      <c r="J10" s="253"/>
      <c r="K10" s="347">
        <f t="shared" si="1"/>
        <v>165</v>
      </c>
      <c r="L10" s="370">
        <f t="shared" si="9"/>
        <v>111.012</v>
      </c>
      <c r="M10" s="324">
        <f t="shared" si="10"/>
        <v>67.28</v>
      </c>
      <c r="N10" s="374">
        <f t="shared" si="11"/>
        <v>21.994499999999999</v>
      </c>
      <c r="O10" s="352">
        <f t="shared" si="3"/>
        <v>13.33</v>
      </c>
    </row>
    <row r="11" spans="1:16" s="252" customFormat="1" ht="15" customHeight="1" x14ac:dyDescent="0.25">
      <c r="A11" s="255">
        <v>4</v>
      </c>
      <c r="B11" s="231">
        <v>10004</v>
      </c>
      <c r="C11" s="191" t="s">
        <v>8</v>
      </c>
      <c r="D11" s="193">
        <v>113</v>
      </c>
      <c r="E11" s="187">
        <v>0.88</v>
      </c>
      <c r="F11" s="187">
        <v>10.62</v>
      </c>
      <c r="G11" s="187">
        <v>63.72</v>
      </c>
      <c r="H11" s="187">
        <v>24.78</v>
      </c>
      <c r="I11" s="229">
        <f t="shared" si="4"/>
        <v>4.1239999999999997</v>
      </c>
      <c r="J11" s="253"/>
      <c r="K11" s="347">
        <f t="shared" si="1"/>
        <v>113</v>
      </c>
      <c r="L11" s="370">
        <f t="shared" si="9"/>
        <v>100.005</v>
      </c>
      <c r="M11" s="324">
        <f t="shared" si="10"/>
        <v>88.5</v>
      </c>
      <c r="N11" s="374">
        <f t="shared" si="11"/>
        <v>0.99439999999999995</v>
      </c>
      <c r="O11" s="352">
        <f t="shared" si="3"/>
        <v>0.88</v>
      </c>
    </row>
    <row r="12" spans="1:16" s="252" customFormat="1" ht="15" customHeight="1" x14ac:dyDescent="0.25">
      <c r="A12" s="255">
        <v>5</v>
      </c>
      <c r="B12" s="231">
        <v>10001</v>
      </c>
      <c r="C12" s="72" t="s">
        <v>139</v>
      </c>
      <c r="D12" s="193">
        <v>89</v>
      </c>
      <c r="E12" s="187">
        <v>0</v>
      </c>
      <c r="F12" s="187">
        <v>11.24</v>
      </c>
      <c r="G12" s="187">
        <v>40.450000000000003</v>
      </c>
      <c r="H12" s="187">
        <v>48.31</v>
      </c>
      <c r="I12" s="229">
        <f t="shared" si="4"/>
        <v>4.3707000000000003</v>
      </c>
      <c r="J12" s="253"/>
      <c r="K12" s="347">
        <f t="shared" si="1"/>
        <v>89</v>
      </c>
      <c r="L12" s="370">
        <f t="shared" si="9"/>
        <v>78.996400000000008</v>
      </c>
      <c r="M12" s="324">
        <f t="shared" si="10"/>
        <v>88.76</v>
      </c>
      <c r="N12" s="374">
        <f t="shared" si="11"/>
        <v>0</v>
      </c>
      <c r="O12" s="352">
        <f t="shared" si="3"/>
        <v>0</v>
      </c>
    </row>
    <row r="13" spans="1:16" s="252" customFormat="1" ht="15" customHeight="1" x14ac:dyDescent="0.25">
      <c r="A13" s="255">
        <v>6</v>
      </c>
      <c r="B13" s="231">
        <v>10120</v>
      </c>
      <c r="C13" s="191" t="s">
        <v>140</v>
      </c>
      <c r="D13" s="193">
        <v>94</v>
      </c>
      <c r="E13" s="187">
        <v>2.13</v>
      </c>
      <c r="F13" s="187">
        <v>29.79</v>
      </c>
      <c r="G13" s="187">
        <v>48.94</v>
      </c>
      <c r="H13" s="187">
        <v>19.149999999999999</v>
      </c>
      <c r="I13" s="229">
        <f t="shared" si="4"/>
        <v>3.8513999999999999</v>
      </c>
      <c r="J13" s="253"/>
      <c r="K13" s="347">
        <f t="shared" si="1"/>
        <v>94</v>
      </c>
      <c r="L13" s="370">
        <f t="shared" si="9"/>
        <v>64.004599999999996</v>
      </c>
      <c r="M13" s="324">
        <f t="shared" si="10"/>
        <v>68.09</v>
      </c>
      <c r="N13" s="374">
        <f t="shared" si="11"/>
        <v>2.0022000000000002</v>
      </c>
      <c r="O13" s="352">
        <f t="shared" si="3"/>
        <v>2.13</v>
      </c>
    </row>
    <row r="14" spans="1:16" s="252" customFormat="1" ht="15" customHeight="1" x14ac:dyDescent="0.25">
      <c r="A14" s="255">
        <v>7</v>
      </c>
      <c r="B14" s="231">
        <v>10190</v>
      </c>
      <c r="C14" s="191" t="s">
        <v>141</v>
      </c>
      <c r="D14" s="193">
        <v>124</v>
      </c>
      <c r="E14" s="187">
        <v>2.42</v>
      </c>
      <c r="F14" s="187">
        <v>24.19</v>
      </c>
      <c r="G14" s="187">
        <v>47.58</v>
      </c>
      <c r="H14" s="187">
        <v>25.81</v>
      </c>
      <c r="I14" s="229">
        <f t="shared" si="4"/>
        <v>3.9677999999999995</v>
      </c>
      <c r="J14" s="253"/>
      <c r="K14" s="347">
        <f t="shared" si="1"/>
        <v>124</v>
      </c>
      <c r="L14" s="370">
        <f t="shared" si="9"/>
        <v>91.003600000000006</v>
      </c>
      <c r="M14" s="324">
        <f t="shared" si="10"/>
        <v>73.39</v>
      </c>
      <c r="N14" s="374">
        <f t="shared" si="11"/>
        <v>3.0007999999999999</v>
      </c>
      <c r="O14" s="352">
        <f t="shared" si="3"/>
        <v>2.42</v>
      </c>
    </row>
    <row r="15" spans="1:16" s="252" customFormat="1" ht="15" customHeight="1" x14ac:dyDescent="0.25">
      <c r="A15" s="255">
        <v>8</v>
      </c>
      <c r="B15" s="231">
        <v>10320</v>
      </c>
      <c r="C15" s="191" t="s">
        <v>12</v>
      </c>
      <c r="D15" s="193">
        <v>96</v>
      </c>
      <c r="E15" s="187">
        <v>2.08</v>
      </c>
      <c r="F15" s="187">
        <v>32.29</v>
      </c>
      <c r="G15" s="187">
        <v>38.54</v>
      </c>
      <c r="H15" s="180">
        <v>27.08</v>
      </c>
      <c r="I15" s="229">
        <f t="shared" si="4"/>
        <v>3.9058999999999999</v>
      </c>
      <c r="J15" s="253"/>
      <c r="K15" s="347">
        <f t="shared" si="1"/>
        <v>96</v>
      </c>
      <c r="L15" s="370">
        <f t="shared" si="9"/>
        <v>62.995200000000004</v>
      </c>
      <c r="M15" s="324">
        <f t="shared" si="10"/>
        <v>65.62</v>
      </c>
      <c r="N15" s="374">
        <f t="shared" si="11"/>
        <v>1.9968000000000001</v>
      </c>
      <c r="O15" s="352">
        <f t="shared" si="3"/>
        <v>2.08</v>
      </c>
    </row>
    <row r="16" spans="1:16" s="252" customFormat="1" ht="15" customHeight="1" thickBot="1" x14ac:dyDescent="0.3">
      <c r="A16" s="203">
        <v>9</v>
      </c>
      <c r="B16" s="232">
        <v>10860</v>
      </c>
      <c r="C16" s="192" t="s">
        <v>116</v>
      </c>
      <c r="D16" s="194">
        <v>90</v>
      </c>
      <c r="E16" s="188">
        <v>14.44</v>
      </c>
      <c r="F16" s="188">
        <v>27.78</v>
      </c>
      <c r="G16" s="188">
        <v>51.11</v>
      </c>
      <c r="H16" s="189">
        <v>6.67</v>
      </c>
      <c r="I16" s="247">
        <f t="shared" si="4"/>
        <v>3.5000999999999998</v>
      </c>
      <c r="J16" s="253"/>
      <c r="K16" s="347">
        <f t="shared" si="1"/>
        <v>90</v>
      </c>
      <c r="L16" s="371">
        <f t="shared" si="9"/>
        <v>52.001999999999995</v>
      </c>
      <c r="M16" s="326">
        <f t="shared" si="10"/>
        <v>57.78</v>
      </c>
      <c r="N16" s="374">
        <f t="shared" si="11"/>
        <v>12.995999999999999</v>
      </c>
      <c r="O16" s="353">
        <f t="shared" si="3"/>
        <v>14.44</v>
      </c>
    </row>
    <row r="17" spans="1:15" s="252" customFormat="1" ht="15" customHeight="1" thickBot="1" x14ac:dyDescent="0.3">
      <c r="A17" s="222"/>
      <c r="B17" s="242"/>
      <c r="C17" s="220" t="s">
        <v>100</v>
      </c>
      <c r="D17" s="223">
        <f>SUM(D18:D29)</f>
        <v>1359</v>
      </c>
      <c r="E17" s="224">
        <f>AVERAGE(E18:E29)</f>
        <v>4.5233333333333334</v>
      </c>
      <c r="F17" s="224">
        <f>AVERAGE(F18:F29)</f>
        <v>30.340833333333336</v>
      </c>
      <c r="G17" s="224">
        <f>AVERAGE(G18:G29)</f>
        <v>46.330833333333338</v>
      </c>
      <c r="H17" s="224">
        <f>AVERAGE(H18:H29)</f>
        <v>18.804166666666667</v>
      </c>
      <c r="I17" s="225">
        <f>AVERAGE(I18:I29)</f>
        <v>3.7941333333333334</v>
      </c>
      <c r="J17" s="246"/>
      <c r="K17" s="367">
        <f t="shared" si="1"/>
        <v>1359</v>
      </c>
      <c r="L17" s="368">
        <f>SUM(L18:L29)</f>
        <v>892.00659999999993</v>
      </c>
      <c r="M17" s="365">
        <f t="shared" si="10"/>
        <v>65.135000000000005</v>
      </c>
      <c r="N17" s="368">
        <f>SUM(N18:N29)</f>
        <v>57.99</v>
      </c>
      <c r="O17" s="366">
        <f t="shared" si="3"/>
        <v>4.5233333333333334</v>
      </c>
    </row>
    <row r="18" spans="1:15" s="252" customFormat="1" ht="15" customHeight="1" x14ac:dyDescent="0.25">
      <c r="A18" s="257">
        <v>1</v>
      </c>
      <c r="B18" s="258">
        <v>20040</v>
      </c>
      <c r="C18" s="259" t="s">
        <v>13</v>
      </c>
      <c r="D18" s="183">
        <v>107</v>
      </c>
      <c r="E18" s="176">
        <v>0</v>
      </c>
      <c r="F18" s="176">
        <v>15.89</v>
      </c>
      <c r="G18" s="176">
        <v>45.79</v>
      </c>
      <c r="H18" s="176">
        <v>38.32</v>
      </c>
      <c r="I18" s="249">
        <f t="shared" ref="I18:I29" si="12">(E18*2+F18*3+G18*4+H18*5)/100</f>
        <v>4.2242999999999995</v>
      </c>
      <c r="J18" s="253"/>
      <c r="K18" s="347">
        <f t="shared" si="1"/>
        <v>107</v>
      </c>
      <c r="L18" s="372">
        <f t="shared" si="9"/>
        <v>89.997700000000009</v>
      </c>
      <c r="M18" s="321">
        <f t="shared" si="10"/>
        <v>84.11</v>
      </c>
      <c r="N18" s="374">
        <f t="shared" si="11"/>
        <v>0</v>
      </c>
      <c r="O18" s="354">
        <f t="shared" si="3"/>
        <v>0</v>
      </c>
    </row>
    <row r="19" spans="1:15" s="252" customFormat="1" ht="15" customHeight="1" x14ac:dyDescent="0.25">
      <c r="A19" s="255">
        <v>2</v>
      </c>
      <c r="B19" s="231">
        <v>20061</v>
      </c>
      <c r="C19" s="237" t="s">
        <v>14</v>
      </c>
      <c r="D19" s="193">
        <v>70</v>
      </c>
      <c r="E19" s="187">
        <v>0</v>
      </c>
      <c r="F19" s="187">
        <v>31.43</v>
      </c>
      <c r="G19" s="187">
        <v>42.86</v>
      </c>
      <c r="H19" s="187">
        <v>25.71</v>
      </c>
      <c r="I19" s="229">
        <f t="shared" si="12"/>
        <v>3.9428000000000001</v>
      </c>
      <c r="J19" s="253"/>
      <c r="K19" s="347">
        <f t="shared" si="1"/>
        <v>70</v>
      </c>
      <c r="L19" s="370">
        <f t="shared" si="9"/>
        <v>47.998999999999995</v>
      </c>
      <c r="M19" s="324">
        <f t="shared" si="10"/>
        <v>68.569999999999993</v>
      </c>
      <c r="N19" s="374">
        <f t="shared" si="11"/>
        <v>0</v>
      </c>
      <c r="O19" s="352">
        <f t="shared" si="3"/>
        <v>0</v>
      </c>
    </row>
    <row r="20" spans="1:15" s="252" customFormat="1" ht="15" customHeight="1" x14ac:dyDescent="0.25">
      <c r="A20" s="255">
        <v>3</v>
      </c>
      <c r="B20" s="231">
        <v>21020</v>
      </c>
      <c r="C20" s="237" t="s">
        <v>22</v>
      </c>
      <c r="D20" s="193">
        <v>90</v>
      </c>
      <c r="E20" s="187">
        <v>3.33</v>
      </c>
      <c r="F20" s="187">
        <v>25.56</v>
      </c>
      <c r="G20" s="187">
        <v>52.22</v>
      </c>
      <c r="H20" s="187">
        <v>18.89</v>
      </c>
      <c r="I20" s="229">
        <f t="shared" si="12"/>
        <v>3.8666999999999998</v>
      </c>
      <c r="J20" s="253"/>
      <c r="K20" s="347">
        <f t="shared" si="1"/>
        <v>90</v>
      </c>
      <c r="L20" s="370">
        <f t="shared" si="9"/>
        <v>63.998999999999995</v>
      </c>
      <c r="M20" s="324">
        <f t="shared" si="10"/>
        <v>71.11</v>
      </c>
      <c r="N20" s="374">
        <f t="shared" si="11"/>
        <v>2.9969999999999999</v>
      </c>
      <c r="O20" s="352">
        <f t="shared" si="3"/>
        <v>3.33</v>
      </c>
    </row>
    <row r="21" spans="1:15" s="252" customFormat="1" ht="15" customHeight="1" x14ac:dyDescent="0.25">
      <c r="A21" s="255">
        <v>4</v>
      </c>
      <c r="B21" s="258">
        <v>20060</v>
      </c>
      <c r="C21" s="259" t="s">
        <v>142</v>
      </c>
      <c r="D21" s="193">
        <v>187</v>
      </c>
      <c r="E21" s="187">
        <v>0</v>
      </c>
      <c r="F21" s="187">
        <v>21.39</v>
      </c>
      <c r="G21" s="187">
        <v>60.96</v>
      </c>
      <c r="H21" s="187">
        <v>17.649999999999999</v>
      </c>
      <c r="I21" s="229">
        <f t="shared" si="12"/>
        <v>3.9626000000000001</v>
      </c>
      <c r="J21" s="253"/>
      <c r="K21" s="347">
        <f t="shared" si="1"/>
        <v>187</v>
      </c>
      <c r="L21" s="370">
        <f t="shared" si="9"/>
        <v>147.00069999999999</v>
      </c>
      <c r="M21" s="324">
        <f t="shared" si="10"/>
        <v>78.61</v>
      </c>
      <c r="N21" s="374">
        <f t="shared" si="11"/>
        <v>0</v>
      </c>
      <c r="O21" s="352">
        <f t="shared" si="3"/>
        <v>0</v>
      </c>
    </row>
    <row r="22" spans="1:15" s="252" customFormat="1" ht="15" customHeight="1" x14ac:dyDescent="0.25">
      <c r="A22" s="255">
        <v>5</v>
      </c>
      <c r="B22" s="231">
        <v>20400</v>
      </c>
      <c r="C22" s="239" t="s">
        <v>16</v>
      </c>
      <c r="D22" s="193">
        <v>168</v>
      </c>
      <c r="E22" s="187">
        <v>2.38</v>
      </c>
      <c r="F22" s="187">
        <v>29.76</v>
      </c>
      <c r="G22" s="187">
        <v>48.81</v>
      </c>
      <c r="H22" s="187">
        <v>19.05</v>
      </c>
      <c r="I22" s="229">
        <f t="shared" si="12"/>
        <v>3.8453000000000004</v>
      </c>
      <c r="J22" s="253"/>
      <c r="K22" s="347">
        <f t="shared" si="1"/>
        <v>168</v>
      </c>
      <c r="L22" s="370">
        <f t="shared" si="9"/>
        <v>114.00479999999999</v>
      </c>
      <c r="M22" s="324">
        <f t="shared" si="10"/>
        <v>67.86</v>
      </c>
      <c r="N22" s="374">
        <f t="shared" si="11"/>
        <v>3.9983999999999997</v>
      </c>
      <c r="O22" s="352">
        <f t="shared" si="3"/>
        <v>2.38</v>
      </c>
    </row>
    <row r="23" spans="1:15" s="252" customFormat="1" ht="15" customHeight="1" x14ac:dyDescent="0.25">
      <c r="A23" s="255">
        <v>6</v>
      </c>
      <c r="B23" s="231">
        <v>20080</v>
      </c>
      <c r="C23" s="237" t="s">
        <v>143</v>
      </c>
      <c r="D23" s="193">
        <v>115</v>
      </c>
      <c r="E23" s="187">
        <v>13.04</v>
      </c>
      <c r="F23" s="187">
        <v>32.17</v>
      </c>
      <c r="G23" s="187">
        <v>40</v>
      </c>
      <c r="H23" s="187">
        <v>14.78</v>
      </c>
      <c r="I23" s="229">
        <f t="shared" si="12"/>
        <v>3.5649000000000002</v>
      </c>
      <c r="J23" s="253"/>
      <c r="K23" s="347">
        <f t="shared" si="1"/>
        <v>115</v>
      </c>
      <c r="L23" s="370">
        <f t="shared" si="9"/>
        <v>62.997</v>
      </c>
      <c r="M23" s="324">
        <f t="shared" si="10"/>
        <v>54.78</v>
      </c>
      <c r="N23" s="374">
        <f t="shared" si="11"/>
        <v>14.995999999999999</v>
      </c>
      <c r="O23" s="352">
        <f t="shared" si="3"/>
        <v>13.04</v>
      </c>
    </row>
    <row r="24" spans="1:15" s="252" customFormat="1" ht="15" customHeight="1" x14ac:dyDescent="0.25">
      <c r="A24" s="255">
        <v>7</v>
      </c>
      <c r="B24" s="231">
        <v>20460</v>
      </c>
      <c r="C24" s="237" t="s">
        <v>144</v>
      </c>
      <c r="D24" s="193">
        <v>112</v>
      </c>
      <c r="E24" s="187">
        <v>2.68</v>
      </c>
      <c r="F24" s="187">
        <v>23.21</v>
      </c>
      <c r="G24" s="187">
        <v>56.25</v>
      </c>
      <c r="H24" s="187">
        <v>17.86</v>
      </c>
      <c r="I24" s="229">
        <f t="shared" si="12"/>
        <v>3.8929</v>
      </c>
      <c r="J24" s="253"/>
      <c r="K24" s="347">
        <f t="shared" si="1"/>
        <v>112</v>
      </c>
      <c r="L24" s="370">
        <f t="shared" si="9"/>
        <v>83.003199999999993</v>
      </c>
      <c r="M24" s="324">
        <f t="shared" si="10"/>
        <v>74.11</v>
      </c>
      <c r="N24" s="374">
        <f t="shared" si="11"/>
        <v>3.0016000000000003</v>
      </c>
      <c r="O24" s="352">
        <f t="shared" si="3"/>
        <v>2.68</v>
      </c>
    </row>
    <row r="25" spans="1:15" s="252" customFormat="1" ht="15" customHeight="1" x14ac:dyDescent="0.25">
      <c r="A25" s="255">
        <v>8</v>
      </c>
      <c r="B25" s="231">
        <v>20550</v>
      </c>
      <c r="C25" s="237" t="s">
        <v>18</v>
      </c>
      <c r="D25" s="193">
        <v>83</v>
      </c>
      <c r="E25" s="187">
        <v>6.02</v>
      </c>
      <c r="F25" s="187">
        <v>21.69</v>
      </c>
      <c r="G25" s="187">
        <v>54.22</v>
      </c>
      <c r="H25" s="187">
        <v>18.07</v>
      </c>
      <c r="I25" s="229">
        <f t="shared" si="12"/>
        <v>3.8434000000000004</v>
      </c>
      <c r="J25" s="253"/>
      <c r="K25" s="347">
        <f t="shared" si="1"/>
        <v>83</v>
      </c>
      <c r="L25" s="370">
        <f t="shared" si="9"/>
        <v>60.000699999999995</v>
      </c>
      <c r="M25" s="324">
        <f t="shared" si="10"/>
        <v>72.289999999999992</v>
      </c>
      <c r="N25" s="374">
        <f t="shared" si="11"/>
        <v>4.9965999999999999</v>
      </c>
      <c r="O25" s="352">
        <f t="shared" si="3"/>
        <v>6.02</v>
      </c>
    </row>
    <row r="26" spans="1:15" s="252" customFormat="1" ht="15" customHeight="1" x14ac:dyDescent="0.25">
      <c r="A26" s="255">
        <v>9</v>
      </c>
      <c r="B26" s="231">
        <v>20630</v>
      </c>
      <c r="C26" s="237" t="s">
        <v>19</v>
      </c>
      <c r="D26" s="193">
        <v>77</v>
      </c>
      <c r="E26" s="187">
        <v>0</v>
      </c>
      <c r="F26" s="187">
        <v>28.57</v>
      </c>
      <c r="G26" s="187">
        <v>40.26</v>
      </c>
      <c r="H26" s="187">
        <v>31.17</v>
      </c>
      <c r="I26" s="229">
        <f t="shared" si="12"/>
        <v>4.0259999999999998</v>
      </c>
      <c r="J26" s="253"/>
      <c r="K26" s="347">
        <f t="shared" si="1"/>
        <v>77</v>
      </c>
      <c r="L26" s="370">
        <f t="shared" si="9"/>
        <v>55.001100000000008</v>
      </c>
      <c r="M26" s="324">
        <f t="shared" si="10"/>
        <v>71.430000000000007</v>
      </c>
      <c r="N26" s="374">
        <f t="shared" si="11"/>
        <v>0</v>
      </c>
      <c r="O26" s="352">
        <f t="shared" si="3"/>
        <v>0</v>
      </c>
    </row>
    <row r="27" spans="1:15" s="252" customFormat="1" ht="15" customHeight="1" x14ac:dyDescent="0.25">
      <c r="A27" s="255">
        <v>10</v>
      </c>
      <c r="B27" s="231">
        <v>20810</v>
      </c>
      <c r="C27" s="237" t="s">
        <v>145</v>
      </c>
      <c r="D27" s="193">
        <v>97</v>
      </c>
      <c r="E27" s="187">
        <v>13.4</v>
      </c>
      <c r="F27" s="187">
        <v>54.64</v>
      </c>
      <c r="G27" s="187">
        <v>27.84</v>
      </c>
      <c r="H27" s="187">
        <v>4.12</v>
      </c>
      <c r="I27" s="229">
        <f t="shared" si="12"/>
        <v>3.2268000000000008</v>
      </c>
      <c r="J27" s="253"/>
      <c r="K27" s="347">
        <f t="shared" si="1"/>
        <v>97</v>
      </c>
      <c r="L27" s="370">
        <f t="shared" si="9"/>
        <v>31.001199999999997</v>
      </c>
      <c r="M27" s="324">
        <f t="shared" si="10"/>
        <v>31.96</v>
      </c>
      <c r="N27" s="374">
        <f t="shared" si="11"/>
        <v>12.997999999999999</v>
      </c>
      <c r="O27" s="352">
        <f t="shared" si="3"/>
        <v>13.4</v>
      </c>
    </row>
    <row r="28" spans="1:15" s="252" customFormat="1" ht="15" customHeight="1" x14ac:dyDescent="0.25">
      <c r="A28" s="255">
        <v>11</v>
      </c>
      <c r="B28" s="231">
        <v>20900</v>
      </c>
      <c r="C28" s="237" t="s">
        <v>146</v>
      </c>
      <c r="D28" s="193">
        <v>160</v>
      </c>
      <c r="E28" s="187">
        <v>3.75</v>
      </c>
      <c r="F28" s="187">
        <v>40</v>
      </c>
      <c r="G28" s="187">
        <v>43.75</v>
      </c>
      <c r="H28" s="187">
        <v>12.5</v>
      </c>
      <c r="I28" s="229">
        <f t="shared" si="12"/>
        <v>3.65</v>
      </c>
      <c r="J28" s="253"/>
      <c r="K28" s="347">
        <f t="shared" si="1"/>
        <v>160</v>
      </c>
      <c r="L28" s="370">
        <f t="shared" si="9"/>
        <v>90</v>
      </c>
      <c r="M28" s="324">
        <f t="shared" si="10"/>
        <v>56.25</v>
      </c>
      <c r="N28" s="374">
        <f t="shared" si="11"/>
        <v>6</v>
      </c>
      <c r="O28" s="352">
        <f t="shared" si="3"/>
        <v>3.75</v>
      </c>
    </row>
    <row r="29" spans="1:15" s="252" customFormat="1" ht="15" customHeight="1" thickBot="1" x14ac:dyDescent="0.3">
      <c r="A29" s="255">
        <v>12</v>
      </c>
      <c r="B29" s="231">
        <v>21350</v>
      </c>
      <c r="C29" s="237" t="s">
        <v>147</v>
      </c>
      <c r="D29" s="194">
        <v>93</v>
      </c>
      <c r="E29" s="188">
        <v>9.68</v>
      </c>
      <c r="F29" s="188">
        <v>39.78</v>
      </c>
      <c r="G29" s="188">
        <v>43.01</v>
      </c>
      <c r="H29" s="189">
        <v>7.53</v>
      </c>
      <c r="I29" s="229">
        <f t="shared" si="12"/>
        <v>3.4838999999999998</v>
      </c>
      <c r="J29" s="253"/>
      <c r="K29" s="347">
        <f t="shared" si="1"/>
        <v>93</v>
      </c>
      <c r="L29" s="371">
        <f t="shared" si="9"/>
        <v>47.002200000000002</v>
      </c>
      <c r="M29" s="326">
        <f t="shared" si="10"/>
        <v>50.54</v>
      </c>
      <c r="N29" s="374">
        <f t="shared" si="11"/>
        <v>9.0023999999999997</v>
      </c>
      <c r="O29" s="353">
        <f t="shared" si="3"/>
        <v>9.68</v>
      </c>
    </row>
    <row r="30" spans="1:15" s="252" customFormat="1" ht="15" customHeight="1" thickBot="1" x14ac:dyDescent="0.3">
      <c r="A30" s="222"/>
      <c r="B30" s="241"/>
      <c r="C30" s="220" t="s">
        <v>101</v>
      </c>
      <c r="D30" s="223">
        <f>SUM(D31:D47)</f>
        <v>1852</v>
      </c>
      <c r="E30" s="63">
        <f>AVERAGE(E31:E47)</f>
        <v>8.0670588235294112</v>
      </c>
      <c r="F30" s="224">
        <f>AVERAGE(F31:F47)</f>
        <v>34.874705882352934</v>
      </c>
      <c r="G30" s="224">
        <f>AVERAGE(G31:G47)</f>
        <v>41.598235294117643</v>
      </c>
      <c r="H30" s="224">
        <f>AVERAGE(H31:H47)</f>
        <v>15.459411764705882</v>
      </c>
      <c r="I30" s="64">
        <f>AVERAGE(I31:I47)</f>
        <v>3.6444823529411767</v>
      </c>
      <c r="J30" s="253"/>
      <c r="K30" s="367">
        <f t="shared" si="1"/>
        <v>1852</v>
      </c>
      <c r="L30" s="368">
        <f>SUM(L31:L47)</f>
        <v>1079.9766999999999</v>
      </c>
      <c r="M30" s="365">
        <f t="shared" si="10"/>
        <v>57.057647058823527</v>
      </c>
      <c r="N30" s="368">
        <f>SUM(N31:N47)</f>
        <v>144.9956</v>
      </c>
      <c r="O30" s="366">
        <f t="shared" si="3"/>
        <v>8.0670588235294112</v>
      </c>
    </row>
    <row r="31" spans="1:15" s="252" customFormat="1" ht="15" customHeight="1" x14ac:dyDescent="0.25">
      <c r="A31" s="257">
        <v>1</v>
      </c>
      <c r="B31" s="258">
        <v>30070</v>
      </c>
      <c r="C31" s="259" t="s">
        <v>25</v>
      </c>
      <c r="D31" s="183">
        <v>142</v>
      </c>
      <c r="E31" s="176">
        <v>8.4499999999999993</v>
      </c>
      <c r="F31" s="176">
        <v>43.66</v>
      </c>
      <c r="G31" s="176">
        <v>42.25</v>
      </c>
      <c r="H31" s="176">
        <v>5.63</v>
      </c>
      <c r="I31" s="249">
        <f t="shared" ref="I31:I47" si="13">(E31*2+F31*3+G31*4+H31*5)/100</f>
        <v>3.4502999999999999</v>
      </c>
      <c r="J31" s="253"/>
      <c r="K31" s="347">
        <f t="shared" si="1"/>
        <v>142</v>
      </c>
      <c r="L31" s="372">
        <f t="shared" si="9"/>
        <v>67.989599999999996</v>
      </c>
      <c r="M31" s="321">
        <f t="shared" si="10"/>
        <v>47.88</v>
      </c>
      <c r="N31" s="374">
        <f t="shared" si="11"/>
        <v>11.998999999999999</v>
      </c>
      <c r="O31" s="354">
        <f t="shared" si="3"/>
        <v>8.4499999999999993</v>
      </c>
    </row>
    <row r="32" spans="1:15" s="252" customFormat="1" ht="15" customHeight="1" x14ac:dyDescent="0.25">
      <c r="A32" s="255">
        <v>2</v>
      </c>
      <c r="B32" s="231">
        <v>30480</v>
      </c>
      <c r="C32" s="237" t="s">
        <v>118</v>
      </c>
      <c r="D32" s="193">
        <v>126</v>
      </c>
      <c r="E32" s="187">
        <v>3.17</v>
      </c>
      <c r="F32" s="187">
        <v>26.98</v>
      </c>
      <c r="G32" s="187">
        <v>55.56</v>
      </c>
      <c r="H32" s="187">
        <v>14.29</v>
      </c>
      <c r="I32" s="229">
        <f t="shared" si="13"/>
        <v>3.8096999999999999</v>
      </c>
      <c r="J32" s="253"/>
      <c r="K32" s="347">
        <f t="shared" si="1"/>
        <v>126</v>
      </c>
      <c r="L32" s="370">
        <f t="shared" si="9"/>
        <v>88.010999999999981</v>
      </c>
      <c r="M32" s="324">
        <f t="shared" si="10"/>
        <v>69.849999999999994</v>
      </c>
      <c r="N32" s="374">
        <f t="shared" si="11"/>
        <v>3.9942000000000002</v>
      </c>
      <c r="O32" s="352">
        <f t="shared" si="3"/>
        <v>3.17</v>
      </c>
    </row>
    <row r="33" spans="1:15" s="252" customFormat="1" ht="15" customHeight="1" x14ac:dyDescent="0.25">
      <c r="A33" s="255">
        <v>3</v>
      </c>
      <c r="B33" s="231">
        <v>30460</v>
      </c>
      <c r="C33" s="237" t="s">
        <v>30</v>
      </c>
      <c r="D33" s="193">
        <v>167</v>
      </c>
      <c r="E33" s="187">
        <v>4.1900000000000004</v>
      </c>
      <c r="F33" s="187">
        <v>26.95</v>
      </c>
      <c r="G33" s="187">
        <v>45.51</v>
      </c>
      <c r="H33" s="187">
        <v>23.35</v>
      </c>
      <c r="I33" s="229">
        <f t="shared" si="13"/>
        <v>3.8801999999999999</v>
      </c>
      <c r="J33" s="253"/>
      <c r="K33" s="347">
        <f t="shared" si="1"/>
        <v>167</v>
      </c>
      <c r="L33" s="370">
        <f t="shared" si="9"/>
        <v>114.9962</v>
      </c>
      <c r="M33" s="324">
        <f t="shared" si="10"/>
        <v>68.86</v>
      </c>
      <c r="N33" s="374">
        <f t="shared" si="11"/>
        <v>6.9973000000000001</v>
      </c>
      <c r="O33" s="352">
        <f t="shared" si="3"/>
        <v>4.1900000000000004</v>
      </c>
    </row>
    <row r="34" spans="1:15" s="252" customFormat="1" ht="15" customHeight="1" x14ac:dyDescent="0.25">
      <c r="A34" s="255">
        <v>4</v>
      </c>
      <c r="B34" s="231">
        <v>30030</v>
      </c>
      <c r="C34" s="237" t="s">
        <v>148</v>
      </c>
      <c r="D34" s="193">
        <v>116</v>
      </c>
      <c r="E34" s="187">
        <v>6.9</v>
      </c>
      <c r="F34" s="187">
        <v>29.31</v>
      </c>
      <c r="G34" s="187">
        <v>46.55</v>
      </c>
      <c r="H34" s="187">
        <v>17.239999999999998</v>
      </c>
      <c r="I34" s="229">
        <f t="shared" si="13"/>
        <v>3.7412999999999994</v>
      </c>
      <c r="J34" s="253"/>
      <c r="K34" s="347">
        <f t="shared" si="1"/>
        <v>116</v>
      </c>
      <c r="L34" s="370">
        <f t="shared" si="9"/>
        <v>73.996399999999994</v>
      </c>
      <c r="M34" s="324">
        <f t="shared" si="10"/>
        <v>63.789999999999992</v>
      </c>
      <c r="N34" s="374">
        <f t="shared" si="11"/>
        <v>8.0040000000000013</v>
      </c>
      <c r="O34" s="352">
        <f t="shared" si="3"/>
        <v>6.9</v>
      </c>
    </row>
    <row r="35" spans="1:15" s="252" customFormat="1" ht="15" customHeight="1" x14ac:dyDescent="0.25">
      <c r="A35" s="255">
        <v>5</v>
      </c>
      <c r="B35" s="231">
        <v>31000</v>
      </c>
      <c r="C35" s="237" t="s">
        <v>38</v>
      </c>
      <c r="D35" s="193">
        <v>74</v>
      </c>
      <c r="E35" s="187">
        <v>8.11</v>
      </c>
      <c r="F35" s="187">
        <v>28.38</v>
      </c>
      <c r="G35" s="187">
        <v>44.59</v>
      </c>
      <c r="H35" s="187">
        <v>18.920000000000002</v>
      </c>
      <c r="I35" s="229">
        <f t="shared" si="13"/>
        <v>3.7432000000000003</v>
      </c>
      <c r="J35" s="253"/>
      <c r="K35" s="347">
        <f t="shared" si="1"/>
        <v>74</v>
      </c>
      <c r="L35" s="370">
        <f t="shared" si="9"/>
        <v>46.997400000000006</v>
      </c>
      <c r="M35" s="324">
        <f t="shared" si="10"/>
        <v>63.510000000000005</v>
      </c>
      <c r="N35" s="374">
        <f t="shared" si="11"/>
        <v>6.0014000000000003</v>
      </c>
      <c r="O35" s="352">
        <f t="shared" si="3"/>
        <v>8.11</v>
      </c>
    </row>
    <row r="36" spans="1:15" s="252" customFormat="1" ht="15" customHeight="1" x14ac:dyDescent="0.25">
      <c r="A36" s="255">
        <v>6</v>
      </c>
      <c r="B36" s="231">
        <v>30130</v>
      </c>
      <c r="C36" s="237" t="s">
        <v>26</v>
      </c>
      <c r="D36" s="193">
        <v>56</v>
      </c>
      <c r="E36" s="187">
        <v>1.79</v>
      </c>
      <c r="F36" s="187">
        <v>41.07</v>
      </c>
      <c r="G36" s="187">
        <v>32.14</v>
      </c>
      <c r="H36" s="187">
        <v>25</v>
      </c>
      <c r="I36" s="229">
        <f t="shared" si="13"/>
        <v>3.8035000000000001</v>
      </c>
      <c r="J36" s="253"/>
      <c r="K36" s="347">
        <f t="shared" si="1"/>
        <v>56</v>
      </c>
      <c r="L36" s="370">
        <f t="shared" si="9"/>
        <v>31.9984</v>
      </c>
      <c r="M36" s="324">
        <f t="shared" si="10"/>
        <v>57.14</v>
      </c>
      <c r="N36" s="374">
        <f t="shared" si="11"/>
        <v>1.0024000000000002</v>
      </c>
      <c r="O36" s="352">
        <f t="shared" si="3"/>
        <v>1.79</v>
      </c>
    </row>
    <row r="37" spans="1:15" s="252" customFormat="1" ht="15" customHeight="1" x14ac:dyDescent="0.25">
      <c r="A37" s="255">
        <v>7</v>
      </c>
      <c r="B37" s="231">
        <v>30160</v>
      </c>
      <c r="C37" s="237" t="s">
        <v>149</v>
      </c>
      <c r="D37" s="193">
        <v>154</v>
      </c>
      <c r="E37" s="187">
        <v>12.99</v>
      </c>
      <c r="F37" s="187">
        <v>39.61</v>
      </c>
      <c r="G37" s="187">
        <v>38.96</v>
      </c>
      <c r="H37" s="187">
        <v>8.44</v>
      </c>
      <c r="I37" s="229">
        <f t="shared" si="13"/>
        <v>3.4284999999999997</v>
      </c>
      <c r="J37" s="253"/>
      <c r="K37" s="347">
        <f t="shared" si="1"/>
        <v>154</v>
      </c>
      <c r="L37" s="370">
        <f t="shared" si="9"/>
        <v>72.995999999999995</v>
      </c>
      <c r="M37" s="324">
        <f t="shared" si="10"/>
        <v>47.4</v>
      </c>
      <c r="N37" s="374">
        <f t="shared" si="11"/>
        <v>20.0046</v>
      </c>
      <c r="O37" s="352">
        <f t="shared" si="3"/>
        <v>12.99</v>
      </c>
    </row>
    <row r="38" spans="1:15" s="252" customFormat="1" ht="15" customHeight="1" x14ac:dyDescent="0.25">
      <c r="A38" s="255">
        <v>8</v>
      </c>
      <c r="B38" s="231">
        <v>30310</v>
      </c>
      <c r="C38" s="237" t="s">
        <v>28</v>
      </c>
      <c r="D38" s="193">
        <v>58</v>
      </c>
      <c r="E38" s="187">
        <v>17.239999999999998</v>
      </c>
      <c r="F38" s="187">
        <v>41.38</v>
      </c>
      <c r="G38" s="187">
        <v>29.31</v>
      </c>
      <c r="H38" s="187">
        <v>12.07</v>
      </c>
      <c r="I38" s="229">
        <f t="shared" si="13"/>
        <v>3.3621000000000003</v>
      </c>
      <c r="J38" s="253"/>
      <c r="K38" s="347">
        <f t="shared" si="1"/>
        <v>58</v>
      </c>
      <c r="L38" s="370">
        <f t="shared" si="9"/>
        <v>24.000399999999999</v>
      </c>
      <c r="M38" s="324">
        <f t="shared" si="10"/>
        <v>41.379999999999995</v>
      </c>
      <c r="N38" s="374">
        <f t="shared" si="11"/>
        <v>9.9992000000000001</v>
      </c>
      <c r="O38" s="352">
        <f t="shared" si="3"/>
        <v>17.239999999999998</v>
      </c>
    </row>
    <row r="39" spans="1:15" s="252" customFormat="1" ht="15" customHeight="1" x14ac:dyDescent="0.25">
      <c r="A39" s="255">
        <v>9</v>
      </c>
      <c r="B39" s="231">
        <v>30440</v>
      </c>
      <c r="C39" s="237" t="s">
        <v>29</v>
      </c>
      <c r="D39" s="193">
        <v>90</v>
      </c>
      <c r="E39" s="187">
        <v>4.4400000000000004</v>
      </c>
      <c r="F39" s="187">
        <v>25.56</v>
      </c>
      <c r="G39" s="187">
        <v>57.78</v>
      </c>
      <c r="H39" s="187">
        <v>12.22</v>
      </c>
      <c r="I39" s="229">
        <f t="shared" si="13"/>
        <v>3.7778000000000005</v>
      </c>
      <c r="J39" s="253"/>
      <c r="K39" s="347">
        <f t="shared" si="1"/>
        <v>90</v>
      </c>
      <c r="L39" s="370">
        <f t="shared" si="9"/>
        <v>63</v>
      </c>
      <c r="M39" s="324">
        <f t="shared" si="10"/>
        <v>70</v>
      </c>
      <c r="N39" s="374">
        <f t="shared" si="11"/>
        <v>3.9960000000000004</v>
      </c>
      <c r="O39" s="352">
        <f t="shared" si="3"/>
        <v>4.4400000000000004</v>
      </c>
    </row>
    <row r="40" spans="1:15" s="252" customFormat="1" ht="15" customHeight="1" x14ac:dyDescent="0.25">
      <c r="A40" s="255">
        <v>10</v>
      </c>
      <c r="B40" s="231">
        <v>30500</v>
      </c>
      <c r="C40" s="237" t="s">
        <v>150</v>
      </c>
      <c r="D40" s="193">
        <v>25</v>
      </c>
      <c r="E40" s="187">
        <v>12</v>
      </c>
      <c r="F40" s="187">
        <v>52</v>
      </c>
      <c r="G40" s="187">
        <v>20</v>
      </c>
      <c r="H40" s="187">
        <v>16</v>
      </c>
      <c r="I40" s="229">
        <f t="shared" si="13"/>
        <v>3.4</v>
      </c>
      <c r="J40" s="253"/>
      <c r="K40" s="347">
        <f t="shared" si="1"/>
        <v>25</v>
      </c>
      <c r="L40" s="370">
        <f t="shared" si="9"/>
        <v>9</v>
      </c>
      <c r="M40" s="324">
        <f t="shared" si="10"/>
        <v>36</v>
      </c>
      <c r="N40" s="374">
        <f t="shared" si="11"/>
        <v>3</v>
      </c>
      <c r="O40" s="352">
        <f t="shared" si="3"/>
        <v>12</v>
      </c>
    </row>
    <row r="41" spans="1:15" s="252" customFormat="1" ht="15" customHeight="1" x14ac:dyDescent="0.25">
      <c r="A41" s="255">
        <v>11</v>
      </c>
      <c r="B41" s="231">
        <v>30530</v>
      </c>
      <c r="C41" s="237" t="s">
        <v>151</v>
      </c>
      <c r="D41" s="193">
        <v>200</v>
      </c>
      <c r="E41" s="187">
        <v>12.5</v>
      </c>
      <c r="F41" s="187">
        <v>28</v>
      </c>
      <c r="G41" s="187">
        <v>42</v>
      </c>
      <c r="H41" s="187">
        <v>17.5</v>
      </c>
      <c r="I41" s="229">
        <f t="shared" si="13"/>
        <v>3.645</v>
      </c>
      <c r="J41" s="253"/>
      <c r="K41" s="347">
        <f t="shared" si="1"/>
        <v>200</v>
      </c>
      <c r="L41" s="370">
        <f t="shared" si="9"/>
        <v>119</v>
      </c>
      <c r="M41" s="324">
        <f t="shared" si="10"/>
        <v>59.5</v>
      </c>
      <c r="N41" s="374">
        <f t="shared" si="11"/>
        <v>25</v>
      </c>
      <c r="O41" s="352">
        <f t="shared" si="3"/>
        <v>12.5</v>
      </c>
    </row>
    <row r="42" spans="1:15" s="252" customFormat="1" ht="15" customHeight="1" x14ac:dyDescent="0.25">
      <c r="A42" s="255">
        <v>12</v>
      </c>
      <c r="B42" s="231">
        <v>30640</v>
      </c>
      <c r="C42" s="237" t="s">
        <v>33</v>
      </c>
      <c r="D42" s="193">
        <v>73</v>
      </c>
      <c r="E42" s="187">
        <v>0</v>
      </c>
      <c r="F42" s="187">
        <v>28.77</v>
      </c>
      <c r="G42" s="187">
        <v>56.16</v>
      </c>
      <c r="H42" s="187">
        <v>15.07</v>
      </c>
      <c r="I42" s="229">
        <f t="shared" si="13"/>
        <v>3.8629999999999995</v>
      </c>
      <c r="J42" s="253"/>
      <c r="K42" s="347">
        <f t="shared" si="1"/>
        <v>73</v>
      </c>
      <c r="L42" s="370">
        <f t="shared" si="9"/>
        <v>51.997899999999987</v>
      </c>
      <c r="M42" s="324">
        <f t="shared" si="10"/>
        <v>71.22999999999999</v>
      </c>
      <c r="N42" s="374">
        <f t="shared" si="11"/>
        <v>0</v>
      </c>
      <c r="O42" s="352">
        <f t="shared" si="3"/>
        <v>0</v>
      </c>
    </row>
    <row r="43" spans="1:15" s="252" customFormat="1" ht="15" customHeight="1" x14ac:dyDescent="0.25">
      <c r="A43" s="255">
        <v>13</v>
      </c>
      <c r="B43" s="231">
        <v>30650</v>
      </c>
      <c r="C43" s="237" t="s">
        <v>152</v>
      </c>
      <c r="D43" s="193">
        <v>134</v>
      </c>
      <c r="E43" s="187">
        <v>2.99</v>
      </c>
      <c r="F43" s="187">
        <v>43.28</v>
      </c>
      <c r="G43" s="187">
        <v>39.549999999999997</v>
      </c>
      <c r="H43" s="187">
        <v>14.18</v>
      </c>
      <c r="I43" s="229">
        <f t="shared" si="13"/>
        <v>3.6491999999999996</v>
      </c>
      <c r="J43" s="253"/>
      <c r="K43" s="347">
        <f t="shared" si="1"/>
        <v>134</v>
      </c>
      <c r="L43" s="370">
        <f t="shared" si="9"/>
        <v>71.998199999999997</v>
      </c>
      <c r="M43" s="324">
        <f t="shared" si="10"/>
        <v>53.73</v>
      </c>
      <c r="N43" s="374">
        <f t="shared" si="11"/>
        <v>4.0066000000000006</v>
      </c>
      <c r="O43" s="352">
        <f t="shared" si="3"/>
        <v>2.99</v>
      </c>
    </row>
    <row r="44" spans="1:15" s="252" customFormat="1" ht="15" customHeight="1" x14ac:dyDescent="0.25">
      <c r="A44" s="255">
        <v>14</v>
      </c>
      <c r="B44" s="258">
        <v>30790</v>
      </c>
      <c r="C44" s="237" t="s">
        <v>35</v>
      </c>
      <c r="D44" s="193">
        <v>98</v>
      </c>
      <c r="E44" s="187">
        <v>12.24</v>
      </c>
      <c r="F44" s="187">
        <v>39.799999999999997</v>
      </c>
      <c r="G44" s="187">
        <v>37.76</v>
      </c>
      <c r="H44" s="187">
        <v>10.199999999999999</v>
      </c>
      <c r="I44" s="229">
        <f t="shared" si="13"/>
        <v>3.4591999999999996</v>
      </c>
      <c r="J44" s="253"/>
      <c r="K44" s="347">
        <f t="shared" si="1"/>
        <v>98</v>
      </c>
      <c r="L44" s="370">
        <f t="shared" si="9"/>
        <v>47.000799999999991</v>
      </c>
      <c r="M44" s="324">
        <f t="shared" si="10"/>
        <v>47.959999999999994</v>
      </c>
      <c r="N44" s="374">
        <f t="shared" si="11"/>
        <v>11.995200000000001</v>
      </c>
      <c r="O44" s="352">
        <f t="shared" si="3"/>
        <v>12.24</v>
      </c>
    </row>
    <row r="45" spans="1:15" s="252" customFormat="1" ht="15" customHeight="1" x14ac:dyDescent="0.25">
      <c r="A45" s="255">
        <v>15</v>
      </c>
      <c r="B45" s="231">
        <v>30880</v>
      </c>
      <c r="C45" s="259" t="s">
        <v>153</v>
      </c>
      <c r="D45" s="193">
        <v>64</v>
      </c>
      <c r="E45" s="187">
        <v>17.190000000000001</v>
      </c>
      <c r="F45" s="187">
        <v>29.69</v>
      </c>
      <c r="G45" s="187">
        <v>29.69</v>
      </c>
      <c r="H45" s="187">
        <v>23.44</v>
      </c>
      <c r="I45" s="229">
        <f t="shared" si="13"/>
        <v>3.5941000000000001</v>
      </c>
      <c r="J45" s="253"/>
      <c r="K45" s="347">
        <f t="shared" si="1"/>
        <v>64</v>
      </c>
      <c r="L45" s="370">
        <f t="shared" si="9"/>
        <v>34.0032</v>
      </c>
      <c r="M45" s="324">
        <f t="shared" si="10"/>
        <v>53.13</v>
      </c>
      <c r="N45" s="374">
        <f t="shared" si="11"/>
        <v>11.001600000000002</v>
      </c>
      <c r="O45" s="352">
        <f t="shared" si="3"/>
        <v>17.190000000000001</v>
      </c>
    </row>
    <row r="46" spans="1:15" s="252" customFormat="1" ht="15" customHeight="1" x14ac:dyDescent="0.25">
      <c r="A46" s="255">
        <v>16</v>
      </c>
      <c r="B46" s="231">
        <v>30940</v>
      </c>
      <c r="C46" s="237" t="s">
        <v>37</v>
      </c>
      <c r="D46" s="193">
        <v>127</v>
      </c>
      <c r="E46" s="187">
        <v>5.51</v>
      </c>
      <c r="F46" s="187">
        <v>34.65</v>
      </c>
      <c r="G46" s="187">
        <v>44.09</v>
      </c>
      <c r="H46" s="187">
        <v>15.75</v>
      </c>
      <c r="I46" s="229">
        <f t="shared" si="13"/>
        <v>3.7007999999999996</v>
      </c>
      <c r="J46" s="253"/>
      <c r="K46" s="347">
        <f t="shared" si="1"/>
        <v>127</v>
      </c>
      <c r="L46" s="370">
        <f t="shared" si="9"/>
        <v>75.996800000000007</v>
      </c>
      <c r="M46" s="324">
        <f t="shared" si="10"/>
        <v>59.84</v>
      </c>
      <c r="N46" s="374">
        <f t="shared" si="11"/>
        <v>6.9977</v>
      </c>
      <c r="O46" s="352">
        <f t="shared" si="3"/>
        <v>5.51</v>
      </c>
    </row>
    <row r="47" spans="1:15" s="252" customFormat="1" ht="15" customHeight="1" thickBot="1" x14ac:dyDescent="0.3">
      <c r="A47" s="255">
        <v>17</v>
      </c>
      <c r="B47" s="234">
        <v>31480</v>
      </c>
      <c r="C47" s="237" t="s">
        <v>39</v>
      </c>
      <c r="D47" s="194">
        <v>148</v>
      </c>
      <c r="E47" s="188">
        <v>7.43</v>
      </c>
      <c r="F47" s="188">
        <v>33.78</v>
      </c>
      <c r="G47" s="188">
        <v>45.27</v>
      </c>
      <c r="H47" s="189">
        <v>13.51</v>
      </c>
      <c r="I47" s="229">
        <f t="shared" si="13"/>
        <v>3.6483000000000003</v>
      </c>
      <c r="J47" s="253"/>
      <c r="K47" s="347">
        <f t="shared" si="1"/>
        <v>148</v>
      </c>
      <c r="L47" s="371">
        <f t="shared" si="9"/>
        <v>86.994399999999999</v>
      </c>
      <c r="M47" s="326">
        <f t="shared" si="10"/>
        <v>58.78</v>
      </c>
      <c r="N47" s="374">
        <f t="shared" si="11"/>
        <v>10.9964</v>
      </c>
      <c r="O47" s="353">
        <f t="shared" si="3"/>
        <v>7.43</v>
      </c>
    </row>
    <row r="48" spans="1:15" s="252" customFormat="1" ht="15" customHeight="1" thickBot="1" x14ac:dyDescent="0.3">
      <c r="A48" s="222"/>
      <c r="B48" s="241"/>
      <c r="C48" s="226" t="s">
        <v>102</v>
      </c>
      <c r="D48" s="223">
        <f>SUM(D49:D68)</f>
        <v>2175</v>
      </c>
      <c r="E48" s="224">
        <f t="shared" ref="E48:H48" si="14">AVERAGE(E49:E68)</f>
        <v>5.157</v>
      </c>
      <c r="F48" s="65">
        <f t="shared" si="14"/>
        <v>30.031500000000001</v>
      </c>
      <c r="G48" s="224">
        <f t="shared" si="14"/>
        <v>47.052499999999995</v>
      </c>
      <c r="H48" s="224">
        <f t="shared" si="14"/>
        <v>17.760000000000002</v>
      </c>
      <c r="I48" s="64">
        <f>AVERAGE(I49:I68)</f>
        <v>3.7741850000000006</v>
      </c>
      <c r="J48" s="253"/>
      <c r="K48" s="367">
        <f t="shared" si="1"/>
        <v>2175</v>
      </c>
      <c r="L48" s="375">
        <f>SUM(L49:L68)</f>
        <v>1475.9996000000001</v>
      </c>
      <c r="M48" s="365">
        <f t="shared" si="10"/>
        <v>64.8125</v>
      </c>
      <c r="N48" s="368">
        <f>SUM(N49:N67)</f>
        <v>88.989300000000028</v>
      </c>
      <c r="O48" s="366">
        <f t="shared" si="3"/>
        <v>5.157</v>
      </c>
    </row>
    <row r="49" spans="1:15" s="252" customFormat="1" ht="15" customHeight="1" x14ac:dyDescent="0.25">
      <c r="A49" s="257">
        <v>1</v>
      </c>
      <c r="B49" s="258">
        <v>40010</v>
      </c>
      <c r="C49" s="259" t="s">
        <v>119</v>
      </c>
      <c r="D49" s="183">
        <v>257</v>
      </c>
      <c r="E49" s="176">
        <v>3.89</v>
      </c>
      <c r="F49" s="176">
        <v>26.07</v>
      </c>
      <c r="G49" s="176">
        <v>49.81</v>
      </c>
      <c r="H49" s="176">
        <v>20.23</v>
      </c>
      <c r="I49" s="249">
        <f t="shared" ref="I49:I68" si="15">(E49*2+F49*3+G49*4+H49*5)/100</f>
        <v>3.8637999999999999</v>
      </c>
      <c r="J49" s="253"/>
      <c r="K49" s="347">
        <f t="shared" si="1"/>
        <v>257</v>
      </c>
      <c r="L49" s="372">
        <f t="shared" si="9"/>
        <v>180.00280000000004</v>
      </c>
      <c r="M49" s="321">
        <f t="shared" si="10"/>
        <v>70.040000000000006</v>
      </c>
      <c r="N49" s="374">
        <f t="shared" si="11"/>
        <v>9.997300000000001</v>
      </c>
      <c r="O49" s="354">
        <f t="shared" si="3"/>
        <v>3.89</v>
      </c>
    </row>
    <row r="50" spans="1:15" s="252" customFormat="1" ht="15" customHeight="1" x14ac:dyDescent="0.25">
      <c r="A50" s="255">
        <v>2</v>
      </c>
      <c r="B50" s="231">
        <v>40030</v>
      </c>
      <c r="C50" s="237" t="s">
        <v>125</v>
      </c>
      <c r="D50" s="193">
        <v>56</v>
      </c>
      <c r="E50" s="187">
        <v>0</v>
      </c>
      <c r="F50" s="187">
        <v>19.64</v>
      </c>
      <c r="G50" s="187">
        <v>50</v>
      </c>
      <c r="H50" s="187">
        <v>30.36</v>
      </c>
      <c r="I50" s="229">
        <f t="shared" si="15"/>
        <v>4.1072000000000006</v>
      </c>
      <c r="J50" s="253"/>
      <c r="K50" s="347">
        <f t="shared" si="1"/>
        <v>56</v>
      </c>
      <c r="L50" s="370">
        <f t="shared" si="9"/>
        <v>45.001599999999996</v>
      </c>
      <c r="M50" s="324">
        <f t="shared" si="10"/>
        <v>80.36</v>
      </c>
      <c r="N50" s="374">
        <f t="shared" si="11"/>
        <v>0</v>
      </c>
      <c r="O50" s="352">
        <f t="shared" si="3"/>
        <v>0</v>
      </c>
    </row>
    <row r="51" spans="1:15" s="252" customFormat="1" ht="15" customHeight="1" x14ac:dyDescent="0.25">
      <c r="A51" s="255">
        <v>3</v>
      </c>
      <c r="B51" s="231">
        <v>40410</v>
      </c>
      <c r="C51" s="237" t="s">
        <v>49</v>
      </c>
      <c r="D51" s="193">
        <v>207</v>
      </c>
      <c r="E51" s="187">
        <v>0.48</v>
      </c>
      <c r="F51" s="187">
        <v>16.91</v>
      </c>
      <c r="G51" s="187">
        <v>52.66</v>
      </c>
      <c r="H51" s="187">
        <v>29.95</v>
      </c>
      <c r="I51" s="229">
        <f t="shared" si="15"/>
        <v>4.1208</v>
      </c>
      <c r="J51" s="253"/>
      <c r="K51" s="347">
        <f t="shared" si="1"/>
        <v>207</v>
      </c>
      <c r="L51" s="370">
        <f t="shared" si="9"/>
        <v>171.0027</v>
      </c>
      <c r="M51" s="324">
        <f t="shared" si="10"/>
        <v>82.61</v>
      </c>
      <c r="N51" s="374">
        <f t="shared" si="11"/>
        <v>0.99360000000000004</v>
      </c>
      <c r="O51" s="352">
        <f t="shared" si="3"/>
        <v>0.48</v>
      </c>
    </row>
    <row r="52" spans="1:15" s="252" customFormat="1" ht="15" customHeight="1" x14ac:dyDescent="0.25">
      <c r="A52" s="255">
        <v>4</v>
      </c>
      <c r="B52" s="231">
        <v>40011</v>
      </c>
      <c r="C52" s="237" t="s">
        <v>40</v>
      </c>
      <c r="D52" s="193">
        <v>249</v>
      </c>
      <c r="E52" s="187">
        <v>5.62</v>
      </c>
      <c r="F52" s="187">
        <v>21.29</v>
      </c>
      <c r="G52" s="187">
        <v>52.61</v>
      </c>
      <c r="H52" s="187">
        <v>20.48</v>
      </c>
      <c r="I52" s="229">
        <f t="shared" si="15"/>
        <v>3.8795000000000006</v>
      </c>
      <c r="J52" s="253"/>
      <c r="K52" s="347">
        <f t="shared" si="1"/>
        <v>249</v>
      </c>
      <c r="L52" s="370">
        <f t="shared" si="9"/>
        <v>181.9941</v>
      </c>
      <c r="M52" s="324">
        <f t="shared" si="10"/>
        <v>73.09</v>
      </c>
      <c r="N52" s="374">
        <f t="shared" si="11"/>
        <v>13.9938</v>
      </c>
      <c r="O52" s="352">
        <f t="shared" si="3"/>
        <v>5.62</v>
      </c>
    </row>
    <row r="53" spans="1:15" s="252" customFormat="1" ht="15" customHeight="1" x14ac:dyDescent="0.25">
      <c r="A53" s="255">
        <v>5</v>
      </c>
      <c r="B53" s="231">
        <v>40080</v>
      </c>
      <c r="C53" s="237" t="s">
        <v>42</v>
      </c>
      <c r="D53" s="193">
        <v>152</v>
      </c>
      <c r="E53" s="187">
        <v>0</v>
      </c>
      <c r="F53" s="187">
        <v>25.66</v>
      </c>
      <c r="G53" s="187">
        <v>48.68</v>
      </c>
      <c r="H53" s="187">
        <v>25.66</v>
      </c>
      <c r="I53" s="229">
        <f t="shared" si="15"/>
        <v>4</v>
      </c>
      <c r="J53" s="253"/>
      <c r="K53" s="347">
        <f t="shared" si="1"/>
        <v>152</v>
      </c>
      <c r="L53" s="370">
        <f t="shared" si="9"/>
        <v>112.99680000000001</v>
      </c>
      <c r="M53" s="324">
        <f t="shared" si="10"/>
        <v>74.34</v>
      </c>
      <c r="N53" s="374">
        <f t="shared" si="11"/>
        <v>0</v>
      </c>
      <c r="O53" s="352">
        <f t="shared" si="3"/>
        <v>0</v>
      </c>
    </row>
    <row r="54" spans="1:15" s="252" customFormat="1" ht="15" customHeight="1" x14ac:dyDescent="0.25">
      <c r="A54" s="255">
        <v>6</v>
      </c>
      <c r="B54" s="231">
        <v>40100</v>
      </c>
      <c r="C54" s="237" t="s">
        <v>43</v>
      </c>
      <c r="D54" s="193">
        <v>113</v>
      </c>
      <c r="E54" s="187">
        <v>7.96</v>
      </c>
      <c r="F54" s="187">
        <v>26.55</v>
      </c>
      <c r="G54" s="187">
        <v>43.36</v>
      </c>
      <c r="H54" s="187">
        <v>22.12</v>
      </c>
      <c r="I54" s="229">
        <f t="shared" si="15"/>
        <v>3.7961</v>
      </c>
      <c r="J54" s="253"/>
      <c r="K54" s="347">
        <f t="shared" si="1"/>
        <v>113</v>
      </c>
      <c r="L54" s="370">
        <f t="shared" si="9"/>
        <v>73.992400000000004</v>
      </c>
      <c r="M54" s="324">
        <f t="shared" si="10"/>
        <v>65.48</v>
      </c>
      <c r="N54" s="374">
        <f t="shared" si="11"/>
        <v>8.9947999999999997</v>
      </c>
      <c r="O54" s="352">
        <f t="shared" si="3"/>
        <v>7.96</v>
      </c>
    </row>
    <row r="55" spans="1:15" s="252" customFormat="1" ht="15" customHeight="1" x14ac:dyDescent="0.25">
      <c r="A55" s="255">
        <v>7</v>
      </c>
      <c r="B55" s="231">
        <v>40020</v>
      </c>
      <c r="C55" s="237" t="s">
        <v>154</v>
      </c>
      <c r="D55" s="193">
        <v>34</v>
      </c>
      <c r="E55" s="187">
        <v>0</v>
      </c>
      <c r="F55" s="187">
        <v>26.47</v>
      </c>
      <c r="G55" s="187">
        <v>70.59</v>
      </c>
      <c r="H55" s="187">
        <v>2.94</v>
      </c>
      <c r="I55" s="229">
        <f t="shared" si="15"/>
        <v>3.7646999999999995</v>
      </c>
      <c r="J55" s="253"/>
      <c r="K55" s="347">
        <f t="shared" si="1"/>
        <v>34</v>
      </c>
      <c r="L55" s="370">
        <f t="shared" si="9"/>
        <v>25.0002</v>
      </c>
      <c r="M55" s="324">
        <f t="shared" si="10"/>
        <v>73.53</v>
      </c>
      <c r="N55" s="374">
        <f t="shared" si="11"/>
        <v>0</v>
      </c>
      <c r="O55" s="352">
        <f t="shared" si="3"/>
        <v>0</v>
      </c>
    </row>
    <row r="56" spans="1:15" s="252" customFormat="1" ht="15" customHeight="1" x14ac:dyDescent="0.25">
      <c r="A56" s="255">
        <v>8</v>
      </c>
      <c r="B56" s="231">
        <v>40031</v>
      </c>
      <c r="C56" s="239" t="s">
        <v>41</v>
      </c>
      <c r="D56" s="193">
        <v>115</v>
      </c>
      <c r="E56" s="187">
        <v>5.22</v>
      </c>
      <c r="F56" s="187">
        <v>21.74</v>
      </c>
      <c r="G56" s="187">
        <v>50.43</v>
      </c>
      <c r="H56" s="187">
        <v>22.61</v>
      </c>
      <c r="I56" s="229">
        <f t="shared" si="15"/>
        <v>3.9043000000000001</v>
      </c>
      <c r="J56" s="253"/>
      <c r="K56" s="347">
        <f t="shared" si="1"/>
        <v>115</v>
      </c>
      <c r="L56" s="370">
        <f t="shared" si="9"/>
        <v>83.995999999999981</v>
      </c>
      <c r="M56" s="324">
        <f t="shared" si="10"/>
        <v>73.039999999999992</v>
      </c>
      <c r="N56" s="374">
        <f t="shared" si="11"/>
        <v>6.0029999999999992</v>
      </c>
      <c r="O56" s="352">
        <f t="shared" si="3"/>
        <v>5.22</v>
      </c>
    </row>
    <row r="57" spans="1:15" s="252" customFormat="1" ht="15" customHeight="1" x14ac:dyDescent="0.25">
      <c r="A57" s="255">
        <v>9</v>
      </c>
      <c r="B57" s="231">
        <v>40210</v>
      </c>
      <c r="C57" s="239" t="s">
        <v>45</v>
      </c>
      <c r="D57" s="193">
        <v>46</v>
      </c>
      <c r="E57" s="187">
        <v>13.04</v>
      </c>
      <c r="F57" s="187">
        <v>34.78</v>
      </c>
      <c r="G57" s="187">
        <v>36.96</v>
      </c>
      <c r="H57" s="187">
        <v>15.22</v>
      </c>
      <c r="I57" s="229">
        <f t="shared" si="15"/>
        <v>3.5436000000000001</v>
      </c>
      <c r="J57" s="253"/>
      <c r="K57" s="347">
        <f t="shared" si="1"/>
        <v>46</v>
      </c>
      <c r="L57" s="370">
        <f t="shared" si="9"/>
        <v>24.002800000000001</v>
      </c>
      <c r="M57" s="324">
        <f t="shared" si="10"/>
        <v>52.18</v>
      </c>
      <c r="N57" s="374">
        <f t="shared" si="11"/>
        <v>5.9983999999999993</v>
      </c>
      <c r="O57" s="352">
        <f t="shared" si="3"/>
        <v>13.04</v>
      </c>
    </row>
    <row r="58" spans="1:15" s="252" customFormat="1" ht="15" customHeight="1" x14ac:dyDescent="0.25">
      <c r="A58" s="255">
        <v>10</v>
      </c>
      <c r="B58" s="258">
        <v>40300</v>
      </c>
      <c r="C58" s="240" t="s">
        <v>46</v>
      </c>
      <c r="D58" s="193">
        <v>30</v>
      </c>
      <c r="E58" s="187">
        <v>10</v>
      </c>
      <c r="F58" s="187">
        <v>33.33</v>
      </c>
      <c r="G58" s="187">
        <v>43.33</v>
      </c>
      <c r="H58" s="187">
        <v>13.33</v>
      </c>
      <c r="I58" s="229">
        <f t="shared" si="15"/>
        <v>3.5996000000000006</v>
      </c>
      <c r="J58" s="253"/>
      <c r="K58" s="347">
        <f t="shared" si="1"/>
        <v>30</v>
      </c>
      <c r="L58" s="370">
        <f t="shared" si="9"/>
        <v>16.998000000000001</v>
      </c>
      <c r="M58" s="324">
        <f t="shared" si="10"/>
        <v>56.66</v>
      </c>
      <c r="N58" s="374">
        <f t="shared" si="11"/>
        <v>3</v>
      </c>
      <c r="O58" s="352">
        <f t="shared" si="3"/>
        <v>10</v>
      </c>
    </row>
    <row r="59" spans="1:15" s="252" customFormat="1" ht="15" customHeight="1" x14ac:dyDescent="0.25">
      <c r="A59" s="255">
        <v>11</v>
      </c>
      <c r="B59" s="231">
        <v>40360</v>
      </c>
      <c r="C59" s="237" t="s">
        <v>47</v>
      </c>
      <c r="D59" s="193">
        <v>55</v>
      </c>
      <c r="E59" s="187">
        <v>3.64</v>
      </c>
      <c r="F59" s="187">
        <v>23.64</v>
      </c>
      <c r="G59" s="187">
        <v>58.18</v>
      </c>
      <c r="H59" s="187">
        <v>14.55</v>
      </c>
      <c r="I59" s="229">
        <f t="shared" si="15"/>
        <v>3.8367</v>
      </c>
      <c r="J59" s="253"/>
      <c r="K59" s="347">
        <f t="shared" si="1"/>
        <v>55</v>
      </c>
      <c r="L59" s="370">
        <f t="shared" si="9"/>
        <v>40.0015</v>
      </c>
      <c r="M59" s="324">
        <f t="shared" si="10"/>
        <v>72.73</v>
      </c>
      <c r="N59" s="374">
        <f t="shared" si="11"/>
        <v>2.0020000000000002</v>
      </c>
      <c r="O59" s="352">
        <f t="shared" si="3"/>
        <v>3.64</v>
      </c>
    </row>
    <row r="60" spans="1:15" s="252" customFormat="1" ht="15" customHeight="1" x14ac:dyDescent="0.25">
      <c r="A60" s="255">
        <v>12</v>
      </c>
      <c r="B60" s="231">
        <v>40390</v>
      </c>
      <c r="C60" s="237" t="s">
        <v>48</v>
      </c>
      <c r="D60" s="193">
        <v>56</v>
      </c>
      <c r="E60" s="187">
        <v>5.36</v>
      </c>
      <c r="F60" s="187">
        <v>35.71</v>
      </c>
      <c r="G60" s="187">
        <v>33.93</v>
      </c>
      <c r="H60" s="187">
        <v>25</v>
      </c>
      <c r="I60" s="229">
        <f t="shared" si="15"/>
        <v>3.7856999999999998</v>
      </c>
      <c r="J60" s="253"/>
      <c r="K60" s="347">
        <f t="shared" si="1"/>
        <v>56</v>
      </c>
      <c r="L60" s="370">
        <f t="shared" si="9"/>
        <v>33.000799999999998</v>
      </c>
      <c r="M60" s="324">
        <f t="shared" si="10"/>
        <v>58.93</v>
      </c>
      <c r="N60" s="374">
        <f t="shared" si="11"/>
        <v>3.0016000000000003</v>
      </c>
      <c r="O60" s="352">
        <f t="shared" si="3"/>
        <v>5.36</v>
      </c>
    </row>
    <row r="61" spans="1:15" s="252" customFormat="1" ht="15" customHeight="1" x14ac:dyDescent="0.25">
      <c r="A61" s="255">
        <v>13</v>
      </c>
      <c r="B61" s="231">
        <v>40720</v>
      </c>
      <c r="C61" s="237" t="s">
        <v>121</v>
      </c>
      <c r="D61" s="193">
        <v>109</v>
      </c>
      <c r="E61" s="187">
        <v>2.75</v>
      </c>
      <c r="F61" s="187">
        <v>47.71</v>
      </c>
      <c r="G61" s="187">
        <v>37.61</v>
      </c>
      <c r="H61" s="187">
        <v>11.93</v>
      </c>
      <c r="I61" s="229">
        <f t="shared" si="15"/>
        <v>3.5871999999999997</v>
      </c>
      <c r="J61" s="253"/>
      <c r="K61" s="347">
        <f t="shared" si="1"/>
        <v>109</v>
      </c>
      <c r="L61" s="370">
        <f t="shared" si="9"/>
        <v>53.998599999999996</v>
      </c>
      <c r="M61" s="324">
        <f t="shared" si="10"/>
        <v>49.54</v>
      </c>
      <c r="N61" s="374">
        <f t="shared" si="11"/>
        <v>2.9975000000000001</v>
      </c>
      <c r="O61" s="352">
        <f t="shared" si="3"/>
        <v>2.75</v>
      </c>
    </row>
    <row r="62" spans="1:15" s="252" customFormat="1" ht="15" customHeight="1" x14ac:dyDescent="0.25">
      <c r="A62" s="255">
        <v>14</v>
      </c>
      <c r="B62" s="231">
        <v>40730</v>
      </c>
      <c r="C62" s="237" t="s">
        <v>50</v>
      </c>
      <c r="D62" s="193">
        <v>30</v>
      </c>
      <c r="E62" s="187">
        <v>20</v>
      </c>
      <c r="F62" s="187">
        <v>43.33</v>
      </c>
      <c r="G62" s="187">
        <v>36.67</v>
      </c>
      <c r="H62" s="187">
        <v>0</v>
      </c>
      <c r="I62" s="229">
        <f t="shared" si="15"/>
        <v>3.1667000000000001</v>
      </c>
      <c r="J62" s="253"/>
      <c r="K62" s="347">
        <f t="shared" si="1"/>
        <v>30</v>
      </c>
      <c r="L62" s="370">
        <f t="shared" si="9"/>
        <v>11.001000000000001</v>
      </c>
      <c r="M62" s="324">
        <f t="shared" si="10"/>
        <v>36.67</v>
      </c>
      <c r="N62" s="374">
        <f t="shared" si="11"/>
        <v>6</v>
      </c>
      <c r="O62" s="352">
        <f t="shared" si="3"/>
        <v>20</v>
      </c>
    </row>
    <row r="63" spans="1:15" s="252" customFormat="1" ht="15" customHeight="1" x14ac:dyDescent="0.25">
      <c r="A63" s="255">
        <v>15</v>
      </c>
      <c r="B63" s="231">
        <v>40820</v>
      </c>
      <c r="C63" s="237" t="s">
        <v>155</v>
      </c>
      <c r="D63" s="193">
        <v>111</v>
      </c>
      <c r="E63" s="187">
        <v>5.41</v>
      </c>
      <c r="F63" s="187">
        <v>27.03</v>
      </c>
      <c r="G63" s="187">
        <v>49.55</v>
      </c>
      <c r="H63" s="187">
        <v>18.02</v>
      </c>
      <c r="I63" s="229">
        <f t="shared" si="15"/>
        <v>3.8021000000000003</v>
      </c>
      <c r="J63" s="253"/>
      <c r="K63" s="347">
        <f t="shared" si="1"/>
        <v>111</v>
      </c>
      <c r="L63" s="370">
        <f t="shared" si="9"/>
        <v>75.00269999999999</v>
      </c>
      <c r="M63" s="324">
        <f t="shared" si="10"/>
        <v>67.569999999999993</v>
      </c>
      <c r="N63" s="374">
        <f t="shared" si="11"/>
        <v>6.0050999999999997</v>
      </c>
      <c r="O63" s="352">
        <f t="shared" si="3"/>
        <v>5.41</v>
      </c>
    </row>
    <row r="64" spans="1:15" s="252" customFormat="1" ht="15" customHeight="1" x14ac:dyDescent="0.25">
      <c r="A64" s="255">
        <v>16</v>
      </c>
      <c r="B64" s="231">
        <v>40840</v>
      </c>
      <c r="C64" s="237" t="s">
        <v>52</v>
      </c>
      <c r="D64" s="193">
        <v>90</v>
      </c>
      <c r="E64" s="187">
        <v>5.56</v>
      </c>
      <c r="F64" s="187">
        <v>38.89</v>
      </c>
      <c r="G64" s="187">
        <v>42.22</v>
      </c>
      <c r="H64" s="187">
        <v>13.33</v>
      </c>
      <c r="I64" s="229">
        <f t="shared" si="15"/>
        <v>3.6332000000000004</v>
      </c>
      <c r="J64" s="253"/>
      <c r="K64" s="347">
        <f t="shared" si="1"/>
        <v>90</v>
      </c>
      <c r="L64" s="370">
        <f t="shared" si="9"/>
        <v>49.994999999999997</v>
      </c>
      <c r="M64" s="324">
        <f t="shared" si="10"/>
        <v>55.55</v>
      </c>
      <c r="N64" s="374">
        <f t="shared" si="11"/>
        <v>5.0039999999999996</v>
      </c>
      <c r="O64" s="352">
        <f t="shared" si="3"/>
        <v>5.56</v>
      </c>
    </row>
    <row r="65" spans="1:15" s="252" customFormat="1" ht="15" customHeight="1" x14ac:dyDescent="0.25">
      <c r="A65" s="255">
        <v>17</v>
      </c>
      <c r="B65" s="231">
        <v>40950</v>
      </c>
      <c r="C65" s="237" t="s">
        <v>53</v>
      </c>
      <c r="D65" s="193">
        <v>116</v>
      </c>
      <c r="E65" s="187">
        <v>4.3099999999999996</v>
      </c>
      <c r="F65" s="187">
        <v>39.659999999999997</v>
      </c>
      <c r="G65" s="187">
        <v>44.83</v>
      </c>
      <c r="H65" s="187">
        <v>11.21</v>
      </c>
      <c r="I65" s="229">
        <f t="shared" si="15"/>
        <v>3.6296999999999997</v>
      </c>
      <c r="J65" s="253"/>
      <c r="K65" s="347">
        <f t="shared" si="1"/>
        <v>116</v>
      </c>
      <c r="L65" s="370">
        <f t="shared" si="9"/>
        <v>65.006399999999999</v>
      </c>
      <c r="M65" s="324">
        <f t="shared" si="10"/>
        <v>56.04</v>
      </c>
      <c r="N65" s="374">
        <f t="shared" si="11"/>
        <v>4.9996</v>
      </c>
      <c r="O65" s="352">
        <f t="shared" si="3"/>
        <v>4.3099999999999996</v>
      </c>
    </row>
    <row r="66" spans="1:15" s="252" customFormat="1" ht="15" customHeight="1" x14ac:dyDescent="0.25">
      <c r="A66" s="255">
        <v>18</v>
      </c>
      <c r="B66" s="231">
        <v>40990</v>
      </c>
      <c r="C66" s="237" t="s">
        <v>54</v>
      </c>
      <c r="D66" s="193">
        <v>138</v>
      </c>
      <c r="E66" s="187">
        <v>2.17</v>
      </c>
      <c r="F66" s="187">
        <v>23.19</v>
      </c>
      <c r="G66" s="187">
        <v>49.28</v>
      </c>
      <c r="H66" s="180">
        <v>25.36</v>
      </c>
      <c r="I66" s="229">
        <f t="shared" si="15"/>
        <v>3.9783000000000004</v>
      </c>
      <c r="J66" s="253"/>
      <c r="K66" s="347">
        <f t="shared" si="1"/>
        <v>138</v>
      </c>
      <c r="L66" s="370">
        <f t="shared" si="9"/>
        <v>103.00319999999999</v>
      </c>
      <c r="M66" s="324">
        <f t="shared" si="10"/>
        <v>74.64</v>
      </c>
      <c r="N66" s="374">
        <f t="shared" si="11"/>
        <v>2.9945999999999997</v>
      </c>
      <c r="O66" s="352">
        <f t="shared" si="3"/>
        <v>2.17</v>
      </c>
    </row>
    <row r="67" spans="1:15" s="252" customFormat="1" ht="15" customHeight="1" x14ac:dyDescent="0.25">
      <c r="A67" s="203">
        <v>19</v>
      </c>
      <c r="B67" s="233">
        <v>40133</v>
      </c>
      <c r="C67" s="238" t="s">
        <v>44</v>
      </c>
      <c r="D67" s="82">
        <v>103</v>
      </c>
      <c r="E67" s="83">
        <v>6.8</v>
      </c>
      <c r="F67" s="83">
        <v>31.07</v>
      </c>
      <c r="G67" s="83">
        <v>51.46</v>
      </c>
      <c r="H67" s="362">
        <v>10.68</v>
      </c>
      <c r="I67" s="247">
        <f t="shared" si="15"/>
        <v>3.6604999999999994</v>
      </c>
      <c r="J67" s="253"/>
      <c r="K67" s="347">
        <f t="shared" si="1"/>
        <v>103</v>
      </c>
      <c r="L67" s="370">
        <f t="shared" si="9"/>
        <v>64.004199999999997</v>
      </c>
      <c r="M67" s="324">
        <f t="shared" si="10"/>
        <v>62.14</v>
      </c>
      <c r="N67" s="377">
        <f t="shared" si="11"/>
        <v>7.0039999999999996</v>
      </c>
      <c r="O67" s="352">
        <f t="shared" si="3"/>
        <v>6.8</v>
      </c>
    </row>
    <row r="68" spans="1:15" s="252" customFormat="1" ht="15" customHeight="1" thickBot="1" x14ac:dyDescent="0.3">
      <c r="A68" s="203">
        <v>20</v>
      </c>
      <c r="B68" s="233">
        <v>40400</v>
      </c>
      <c r="C68" s="238" t="s">
        <v>193</v>
      </c>
      <c r="D68" s="194">
        <v>108</v>
      </c>
      <c r="E68" s="188">
        <v>0.93</v>
      </c>
      <c r="F68" s="188">
        <v>37.96</v>
      </c>
      <c r="G68" s="188">
        <v>38.89</v>
      </c>
      <c r="H68" s="189">
        <v>22.22</v>
      </c>
      <c r="I68" s="247">
        <f t="shared" si="15"/>
        <v>3.8239999999999998</v>
      </c>
      <c r="J68" s="253"/>
      <c r="K68" s="378">
        <f t="shared" ref="K68" si="16">D68</f>
        <v>108</v>
      </c>
      <c r="L68" s="379">
        <f t="shared" si="9"/>
        <v>65.998800000000003</v>
      </c>
      <c r="M68" s="380">
        <f t="shared" ref="M68" si="17">SUM(G68,H68)</f>
        <v>61.11</v>
      </c>
      <c r="N68" s="379">
        <f t="shared" ref="N68" si="18">K68*O68/100</f>
        <v>1.0044000000000002</v>
      </c>
      <c r="O68" s="381">
        <f t="shared" ref="O68" si="19">E68</f>
        <v>0.93</v>
      </c>
    </row>
    <row r="69" spans="1:15" s="252" customFormat="1" ht="15" customHeight="1" thickBot="1" x14ac:dyDescent="0.3">
      <c r="A69" s="222"/>
      <c r="B69" s="241"/>
      <c r="C69" s="220" t="s">
        <v>103</v>
      </c>
      <c r="D69" s="223">
        <f>SUM(D70:D83)</f>
        <v>1870</v>
      </c>
      <c r="E69" s="224">
        <f>AVERAGE(E70:E83)</f>
        <v>3.5364285714285715</v>
      </c>
      <c r="F69" s="224">
        <f>AVERAGE(F70:F83)</f>
        <v>28.604285714285709</v>
      </c>
      <c r="G69" s="224">
        <f>AVERAGE(G70:G83)</f>
        <v>48.274999999999991</v>
      </c>
      <c r="H69" s="224">
        <f>AVERAGE(H70:H83)</f>
        <v>19.58285714285714</v>
      </c>
      <c r="I69" s="225">
        <f>AVERAGE(I70:I83)</f>
        <v>3.839</v>
      </c>
      <c r="J69" s="253"/>
      <c r="K69" s="382">
        <f t="shared" ref="K69" si="20">D69</f>
        <v>1870</v>
      </c>
      <c r="L69" s="368">
        <f>SUM(L70:L83)</f>
        <v>1262.97</v>
      </c>
      <c r="M69" s="365">
        <f t="shared" ref="M69" si="21">SUM(G69,H69)</f>
        <v>67.857857142857128</v>
      </c>
      <c r="N69" s="375">
        <f>SUM(N70:N83)</f>
        <v>77.0197</v>
      </c>
      <c r="O69" s="366">
        <f t="shared" ref="O69" si="22">E69</f>
        <v>3.5364285714285715</v>
      </c>
    </row>
    <row r="70" spans="1:15" s="252" customFormat="1" ht="15" customHeight="1" x14ac:dyDescent="0.25">
      <c r="A70" s="257">
        <v>1</v>
      </c>
      <c r="B70" s="258">
        <v>50040</v>
      </c>
      <c r="C70" s="259" t="s">
        <v>56</v>
      </c>
      <c r="D70" s="183">
        <v>141</v>
      </c>
      <c r="E70" s="176">
        <v>0</v>
      </c>
      <c r="F70" s="176">
        <v>14.89</v>
      </c>
      <c r="G70" s="176">
        <v>53.19</v>
      </c>
      <c r="H70" s="176">
        <v>31.91</v>
      </c>
      <c r="I70" s="249">
        <f t="shared" ref="I70:I83" si="23">(E70*2+F70*3+G70*4+H70*5)/100</f>
        <v>4.1698000000000004</v>
      </c>
      <c r="J70" s="253"/>
      <c r="K70" s="376">
        <f t="shared" si="1"/>
        <v>141</v>
      </c>
      <c r="L70" s="372">
        <f t="shared" si="9"/>
        <v>119.99099999999999</v>
      </c>
      <c r="M70" s="321">
        <f t="shared" si="10"/>
        <v>85.1</v>
      </c>
      <c r="N70" s="374">
        <f t="shared" si="11"/>
        <v>0</v>
      </c>
      <c r="O70" s="354">
        <f t="shared" si="3"/>
        <v>0</v>
      </c>
    </row>
    <row r="71" spans="1:15" s="252" customFormat="1" ht="15" customHeight="1" x14ac:dyDescent="0.25">
      <c r="A71" s="255">
        <v>2</v>
      </c>
      <c r="B71" s="231">
        <v>50003</v>
      </c>
      <c r="C71" s="237" t="s">
        <v>55</v>
      </c>
      <c r="D71" s="193">
        <v>117</v>
      </c>
      <c r="E71" s="187">
        <v>3.42</v>
      </c>
      <c r="F71" s="187">
        <v>17.09</v>
      </c>
      <c r="G71" s="187">
        <v>43.59</v>
      </c>
      <c r="H71" s="187">
        <v>35.9</v>
      </c>
      <c r="I71" s="229">
        <f t="shared" si="23"/>
        <v>4.1196999999999999</v>
      </c>
      <c r="J71" s="253"/>
      <c r="K71" s="347">
        <f t="shared" ref="K71:K123" si="24">D71</f>
        <v>117</v>
      </c>
      <c r="L71" s="370">
        <f t="shared" si="9"/>
        <v>93.003300000000024</v>
      </c>
      <c r="M71" s="324">
        <f t="shared" si="10"/>
        <v>79.490000000000009</v>
      </c>
      <c r="N71" s="374">
        <f t="shared" si="11"/>
        <v>4.0014000000000003</v>
      </c>
      <c r="O71" s="352">
        <f t="shared" ref="O71:O123" si="25">E71</f>
        <v>3.42</v>
      </c>
    </row>
    <row r="72" spans="1:15" s="252" customFormat="1" ht="15" customHeight="1" x14ac:dyDescent="0.25">
      <c r="A72" s="255">
        <v>3</v>
      </c>
      <c r="B72" s="231">
        <v>50060</v>
      </c>
      <c r="C72" s="237" t="s">
        <v>156</v>
      </c>
      <c r="D72" s="193">
        <v>204</v>
      </c>
      <c r="E72" s="187">
        <v>0.49</v>
      </c>
      <c r="F72" s="187">
        <v>20.100000000000001</v>
      </c>
      <c r="G72" s="187">
        <v>56.86</v>
      </c>
      <c r="H72" s="187">
        <v>22.55</v>
      </c>
      <c r="I72" s="229">
        <f t="shared" si="23"/>
        <v>4.0147000000000004</v>
      </c>
      <c r="J72" s="253"/>
      <c r="K72" s="347">
        <f t="shared" si="24"/>
        <v>204</v>
      </c>
      <c r="L72" s="370">
        <f t="shared" si="9"/>
        <v>161.99639999999999</v>
      </c>
      <c r="M72" s="324">
        <f t="shared" si="10"/>
        <v>79.41</v>
      </c>
      <c r="N72" s="374">
        <f t="shared" si="11"/>
        <v>0.99959999999999993</v>
      </c>
      <c r="O72" s="352">
        <f t="shared" si="25"/>
        <v>0.49</v>
      </c>
    </row>
    <row r="73" spans="1:15" s="252" customFormat="1" ht="15" customHeight="1" x14ac:dyDescent="0.25">
      <c r="A73" s="255">
        <v>4</v>
      </c>
      <c r="B73" s="231">
        <v>50170</v>
      </c>
      <c r="C73" s="237" t="s">
        <v>157</v>
      </c>
      <c r="D73" s="193">
        <v>101</v>
      </c>
      <c r="E73" s="187">
        <v>0</v>
      </c>
      <c r="F73" s="187">
        <v>28.71</v>
      </c>
      <c r="G73" s="187">
        <v>48.51</v>
      </c>
      <c r="H73" s="187">
        <v>22.77</v>
      </c>
      <c r="I73" s="229">
        <f t="shared" si="23"/>
        <v>3.9401999999999999</v>
      </c>
      <c r="J73" s="253"/>
      <c r="K73" s="347">
        <f t="shared" si="24"/>
        <v>101</v>
      </c>
      <c r="L73" s="370">
        <f t="shared" ref="L73:L123" si="26">K73*M73/100</f>
        <v>71.992800000000003</v>
      </c>
      <c r="M73" s="324">
        <f t="shared" ref="M73:M123" si="27">SUM(G73,H73)</f>
        <v>71.28</v>
      </c>
      <c r="N73" s="374">
        <f t="shared" ref="N73:N123" si="28">K73*O73/100</f>
        <v>0</v>
      </c>
      <c r="O73" s="352">
        <f t="shared" si="25"/>
        <v>0</v>
      </c>
    </row>
    <row r="74" spans="1:15" s="252" customFormat="1" ht="15" customHeight="1" x14ac:dyDescent="0.25">
      <c r="A74" s="255">
        <v>5</v>
      </c>
      <c r="B74" s="231">
        <v>50230</v>
      </c>
      <c r="C74" s="237" t="s">
        <v>60</v>
      </c>
      <c r="D74" s="193">
        <v>91</v>
      </c>
      <c r="E74" s="187">
        <v>3.3</v>
      </c>
      <c r="F74" s="187">
        <v>31.87</v>
      </c>
      <c r="G74" s="187">
        <v>41.76</v>
      </c>
      <c r="H74" s="187">
        <v>23.08</v>
      </c>
      <c r="I74" s="229">
        <f t="shared" si="23"/>
        <v>3.8464999999999998</v>
      </c>
      <c r="J74" s="253"/>
      <c r="K74" s="347">
        <f t="shared" si="24"/>
        <v>91</v>
      </c>
      <c r="L74" s="370">
        <f t="shared" si="26"/>
        <v>59.004400000000004</v>
      </c>
      <c r="M74" s="324">
        <f t="shared" si="27"/>
        <v>64.84</v>
      </c>
      <c r="N74" s="374">
        <f t="shared" si="28"/>
        <v>3.0030000000000001</v>
      </c>
      <c r="O74" s="352">
        <f t="shared" si="25"/>
        <v>3.3</v>
      </c>
    </row>
    <row r="75" spans="1:15" s="252" customFormat="1" ht="15" customHeight="1" x14ac:dyDescent="0.25">
      <c r="A75" s="255">
        <v>6</v>
      </c>
      <c r="B75" s="231">
        <v>50340</v>
      </c>
      <c r="C75" s="237" t="s">
        <v>158</v>
      </c>
      <c r="D75" s="193">
        <v>91</v>
      </c>
      <c r="E75" s="187">
        <v>2.2000000000000002</v>
      </c>
      <c r="F75" s="187">
        <v>40.659999999999997</v>
      </c>
      <c r="G75" s="187">
        <v>49.45</v>
      </c>
      <c r="H75" s="187">
        <v>7.69</v>
      </c>
      <c r="I75" s="229">
        <f t="shared" si="23"/>
        <v>3.6263000000000001</v>
      </c>
      <c r="J75" s="253"/>
      <c r="K75" s="347">
        <f t="shared" si="24"/>
        <v>91</v>
      </c>
      <c r="L75" s="370">
        <f t="shared" si="26"/>
        <v>51.997399999999999</v>
      </c>
      <c r="M75" s="324">
        <f t="shared" si="27"/>
        <v>57.14</v>
      </c>
      <c r="N75" s="374">
        <f t="shared" si="28"/>
        <v>2.0020000000000002</v>
      </c>
      <c r="O75" s="352">
        <f t="shared" si="25"/>
        <v>2.2000000000000002</v>
      </c>
    </row>
    <row r="76" spans="1:15" s="252" customFormat="1" ht="15" customHeight="1" x14ac:dyDescent="0.25">
      <c r="A76" s="255">
        <v>7</v>
      </c>
      <c r="B76" s="231">
        <v>50420</v>
      </c>
      <c r="C76" s="237" t="s">
        <v>159</v>
      </c>
      <c r="D76" s="193">
        <v>99</v>
      </c>
      <c r="E76" s="187">
        <v>0</v>
      </c>
      <c r="F76" s="187">
        <v>25.25</v>
      </c>
      <c r="G76" s="187">
        <v>55.56</v>
      </c>
      <c r="H76" s="187">
        <v>19.190000000000001</v>
      </c>
      <c r="I76" s="229">
        <f t="shared" si="23"/>
        <v>3.9394</v>
      </c>
      <c r="J76" s="253"/>
      <c r="K76" s="347">
        <f t="shared" si="24"/>
        <v>99</v>
      </c>
      <c r="L76" s="370">
        <f t="shared" si="26"/>
        <v>74.002499999999998</v>
      </c>
      <c r="M76" s="324">
        <f t="shared" si="27"/>
        <v>74.75</v>
      </c>
      <c r="N76" s="374">
        <f t="shared" si="28"/>
        <v>0</v>
      </c>
      <c r="O76" s="352">
        <f t="shared" si="25"/>
        <v>0</v>
      </c>
    </row>
    <row r="77" spans="1:15" s="252" customFormat="1" ht="15" customHeight="1" x14ac:dyDescent="0.25">
      <c r="A77" s="255">
        <v>8</v>
      </c>
      <c r="B77" s="258">
        <v>50450</v>
      </c>
      <c r="C77" s="259" t="s">
        <v>160</v>
      </c>
      <c r="D77" s="193">
        <v>182</v>
      </c>
      <c r="E77" s="187">
        <v>10.44</v>
      </c>
      <c r="F77" s="187">
        <v>35.159999999999997</v>
      </c>
      <c r="G77" s="187">
        <v>47.8</v>
      </c>
      <c r="H77" s="187">
        <v>6.59</v>
      </c>
      <c r="I77" s="229">
        <f t="shared" si="23"/>
        <v>3.5050999999999992</v>
      </c>
      <c r="J77" s="253"/>
      <c r="K77" s="347">
        <f t="shared" si="24"/>
        <v>182</v>
      </c>
      <c r="L77" s="370">
        <f t="shared" si="26"/>
        <v>98.989800000000002</v>
      </c>
      <c r="M77" s="324">
        <f t="shared" si="27"/>
        <v>54.39</v>
      </c>
      <c r="N77" s="374">
        <f t="shared" si="28"/>
        <v>19.000799999999998</v>
      </c>
      <c r="O77" s="352">
        <f t="shared" si="25"/>
        <v>10.44</v>
      </c>
    </row>
    <row r="78" spans="1:15" s="252" customFormat="1" ht="15" customHeight="1" x14ac:dyDescent="0.25">
      <c r="A78" s="255">
        <v>9</v>
      </c>
      <c r="B78" s="231">
        <v>50620</v>
      </c>
      <c r="C78" s="237" t="s">
        <v>64</v>
      </c>
      <c r="D78" s="193">
        <v>72</v>
      </c>
      <c r="E78" s="187">
        <v>2.78</v>
      </c>
      <c r="F78" s="187">
        <v>38.89</v>
      </c>
      <c r="G78" s="187">
        <v>45.83</v>
      </c>
      <c r="H78" s="187">
        <v>12.5</v>
      </c>
      <c r="I78" s="229">
        <f t="shared" si="23"/>
        <v>3.6805000000000003</v>
      </c>
      <c r="J78" s="253"/>
      <c r="K78" s="347">
        <f t="shared" si="24"/>
        <v>72</v>
      </c>
      <c r="L78" s="370">
        <f t="shared" si="26"/>
        <v>41.997600000000006</v>
      </c>
      <c r="M78" s="324">
        <f t="shared" si="27"/>
        <v>58.33</v>
      </c>
      <c r="N78" s="374">
        <f t="shared" si="28"/>
        <v>2.0015999999999998</v>
      </c>
      <c r="O78" s="352">
        <f t="shared" si="25"/>
        <v>2.78</v>
      </c>
    </row>
    <row r="79" spans="1:15" s="252" customFormat="1" ht="15" customHeight="1" x14ac:dyDescent="0.25">
      <c r="A79" s="255">
        <v>10</v>
      </c>
      <c r="B79" s="231">
        <v>50760</v>
      </c>
      <c r="C79" s="237" t="s">
        <v>161</v>
      </c>
      <c r="D79" s="193">
        <v>201</v>
      </c>
      <c r="E79" s="187">
        <v>0</v>
      </c>
      <c r="F79" s="187">
        <v>34.83</v>
      </c>
      <c r="G79" s="187">
        <v>51.74</v>
      </c>
      <c r="H79" s="187">
        <v>13.43</v>
      </c>
      <c r="I79" s="229">
        <f t="shared" si="23"/>
        <v>3.786</v>
      </c>
      <c r="J79" s="253"/>
      <c r="K79" s="347">
        <f t="shared" si="24"/>
        <v>201</v>
      </c>
      <c r="L79" s="370">
        <f t="shared" si="26"/>
        <v>130.99170000000001</v>
      </c>
      <c r="M79" s="324">
        <f t="shared" si="27"/>
        <v>65.17</v>
      </c>
      <c r="N79" s="374">
        <f t="shared" si="28"/>
        <v>0</v>
      </c>
      <c r="O79" s="352">
        <f t="shared" si="25"/>
        <v>0</v>
      </c>
    </row>
    <row r="80" spans="1:15" s="252" customFormat="1" ht="15" customHeight="1" x14ac:dyDescent="0.25">
      <c r="A80" s="255">
        <v>11</v>
      </c>
      <c r="B80" s="231">
        <v>50780</v>
      </c>
      <c r="C80" s="237" t="s">
        <v>162</v>
      </c>
      <c r="D80" s="193">
        <v>179</v>
      </c>
      <c r="E80" s="187">
        <v>21.79</v>
      </c>
      <c r="F80" s="187">
        <v>31.84</v>
      </c>
      <c r="G80" s="187">
        <v>35.200000000000003</v>
      </c>
      <c r="H80" s="187">
        <v>11.17</v>
      </c>
      <c r="I80" s="229">
        <f t="shared" si="23"/>
        <v>3.3574999999999999</v>
      </c>
      <c r="J80" s="253"/>
      <c r="K80" s="347">
        <f t="shared" si="24"/>
        <v>179</v>
      </c>
      <c r="L80" s="370">
        <f t="shared" si="26"/>
        <v>83.00230000000002</v>
      </c>
      <c r="M80" s="324">
        <f t="shared" si="27"/>
        <v>46.370000000000005</v>
      </c>
      <c r="N80" s="374">
        <f t="shared" si="28"/>
        <v>39.004100000000001</v>
      </c>
      <c r="O80" s="352">
        <f t="shared" si="25"/>
        <v>21.79</v>
      </c>
    </row>
    <row r="81" spans="1:15" s="252" customFormat="1" ht="15" customHeight="1" x14ac:dyDescent="0.25">
      <c r="A81" s="255">
        <v>12</v>
      </c>
      <c r="B81" s="231">
        <v>50930</v>
      </c>
      <c r="C81" s="237" t="s">
        <v>163</v>
      </c>
      <c r="D81" s="193">
        <v>85</v>
      </c>
      <c r="E81" s="187">
        <v>0</v>
      </c>
      <c r="F81" s="187">
        <v>18.82</v>
      </c>
      <c r="G81" s="187">
        <v>55.29</v>
      </c>
      <c r="H81" s="187">
        <v>25.88</v>
      </c>
      <c r="I81" s="229">
        <f t="shared" si="23"/>
        <v>4.0701999999999998</v>
      </c>
      <c r="J81" s="253"/>
      <c r="K81" s="347">
        <f t="shared" si="24"/>
        <v>85</v>
      </c>
      <c r="L81" s="370">
        <f t="shared" si="26"/>
        <v>68.994500000000002</v>
      </c>
      <c r="M81" s="324">
        <f t="shared" si="27"/>
        <v>81.17</v>
      </c>
      <c r="N81" s="374">
        <f t="shared" si="28"/>
        <v>0</v>
      </c>
      <c r="O81" s="352">
        <f t="shared" si="25"/>
        <v>0</v>
      </c>
    </row>
    <row r="82" spans="1:15" s="252" customFormat="1" ht="15" customHeight="1" x14ac:dyDescent="0.25">
      <c r="A82" s="255">
        <v>13</v>
      </c>
      <c r="B82" s="233">
        <v>51370</v>
      </c>
      <c r="C82" s="237" t="s">
        <v>68</v>
      </c>
      <c r="D82" s="82">
        <v>113</v>
      </c>
      <c r="E82" s="83">
        <v>3.54</v>
      </c>
      <c r="F82" s="83">
        <v>34.51</v>
      </c>
      <c r="G82" s="83">
        <v>35.4</v>
      </c>
      <c r="H82" s="84">
        <v>26.55</v>
      </c>
      <c r="I82" s="229">
        <f t="shared" si="23"/>
        <v>3.8495999999999997</v>
      </c>
      <c r="J82" s="253"/>
      <c r="K82" s="347">
        <f t="shared" si="24"/>
        <v>113</v>
      </c>
      <c r="L82" s="370">
        <f t="shared" si="26"/>
        <v>70.003500000000003</v>
      </c>
      <c r="M82" s="324">
        <f t="shared" si="27"/>
        <v>61.95</v>
      </c>
      <c r="N82" s="377">
        <f t="shared" si="28"/>
        <v>4.0001999999999995</v>
      </c>
      <c r="O82" s="352">
        <f t="shared" si="25"/>
        <v>3.54</v>
      </c>
    </row>
    <row r="83" spans="1:15" s="252" customFormat="1" ht="15" customHeight="1" thickBot="1" x14ac:dyDescent="0.3">
      <c r="A83" s="255">
        <v>14</v>
      </c>
      <c r="B83" s="233">
        <v>51580</v>
      </c>
      <c r="C83" s="237" t="s">
        <v>164</v>
      </c>
      <c r="D83" s="194">
        <v>194</v>
      </c>
      <c r="E83" s="188">
        <v>1.55</v>
      </c>
      <c r="F83" s="188">
        <v>27.84</v>
      </c>
      <c r="G83" s="188">
        <v>55.67</v>
      </c>
      <c r="H83" s="189">
        <v>14.95</v>
      </c>
      <c r="I83" s="229">
        <f t="shared" si="23"/>
        <v>3.8405</v>
      </c>
      <c r="J83" s="253"/>
      <c r="K83" s="378">
        <f t="shared" ref="K83" si="29">D83</f>
        <v>194</v>
      </c>
      <c r="L83" s="383">
        <f t="shared" ref="L83" si="30">K83*M83/100</f>
        <v>137.00280000000001</v>
      </c>
      <c r="M83" s="380">
        <f t="shared" ref="M83" si="31">SUM(G83,H83)</f>
        <v>70.62</v>
      </c>
      <c r="N83" s="379">
        <f t="shared" ref="N83" si="32">K83*O83/100</f>
        <v>3.0069999999999997</v>
      </c>
      <c r="O83" s="381">
        <f t="shared" ref="O83" si="33">E83</f>
        <v>1.55</v>
      </c>
    </row>
    <row r="84" spans="1:15" s="252" customFormat="1" ht="15" customHeight="1" thickBot="1" x14ac:dyDescent="0.3">
      <c r="A84" s="222"/>
      <c r="B84" s="241"/>
      <c r="C84" s="226" t="s">
        <v>104</v>
      </c>
      <c r="D84" s="223">
        <f>SUM(D85:D114)</f>
        <v>4776</v>
      </c>
      <c r="E84" s="224">
        <f>AVERAGE(E85:E114)</f>
        <v>5.7529999999999992</v>
      </c>
      <c r="F84" s="224">
        <f>AVERAGE(F85:F114)</f>
        <v>29.956333333333337</v>
      </c>
      <c r="G84" s="224">
        <f>AVERAGE(G85:G114)</f>
        <v>45.750999999999998</v>
      </c>
      <c r="H84" s="224">
        <f>AVERAGE(H85:H114)</f>
        <v>18.538666666666664</v>
      </c>
      <c r="I84" s="225">
        <f>AVERAGE(I85:I114)</f>
        <v>3.7707233333333336</v>
      </c>
      <c r="J84" s="253"/>
      <c r="K84" s="382">
        <f t="shared" ref="K84" si="34">D84</f>
        <v>4776</v>
      </c>
      <c r="L84" s="368">
        <f>SUM(L85:L114)</f>
        <v>3156.0287000000003</v>
      </c>
      <c r="M84" s="365">
        <f>SUM(G84,H84)</f>
        <v>64.289666666666662</v>
      </c>
      <c r="N84" s="375">
        <f>SUM(N85:N114)</f>
        <v>260.9932</v>
      </c>
      <c r="O84" s="366">
        <f t="shared" ref="O84" si="35">E84</f>
        <v>5.7529999999999992</v>
      </c>
    </row>
    <row r="85" spans="1:15" s="252" customFormat="1" ht="15" customHeight="1" x14ac:dyDescent="0.25">
      <c r="A85" s="257">
        <v>1</v>
      </c>
      <c r="B85" s="258">
        <v>60010</v>
      </c>
      <c r="C85" s="259" t="s">
        <v>165</v>
      </c>
      <c r="D85" s="183">
        <v>104</v>
      </c>
      <c r="E85" s="176">
        <v>7.69</v>
      </c>
      <c r="F85" s="176">
        <v>21.15</v>
      </c>
      <c r="G85" s="176">
        <v>43.27</v>
      </c>
      <c r="H85" s="176">
        <v>27.88</v>
      </c>
      <c r="I85" s="249">
        <f t="shared" ref="I85:I114" si="36">(E85*2+F85*3+G85*4+H85*5)/100</f>
        <v>3.9131000000000005</v>
      </c>
      <c r="J85" s="253"/>
      <c r="K85" s="376">
        <f t="shared" si="24"/>
        <v>104</v>
      </c>
      <c r="L85" s="372">
        <f t="shared" si="26"/>
        <v>73.996000000000009</v>
      </c>
      <c r="M85" s="321">
        <f t="shared" si="27"/>
        <v>71.150000000000006</v>
      </c>
      <c r="N85" s="374">
        <f t="shared" si="28"/>
        <v>7.9976000000000003</v>
      </c>
      <c r="O85" s="354">
        <f t="shared" si="25"/>
        <v>7.69</v>
      </c>
    </row>
    <row r="86" spans="1:15" s="252" customFormat="1" ht="15" customHeight="1" x14ac:dyDescent="0.25">
      <c r="A86" s="255">
        <v>2</v>
      </c>
      <c r="B86" s="231">
        <v>60020</v>
      </c>
      <c r="C86" s="237" t="s">
        <v>70</v>
      </c>
      <c r="D86" s="193">
        <v>78</v>
      </c>
      <c r="E86" s="187">
        <v>14.1</v>
      </c>
      <c r="F86" s="187">
        <v>46.15</v>
      </c>
      <c r="G86" s="187">
        <v>34.619999999999997</v>
      </c>
      <c r="H86" s="187">
        <v>5.13</v>
      </c>
      <c r="I86" s="229">
        <f t="shared" si="36"/>
        <v>3.3077999999999999</v>
      </c>
      <c r="J86" s="253"/>
      <c r="K86" s="347">
        <f t="shared" si="24"/>
        <v>78</v>
      </c>
      <c r="L86" s="370">
        <f t="shared" si="26"/>
        <v>31.004999999999999</v>
      </c>
      <c r="M86" s="324">
        <f t="shared" si="27"/>
        <v>39.75</v>
      </c>
      <c r="N86" s="374">
        <f t="shared" si="28"/>
        <v>10.997999999999999</v>
      </c>
      <c r="O86" s="352">
        <f t="shared" si="25"/>
        <v>14.1</v>
      </c>
    </row>
    <row r="87" spans="1:15" s="252" customFormat="1" ht="15" customHeight="1" x14ac:dyDescent="0.25">
      <c r="A87" s="255">
        <v>3</v>
      </c>
      <c r="B87" s="231">
        <v>60050</v>
      </c>
      <c r="C87" s="237" t="s">
        <v>166</v>
      </c>
      <c r="D87" s="193">
        <v>120</v>
      </c>
      <c r="E87" s="187">
        <v>0.83</v>
      </c>
      <c r="F87" s="187">
        <v>20</v>
      </c>
      <c r="G87" s="187">
        <v>52.5</v>
      </c>
      <c r="H87" s="187">
        <v>26.67</v>
      </c>
      <c r="I87" s="229">
        <f t="shared" si="36"/>
        <v>4.0500999999999996</v>
      </c>
      <c r="J87" s="253"/>
      <c r="K87" s="347">
        <f t="shared" si="24"/>
        <v>120</v>
      </c>
      <c r="L87" s="370">
        <f t="shared" si="26"/>
        <v>95.003999999999991</v>
      </c>
      <c r="M87" s="324">
        <f t="shared" si="27"/>
        <v>79.17</v>
      </c>
      <c r="N87" s="374">
        <f t="shared" si="28"/>
        <v>0.996</v>
      </c>
      <c r="O87" s="352">
        <f t="shared" si="25"/>
        <v>0.83</v>
      </c>
    </row>
    <row r="88" spans="1:15" s="252" customFormat="1" ht="15" customHeight="1" x14ac:dyDescent="0.25">
      <c r="A88" s="255">
        <v>4</v>
      </c>
      <c r="B88" s="231">
        <v>60070</v>
      </c>
      <c r="C88" s="237" t="s">
        <v>167</v>
      </c>
      <c r="D88" s="193">
        <v>127</v>
      </c>
      <c r="E88" s="187">
        <v>4.72</v>
      </c>
      <c r="F88" s="187">
        <v>17.32</v>
      </c>
      <c r="G88" s="187">
        <v>42.52</v>
      </c>
      <c r="H88" s="187">
        <v>35.43</v>
      </c>
      <c r="I88" s="229">
        <f t="shared" si="36"/>
        <v>4.0862999999999996</v>
      </c>
      <c r="J88" s="253"/>
      <c r="K88" s="347">
        <f t="shared" si="24"/>
        <v>127</v>
      </c>
      <c r="L88" s="370">
        <f t="shared" si="26"/>
        <v>98.996499999999997</v>
      </c>
      <c r="M88" s="324">
        <f t="shared" si="27"/>
        <v>77.95</v>
      </c>
      <c r="N88" s="374">
        <f t="shared" si="28"/>
        <v>5.9943999999999997</v>
      </c>
      <c r="O88" s="352">
        <f t="shared" si="25"/>
        <v>4.72</v>
      </c>
    </row>
    <row r="89" spans="1:15" s="252" customFormat="1" ht="15" customHeight="1" x14ac:dyDescent="0.25">
      <c r="A89" s="255">
        <v>5</v>
      </c>
      <c r="B89" s="231">
        <v>60180</v>
      </c>
      <c r="C89" s="237" t="s">
        <v>168</v>
      </c>
      <c r="D89" s="193">
        <v>159</v>
      </c>
      <c r="E89" s="187">
        <v>1.89</v>
      </c>
      <c r="F89" s="187">
        <v>27.04</v>
      </c>
      <c r="G89" s="187">
        <v>44.65</v>
      </c>
      <c r="H89" s="187">
        <v>26.42</v>
      </c>
      <c r="I89" s="229">
        <f t="shared" si="36"/>
        <v>3.9560000000000004</v>
      </c>
      <c r="J89" s="253"/>
      <c r="K89" s="347">
        <f t="shared" si="24"/>
        <v>159</v>
      </c>
      <c r="L89" s="370">
        <f t="shared" si="26"/>
        <v>113.00129999999999</v>
      </c>
      <c r="M89" s="324">
        <f t="shared" si="27"/>
        <v>71.069999999999993</v>
      </c>
      <c r="N89" s="374">
        <f t="shared" si="28"/>
        <v>3.0051000000000001</v>
      </c>
      <c r="O89" s="352">
        <f t="shared" si="25"/>
        <v>1.89</v>
      </c>
    </row>
    <row r="90" spans="1:15" s="252" customFormat="1" ht="15" customHeight="1" x14ac:dyDescent="0.25">
      <c r="A90" s="255">
        <v>6</v>
      </c>
      <c r="B90" s="231">
        <v>60240</v>
      </c>
      <c r="C90" s="237" t="s">
        <v>169</v>
      </c>
      <c r="D90" s="193">
        <v>225</v>
      </c>
      <c r="E90" s="187">
        <v>5.78</v>
      </c>
      <c r="F90" s="187">
        <v>29.78</v>
      </c>
      <c r="G90" s="187">
        <v>43.56</v>
      </c>
      <c r="H90" s="187">
        <v>20.89</v>
      </c>
      <c r="I90" s="229">
        <f t="shared" si="36"/>
        <v>3.7958999999999996</v>
      </c>
      <c r="J90" s="253"/>
      <c r="K90" s="347">
        <f t="shared" si="24"/>
        <v>225</v>
      </c>
      <c r="L90" s="370">
        <f t="shared" si="26"/>
        <v>145.01249999999999</v>
      </c>
      <c r="M90" s="324">
        <f t="shared" si="27"/>
        <v>64.45</v>
      </c>
      <c r="N90" s="374">
        <f t="shared" si="28"/>
        <v>13.005000000000001</v>
      </c>
      <c r="O90" s="352">
        <f t="shared" si="25"/>
        <v>5.78</v>
      </c>
    </row>
    <row r="91" spans="1:15" s="252" customFormat="1" ht="15" customHeight="1" x14ac:dyDescent="0.25">
      <c r="A91" s="255">
        <v>7</v>
      </c>
      <c r="B91" s="231">
        <v>60560</v>
      </c>
      <c r="C91" s="237" t="s">
        <v>75</v>
      </c>
      <c r="D91" s="193">
        <v>48</v>
      </c>
      <c r="E91" s="187">
        <v>2.08</v>
      </c>
      <c r="F91" s="187">
        <v>39.58</v>
      </c>
      <c r="G91" s="187">
        <v>56.25</v>
      </c>
      <c r="H91" s="187">
        <v>2.08</v>
      </c>
      <c r="I91" s="229">
        <f t="shared" si="36"/>
        <v>3.5829999999999997</v>
      </c>
      <c r="J91" s="253"/>
      <c r="K91" s="347">
        <f t="shared" si="24"/>
        <v>48</v>
      </c>
      <c r="L91" s="370">
        <f t="shared" si="26"/>
        <v>27.9984</v>
      </c>
      <c r="M91" s="324">
        <f t="shared" si="27"/>
        <v>58.33</v>
      </c>
      <c r="N91" s="374">
        <f t="shared" si="28"/>
        <v>0.99840000000000007</v>
      </c>
      <c r="O91" s="352">
        <f t="shared" si="25"/>
        <v>2.08</v>
      </c>
    </row>
    <row r="92" spans="1:15" s="252" customFormat="1" ht="15" customHeight="1" x14ac:dyDescent="0.25">
      <c r="A92" s="255">
        <v>8</v>
      </c>
      <c r="B92" s="231">
        <v>60660</v>
      </c>
      <c r="C92" s="237" t="s">
        <v>170</v>
      </c>
      <c r="D92" s="193">
        <v>110</v>
      </c>
      <c r="E92" s="187">
        <v>5.45</v>
      </c>
      <c r="F92" s="187">
        <v>30</v>
      </c>
      <c r="G92" s="187">
        <v>44.55</v>
      </c>
      <c r="H92" s="187">
        <v>20</v>
      </c>
      <c r="I92" s="229">
        <f t="shared" si="36"/>
        <v>3.7910000000000004</v>
      </c>
      <c r="J92" s="253"/>
      <c r="K92" s="347">
        <f t="shared" si="24"/>
        <v>110</v>
      </c>
      <c r="L92" s="370">
        <f t="shared" si="26"/>
        <v>71.004999999999995</v>
      </c>
      <c r="M92" s="324">
        <f t="shared" si="27"/>
        <v>64.55</v>
      </c>
      <c r="N92" s="374">
        <f t="shared" si="28"/>
        <v>5.9950000000000001</v>
      </c>
      <c r="O92" s="352">
        <f t="shared" si="25"/>
        <v>5.45</v>
      </c>
    </row>
    <row r="93" spans="1:15" s="252" customFormat="1" ht="15" customHeight="1" x14ac:dyDescent="0.25">
      <c r="A93" s="255">
        <v>9</v>
      </c>
      <c r="B93" s="231">
        <v>60001</v>
      </c>
      <c r="C93" s="237" t="s">
        <v>171</v>
      </c>
      <c r="D93" s="193">
        <v>106</v>
      </c>
      <c r="E93" s="187">
        <v>13.21</v>
      </c>
      <c r="F93" s="187">
        <v>42.45</v>
      </c>
      <c r="G93" s="187">
        <v>39.619999999999997</v>
      </c>
      <c r="H93" s="187">
        <v>4.72</v>
      </c>
      <c r="I93" s="229">
        <f t="shared" si="36"/>
        <v>3.3585000000000003</v>
      </c>
      <c r="J93" s="253"/>
      <c r="K93" s="347">
        <f t="shared" si="24"/>
        <v>106</v>
      </c>
      <c r="L93" s="370">
        <f t="shared" si="26"/>
        <v>47.000399999999999</v>
      </c>
      <c r="M93" s="324">
        <f t="shared" si="27"/>
        <v>44.339999999999996</v>
      </c>
      <c r="N93" s="374">
        <f t="shared" si="28"/>
        <v>14.002599999999999</v>
      </c>
      <c r="O93" s="352">
        <f t="shared" si="25"/>
        <v>13.21</v>
      </c>
    </row>
    <row r="94" spans="1:15" s="252" customFormat="1" ht="15" customHeight="1" x14ac:dyDescent="0.25">
      <c r="A94" s="255">
        <v>10</v>
      </c>
      <c r="B94" s="231">
        <v>60850</v>
      </c>
      <c r="C94" s="237" t="s">
        <v>172</v>
      </c>
      <c r="D94" s="193">
        <v>123</v>
      </c>
      <c r="E94" s="187">
        <v>6.5</v>
      </c>
      <c r="F94" s="187">
        <v>33.33</v>
      </c>
      <c r="G94" s="187">
        <v>39.020000000000003</v>
      </c>
      <c r="H94" s="187">
        <v>21.14</v>
      </c>
      <c r="I94" s="229">
        <f t="shared" si="36"/>
        <v>3.7477</v>
      </c>
      <c r="J94" s="253"/>
      <c r="K94" s="347">
        <f t="shared" si="24"/>
        <v>123</v>
      </c>
      <c r="L94" s="370">
        <f t="shared" si="26"/>
        <v>73.996800000000007</v>
      </c>
      <c r="M94" s="324">
        <f t="shared" si="27"/>
        <v>60.160000000000004</v>
      </c>
      <c r="N94" s="374">
        <f t="shared" si="28"/>
        <v>7.9950000000000001</v>
      </c>
      <c r="O94" s="352">
        <f t="shared" si="25"/>
        <v>6.5</v>
      </c>
    </row>
    <row r="95" spans="1:15" s="252" customFormat="1" ht="15" customHeight="1" x14ac:dyDescent="0.25">
      <c r="A95" s="255">
        <v>11</v>
      </c>
      <c r="B95" s="231">
        <v>60910</v>
      </c>
      <c r="C95" s="239" t="s">
        <v>79</v>
      </c>
      <c r="D95" s="193">
        <v>81</v>
      </c>
      <c r="E95" s="187">
        <v>11.11</v>
      </c>
      <c r="F95" s="187">
        <v>32.1</v>
      </c>
      <c r="G95" s="187">
        <v>49.38</v>
      </c>
      <c r="H95" s="187">
        <v>7.41</v>
      </c>
      <c r="I95" s="229">
        <f t="shared" si="36"/>
        <v>3.5309000000000004</v>
      </c>
      <c r="J95" s="253"/>
      <c r="K95" s="347">
        <f t="shared" si="24"/>
        <v>81</v>
      </c>
      <c r="L95" s="370">
        <f t="shared" si="26"/>
        <v>45.999900000000004</v>
      </c>
      <c r="M95" s="324">
        <f t="shared" si="27"/>
        <v>56.790000000000006</v>
      </c>
      <c r="N95" s="374">
        <f t="shared" si="28"/>
        <v>8.9991000000000003</v>
      </c>
      <c r="O95" s="352">
        <f t="shared" si="25"/>
        <v>11.11</v>
      </c>
    </row>
    <row r="96" spans="1:15" s="252" customFormat="1" ht="15" customHeight="1" x14ac:dyDescent="0.25">
      <c r="A96" s="255">
        <v>12</v>
      </c>
      <c r="B96" s="231">
        <v>60980</v>
      </c>
      <c r="C96" s="237" t="s">
        <v>80</v>
      </c>
      <c r="D96" s="193">
        <v>82</v>
      </c>
      <c r="E96" s="187">
        <v>7.32</v>
      </c>
      <c r="F96" s="187">
        <v>26.83</v>
      </c>
      <c r="G96" s="187">
        <v>45.12</v>
      </c>
      <c r="H96" s="187">
        <v>20.73</v>
      </c>
      <c r="I96" s="229">
        <f t="shared" si="36"/>
        <v>3.7925999999999997</v>
      </c>
      <c r="J96" s="253"/>
      <c r="K96" s="347">
        <f t="shared" si="24"/>
        <v>82</v>
      </c>
      <c r="L96" s="370">
        <f t="shared" si="26"/>
        <v>53.997</v>
      </c>
      <c r="M96" s="324">
        <f t="shared" si="27"/>
        <v>65.849999999999994</v>
      </c>
      <c r="N96" s="374">
        <f t="shared" si="28"/>
        <v>6.0023999999999997</v>
      </c>
      <c r="O96" s="352">
        <f t="shared" si="25"/>
        <v>7.32</v>
      </c>
    </row>
    <row r="97" spans="1:15" s="252" customFormat="1" ht="15" customHeight="1" x14ac:dyDescent="0.25">
      <c r="A97" s="255">
        <v>13</v>
      </c>
      <c r="B97" s="231">
        <v>61080</v>
      </c>
      <c r="C97" s="237" t="s">
        <v>173</v>
      </c>
      <c r="D97" s="193">
        <v>149</v>
      </c>
      <c r="E97" s="187">
        <v>6.71</v>
      </c>
      <c r="F97" s="187">
        <v>24.83</v>
      </c>
      <c r="G97" s="187">
        <v>44.97</v>
      </c>
      <c r="H97" s="187">
        <v>23.49</v>
      </c>
      <c r="I97" s="229">
        <f t="shared" si="36"/>
        <v>3.8523999999999994</v>
      </c>
      <c r="J97" s="253"/>
      <c r="K97" s="347">
        <f t="shared" si="24"/>
        <v>149</v>
      </c>
      <c r="L97" s="370">
        <f t="shared" si="26"/>
        <v>102.00539999999999</v>
      </c>
      <c r="M97" s="324">
        <f t="shared" si="27"/>
        <v>68.459999999999994</v>
      </c>
      <c r="N97" s="374">
        <f t="shared" si="28"/>
        <v>9.9978999999999996</v>
      </c>
      <c r="O97" s="352">
        <f t="shared" si="25"/>
        <v>6.71</v>
      </c>
    </row>
    <row r="98" spans="1:15" s="252" customFormat="1" ht="15" customHeight="1" x14ac:dyDescent="0.25">
      <c r="A98" s="255">
        <v>14</v>
      </c>
      <c r="B98" s="231">
        <v>61150</v>
      </c>
      <c r="C98" s="237" t="s">
        <v>174</v>
      </c>
      <c r="D98" s="193">
        <v>122</v>
      </c>
      <c r="E98" s="187">
        <v>3.28</v>
      </c>
      <c r="F98" s="187">
        <v>27.05</v>
      </c>
      <c r="G98" s="187">
        <v>54.92</v>
      </c>
      <c r="H98" s="187">
        <v>14.75</v>
      </c>
      <c r="I98" s="229">
        <f t="shared" si="36"/>
        <v>3.8113999999999999</v>
      </c>
      <c r="J98" s="253"/>
      <c r="K98" s="347">
        <f t="shared" si="24"/>
        <v>122</v>
      </c>
      <c r="L98" s="370">
        <f t="shared" si="26"/>
        <v>84.997399999999999</v>
      </c>
      <c r="M98" s="324">
        <f t="shared" si="27"/>
        <v>69.67</v>
      </c>
      <c r="N98" s="374">
        <f t="shared" si="28"/>
        <v>4.0015999999999998</v>
      </c>
      <c r="O98" s="352">
        <f t="shared" si="25"/>
        <v>3.28</v>
      </c>
    </row>
    <row r="99" spans="1:15" s="252" customFormat="1" ht="15" customHeight="1" x14ac:dyDescent="0.25">
      <c r="A99" s="255">
        <v>15</v>
      </c>
      <c r="B99" s="231">
        <v>61210</v>
      </c>
      <c r="C99" s="237" t="s">
        <v>175</v>
      </c>
      <c r="D99" s="193">
        <v>103</v>
      </c>
      <c r="E99" s="187">
        <v>10.68</v>
      </c>
      <c r="F99" s="187">
        <v>22.33</v>
      </c>
      <c r="G99" s="187">
        <v>52.43</v>
      </c>
      <c r="H99" s="187">
        <v>14.56</v>
      </c>
      <c r="I99" s="229">
        <f t="shared" si="36"/>
        <v>3.7086999999999999</v>
      </c>
      <c r="J99" s="253"/>
      <c r="K99" s="347">
        <f t="shared" si="24"/>
        <v>103</v>
      </c>
      <c r="L99" s="370">
        <f t="shared" si="26"/>
        <v>68.99969999999999</v>
      </c>
      <c r="M99" s="324">
        <f t="shared" si="27"/>
        <v>66.989999999999995</v>
      </c>
      <c r="N99" s="374">
        <f t="shared" si="28"/>
        <v>11.000399999999999</v>
      </c>
      <c r="O99" s="352">
        <f t="shared" si="25"/>
        <v>10.68</v>
      </c>
    </row>
    <row r="100" spans="1:15" s="252" customFormat="1" ht="15" customHeight="1" x14ac:dyDescent="0.25">
      <c r="A100" s="255">
        <v>16</v>
      </c>
      <c r="B100" s="231">
        <v>61290</v>
      </c>
      <c r="C100" s="237" t="s">
        <v>84</v>
      </c>
      <c r="D100" s="193">
        <v>57</v>
      </c>
      <c r="E100" s="187">
        <v>0</v>
      </c>
      <c r="F100" s="187">
        <v>50.88</v>
      </c>
      <c r="G100" s="187">
        <v>38.6</v>
      </c>
      <c r="H100" s="187">
        <v>10.53</v>
      </c>
      <c r="I100" s="229">
        <f t="shared" si="36"/>
        <v>3.5968999999999998</v>
      </c>
      <c r="J100" s="253"/>
      <c r="K100" s="347">
        <f t="shared" si="24"/>
        <v>57</v>
      </c>
      <c r="L100" s="370">
        <f t="shared" si="26"/>
        <v>28.004100000000005</v>
      </c>
      <c r="M100" s="324">
        <f t="shared" si="27"/>
        <v>49.13</v>
      </c>
      <c r="N100" s="374">
        <f t="shared" si="28"/>
        <v>0</v>
      </c>
      <c r="O100" s="352">
        <f t="shared" si="25"/>
        <v>0</v>
      </c>
    </row>
    <row r="101" spans="1:15" s="252" customFormat="1" ht="15" customHeight="1" x14ac:dyDescent="0.25">
      <c r="A101" s="255">
        <v>17</v>
      </c>
      <c r="B101" s="231">
        <v>61340</v>
      </c>
      <c r="C101" s="237" t="s">
        <v>176</v>
      </c>
      <c r="D101" s="193">
        <v>155</v>
      </c>
      <c r="E101" s="187">
        <v>14.19</v>
      </c>
      <c r="F101" s="187">
        <v>30.32</v>
      </c>
      <c r="G101" s="187">
        <v>40</v>
      </c>
      <c r="H101" s="187">
        <v>15.48</v>
      </c>
      <c r="I101" s="229">
        <f t="shared" si="36"/>
        <v>3.5674000000000001</v>
      </c>
      <c r="J101" s="253"/>
      <c r="K101" s="347">
        <f t="shared" si="24"/>
        <v>155</v>
      </c>
      <c r="L101" s="370">
        <f t="shared" si="26"/>
        <v>85.994000000000014</v>
      </c>
      <c r="M101" s="324">
        <f t="shared" si="27"/>
        <v>55.480000000000004</v>
      </c>
      <c r="N101" s="374">
        <f t="shared" si="28"/>
        <v>21.994499999999999</v>
      </c>
      <c r="O101" s="352">
        <f t="shared" si="25"/>
        <v>14.19</v>
      </c>
    </row>
    <row r="102" spans="1:15" s="252" customFormat="1" ht="15" customHeight="1" x14ac:dyDescent="0.25">
      <c r="A102" s="255">
        <v>18</v>
      </c>
      <c r="B102" s="231">
        <v>61390</v>
      </c>
      <c r="C102" s="237" t="s">
        <v>177</v>
      </c>
      <c r="D102" s="193">
        <v>99</v>
      </c>
      <c r="E102" s="187">
        <v>9.09</v>
      </c>
      <c r="F102" s="187">
        <v>36.36</v>
      </c>
      <c r="G102" s="187">
        <v>44.44</v>
      </c>
      <c r="H102" s="187">
        <v>10.1</v>
      </c>
      <c r="I102" s="229">
        <f t="shared" si="36"/>
        <v>3.5551999999999997</v>
      </c>
      <c r="J102" s="253"/>
      <c r="K102" s="347">
        <f t="shared" si="24"/>
        <v>99</v>
      </c>
      <c r="L102" s="370">
        <f t="shared" si="26"/>
        <v>53.994599999999998</v>
      </c>
      <c r="M102" s="324">
        <f t="shared" si="27"/>
        <v>54.54</v>
      </c>
      <c r="N102" s="374">
        <f t="shared" si="28"/>
        <v>8.9991000000000003</v>
      </c>
      <c r="O102" s="352">
        <f t="shared" si="25"/>
        <v>9.09</v>
      </c>
    </row>
    <row r="103" spans="1:15" s="252" customFormat="1" ht="15" customHeight="1" x14ac:dyDescent="0.25">
      <c r="A103" s="255">
        <v>19</v>
      </c>
      <c r="B103" s="231">
        <v>61410</v>
      </c>
      <c r="C103" s="237" t="s">
        <v>178</v>
      </c>
      <c r="D103" s="193">
        <v>100</v>
      </c>
      <c r="E103" s="187">
        <v>2</v>
      </c>
      <c r="F103" s="187">
        <v>33</v>
      </c>
      <c r="G103" s="187">
        <v>31</v>
      </c>
      <c r="H103" s="187">
        <v>34</v>
      </c>
      <c r="I103" s="229">
        <f t="shared" si="36"/>
        <v>3.97</v>
      </c>
      <c r="J103" s="253"/>
      <c r="K103" s="347">
        <f t="shared" si="24"/>
        <v>100</v>
      </c>
      <c r="L103" s="370">
        <f t="shared" si="26"/>
        <v>65</v>
      </c>
      <c r="M103" s="324">
        <f t="shared" si="27"/>
        <v>65</v>
      </c>
      <c r="N103" s="374">
        <f t="shared" si="28"/>
        <v>2</v>
      </c>
      <c r="O103" s="352">
        <f t="shared" si="25"/>
        <v>2</v>
      </c>
    </row>
    <row r="104" spans="1:15" s="252" customFormat="1" ht="15" customHeight="1" x14ac:dyDescent="0.25">
      <c r="A104" s="255">
        <v>20</v>
      </c>
      <c r="B104" s="231">
        <v>61430</v>
      </c>
      <c r="C104" s="237" t="s">
        <v>108</v>
      </c>
      <c r="D104" s="193">
        <v>257</v>
      </c>
      <c r="E104" s="187">
        <v>3.5</v>
      </c>
      <c r="F104" s="187">
        <v>19.84</v>
      </c>
      <c r="G104" s="187">
        <v>51.75</v>
      </c>
      <c r="H104" s="187">
        <v>24.9</v>
      </c>
      <c r="I104" s="229">
        <f t="shared" si="36"/>
        <v>3.9802</v>
      </c>
      <c r="J104" s="253"/>
      <c r="K104" s="347">
        <f t="shared" si="24"/>
        <v>257</v>
      </c>
      <c r="L104" s="370">
        <f t="shared" si="26"/>
        <v>196.99050000000003</v>
      </c>
      <c r="M104" s="324">
        <f t="shared" si="27"/>
        <v>76.650000000000006</v>
      </c>
      <c r="N104" s="374">
        <f t="shared" si="28"/>
        <v>8.9949999999999992</v>
      </c>
      <c r="O104" s="352">
        <f t="shared" si="25"/>
        <v>3.5</v>
      </c>
    </row>
    <row r="105" spans="1:15" s="252" customFormat="1" ht="15" customHeight="1" x14ac:dyDescent="0.25">
      <c r="A105" s="255">
        <v>21</v>
      </c>
      <c r="B105" s="231">
        <v>61440</v>
      </c>
      <c r="C105" s="237" t="s">
        <v>179</v>
      </c>
      <c r="D105" s="193">
        <v>278</v>
      </c>
      <c r="E105" s="187">
        <v>4.32</v>
      </c>
      <c r="F105" s="187">
        <v>29.14</v>
      </c>
      <c r="G105" s="187">
        <v>48.56</v>
      </c>
      <c r="H105" s="187">
        <v>17.989999999999998</v>
      </c>
      <c r="I105" s="229">
        <f t="shared" si="36"/>
        <v>3.8025000000000002</v>
      </c>
      <c r="J105" s="253"/>
      <c r="K105" s="347">
        <f t="shared" si="24"/>
        <v>278</v>
      </c>
      <c r="L105" s="370">
        <f t="shared" si="26"/>
        <v>185.00899999999999</v>
      </c>
      <c r="M105" s="324">
        <f t="shared" si="27"/>
        <v>66.55</v>
      </c>
      <c r="N105" s="374">
        <f t="shared" si="28"/>
        <v>12.009600000000001</v>
      </c>
      <c r="O105" s="352">
        <f t="shared" si="25"/>
        <v>4.32</v>
      </c>
    </row>
    <row r="106" spans="1:15" s="252" customFormat="1" ht="15" customHeight="1" x14ac:dyDescent="0.25">
      <c r="A106" s="255">
        <v>22</v>
      </c>
      <c r="B106" s="231">
        <v>61450</v>
      </c>
      <c r="C106" s="237" t="s">
        <v>107</v>
      </c>
      <c r="D106" s="193">
        <v>174</v>
      </c>
      <c r="E106" s="187">
        <v>2.2999999999999998</v>
      </c>
      <c r="F106" s="187">
        <v>21.26</v>
      </c>
      <c r="G106" s="187">
        <v>44.83</v>
      </c>
      <c r="H106" s="187">
        <v>31.61</v>
      </c>
      <c r="I106" s="229">
        <f t="shared" si="36"/>
        <v>4.0575000000000001</v>
      </c>
      <c r="J106" s="253"/>
      <c r="K106" s="347">
        <f t="shared" si="24"/>
        <v>174</v>
      </c>
      <c r="L106" s="370">
        <f t="shared" si="26"/>
        <v>133.00559999999999</v>
      </c>
      <c r="M106" s="324">
        <f t="shared" si="27"/>
        <v>76.44</v>
      </c>
      <c r="N106" s="374">
        <f t="shared" si="28"/>
        <v>4.0019999999999998</v>
      </c>
      <c r="O106" s="352">
        <f t="shared" si="25"/>
        <v>2.2999999999999998</v>
      </c>
    </row>
    <row r="107" spans="1:15" s="252" customFormat="1" ht="15" customHeight="1" x14ac:dyDescent="0.25">
      <c r="A107" s="255">
        <v>23</v>
      </c>
      <c r="B107" s="231">
        <v>61470</v>
      </c>
      <c r="C107" s="237" t="s">
        <v>89</v>
      </c>
      <c r="D107" s="193">
        <v>138</v>
      </c>
      <c r="E107" s="187">
        <v>1.45</v>
      </c>
      <c r="F107" s="187">
        <v>42.75</v>
      </c>
      <c r="G107" s="187">
        <v>49.28</v>
      </c>
      <c r="H107" s="187">
        <v>6.52</v>
      </c>
      <c r="I107" s="229">
        <f t="shared" si="36"/>
        <v>3.6087000000000002</v>
      </c>
      <c r="J107" s="253"/>
      <c r="K107" s="347">
        <f t="shared" si="24"/>
        <v>138</v>
      </c>
      <c r="L107" s="370">
        <f t="shared" si="26"/>
        <v>77.003999999999991</v>
      </c>
      <c r="M107" s="324">
        <f t="shared" si="27"/>
        <v>55.8</v>
      </c>
      <c r="N107" s="374">
        <f t="shared" si="28"/>
        <v>2.0009999999999999</v>
      </c>
      <c r="O107" s="352">
        <f t="shared" si="25"/>
        <v>1.45</v>
      </c>
    </row>
    <row r="108" spans="1:15" s="252" customFormat="1" ht="15" customHeight="1" x14ac:dyDescent="0.25">
      <c r="A108" s="255">
        <v>24</v>
      </c>
      <c r="B108" s="231">
        <v>61490</v>
      </c>
      <c r="C108" s="237" t="s">
        <v>109</v>
      </c>
      <c r="D108" s="193">
        <v>283</v>
      </c>
      <c r="E108" s="187">
        <v>2.4700000000000002</v>
      </c>
      <c r="F108" s="187">
        <v>12.72</v>
      </c>
      <c r="G108" s="187">
        <v>47</v>
      </c>
      <c r="H108" s="187">
        <v>37.81</v>
      </c>
      <c r="I108" s="229">
        <f t="shared" si="36"/>
        <v>4.2014999999999993</v>
      </c>
      <c r="J108" s="253"/>
      <c r="K108" s="347">
        <f t="shared" si="24"/>
        <v>283</v>
      </c>
      <c r="L108" s="370">
        <f t="shared" si="26"/>
        <v>240.01229999999998</v>
      </c>
      <c r="M108" s="324">
        <f t="shared" si="27"/>
        <v>84.81</v>
      </c>
      <c r="N108" s="374">
        <f t="shared" si="28"/>
        <v>6.9901000000000009</v>
      </c>
      <c r="O108" s="352">
        <f t="shared" si="25"/>
        <v>2.4700000000000002</v>
      </c>
    </row>
    <row r="109" spans="1:15" s="252" customFormat="1" ht="15" customHeight="1" x14ac:dyDescent="0.25">
      <c r="A109" s="255">
        <v>25</v>
      </c>
      <c r="B109" s="231">
        <v>61500</v>
      </c>
      <c r="C109" s="237" t="s">
        <v>110</v>
      </c>
      <c r="D109" s="193">
        <v>289</v>
      </c>
      <c r="E109" s="187">
        <v>6.92</v>
      </c>
      <c r="F109" s="187">
        <v>28.37</v>
      </c>
      <c r="G109" s="187">
        <v>41.87</v>
      </c>
      <c r="H109" s="187">
        <v>22.84</v>
      </c>
      <c r="I109" s="229">
        <f t="shared" si="36"/>
        <v>3.8062999999999998</v>
      </c>
      <c r="J109" s="253"/>
      <c r="K109" s="347">
        <f t="shared" si="24"/>
        <v>289</v>
      </c>
      <c r="L109" s="370">
        <f t="shared" si="26"/>
        <v>187.0119</v>
      </c>
      <c r="M109" s="324">
        <f t="shared" si="27"/>
        <v>64.709999999999994</v>
      </c>
      <c r="N109" s="374">
        <f t="shared" si="28"/>
        <v>19.998799999999999</v>
      </c>
      <c r="O109" s="352">
        <f t="shared" si="25"/>
        <v>6.92</v>
      </c>
    </row>
    <row r="110" spans="1:15" s="252" customFormat="1" ht="15" customHeight="1" x14ac:dyDescent="0.25">
      <c r="A110" s="255">
        <v>26</v>
      </c>
      <c r="B110" s="231">
        <v>61510</v>
      </c>
      <c r="C110" s="237" t="s">
        <v>90</v>
      </c>
      <c r="D110" s="193">
        <v>185</v>
      </c>
      <c r="E110" s="187">
        <v>0</v>
      </c>
      <c r="F110" s="187">
        <v>23.78</v>
      </c>
      <c r="G110" s="187">
        <v>56.76</v>
      </c>
      <c r="H110" s="187">
        <v>19.46</v>
      </c>
      <c r="I110" s="229">
        <f t="shared" si="36"/>
        <v>3.9567999999999999</v>
      </c>
      <c r="J110" s="253"/>
      <c r="K110" s="347">
        <f t="shared" si="24"/>
        <v>185</v>
      </c>
      <c r="L110" s="370">
        <f t="shared" si="26"/>
        <v>141.00699999999998</v>
      </c>
      <c r="M110" s="324">
        <f t="shared" si="27"/>
        <v>76.22</v>
      </c>
      <c r="N110" s="374">
        <f t="shared" si="28"/>
        <v>0</v>
      </c>
      <c r="O110" s="352">
        <f t="shared" si="25"/>
        <v>0</v>
      </c>
    </row>
    <row r="111" spans="1:15" s="252" customFormat="1" ht="15" customHeight="1" x14ac:dyDescent="0.25">
      <c r="A111" s="255">
        <v>27</v>
      </c>
      <c r="B111" s="231">
        <v>61520</v>
      </c>
      <c r="C111" s="237" t="s">
        <v>180</v>
      </c>
      <c r="D111" s="85">
        <v>250</v>
      </c>
      <c r="E111" s="86">
        <v>0</v>
      </c>
      <c r="F111" s="86">
        <v>27.6</v>
      </c>
      <c r="G111" s="86">
        <v>52.4</v>
      </c>
      <c r="H111" s="87">
        <v>20</v>
      </c>
      <c r="I111" s="229">
        <f t="shared" si="36"/>
        <v>3.9239999999999999</v>
      </c>
      <c r="J111" s="253"/>
      <c r="K111" s="347">
        <f t="shared" si="24"/>
        <v>250</v>
      </c>
      <c r="L111" s="370">
        <f t="shared" si="26"/>
        <v>181</v>
      </c>
      <c r="M111" s="324">
        <f t="shared" si="27"/>
        <v>72.400000000000006</v>
      </c>
      <c r="N111" s="374">
        <f t="shared" si="28"/>
        <v>0</v>
      </c>
      <c r="O111" s="352">
        <f t="shared" si="25"/>
        <v>0</v>
      </c>
    </row>
    <row r="112" spans="1:15" s="252" customFormat="1" ht="15" customHeight="1" x14ac:dyDescent="0.25">
      <c r="A112" s="255">
        <v>28</v>
      </c>
      <c r="B112" s="258">
        <v>61540</v>
      </c>
      <c r="C112" s="237" t="s">
        <v>181</v>
      </c>
      <c r="D112" s="88">
        <v>218</v>
      </c>
      <c r="E112" s="89">
        <v>11.93</v>
      </c>
      <c r="F112" s="89">
        <v>39.909999999999997</v>
      </c>
      <c r="G112" s="89">
        <v>46.33</v>
      </c>
      <c r="H112" s="89">
        <v>1.83</v>
      </c>
      <c r="I112" s="229">
        <f t="shared" si="36"/>
        <v>3.3805999999999994</v>
      </c>
      <c r="J112" s="253"/>
      <c r="K112" s="347">
        <f t="shared" si="24"/>
        <v>218</v>
      </c>
      <c r="L112" s="370">
        <f t="shared" si="26"/>
        <v>104.9888</v>
      </c>
      <c r="M112" s="324">
        <f t="shared" si="27"/>
        <v>48.16</v>
      </c>
      <c r="N112" s="374">
        <f t="shared" si="28"/>
        <v>26.007399999999997</v>
      </c>
      <c r="O112" s="352">
        <f t="shared" si="25"/>
        <v>11.93</v>
      </c>
    </row>
    <row r="113" spans="1:15" s="252" customFormat="1" ht="15" customHeight="1" x14ac:dyDescent="0.25">
      <c r="A113" s="255">
        <v>29</v>
      </c>
      <c r="B113" s="231">
        <v>61560</v>
      </c>
      <c r="C113" s="259" t="s">
        <v>182</v>
      </c>
      <c r="D113" s="193">
        <v>396</v>
      </c>
      <c r="E113" s="187">
        <v>6.82</v>
      </c>
      <c r="F113" s="187">
        <v>31.57</v>
      </c>
      <c r="G113" s="187">
        <v>45.45</v>
      </c>
      <c r="H113" s="187">
        <v>16.16</v>
      </c>
      <c r="I113" s="229">
        <f t="shared" si="36"/>
        <v>3.7095000000000002</v>
      </c>
      <c r="J113" s="253"/>
      <c r="K113" s="347">
        <f t="shared" si="24"/>
        <v>396</v>
      </c>
      <c r="L113" s="370">
        <f t="shared" si="26"/>
        <v>243.97560000000001</v>
      </c>
      <c r="M113" s="324">
        <f t="shared" si="27"/>
        <v>61.61</v>
      </c>
      <c r="N113" s="377">
        <f t="shared" si="28"/>
        <v>27.007200000000001</v>
      </c>
      <c r="O113" s="352">
        <f t="shared" si="25"/>
        <v>6.82</v>
      </c>
    </row>
    <row r="114" spans="1:15" s="252" customFormat="1" ht="15" customHeight="1" thickBot="1" x14ac:dyDescent="0.3">
      <c r="A114" s="255">
        <v>30</v>
      </c>
      <c r="B114" s="231">
        <v>61570</v>
      </c>
      <c r="C114" s="237" t="s">
        <v>183</v>
      </c>
      <c r="D114" s="193">
        <v>160</v>
      </c>
      <c r="E114" s="187">
        <v>6.25</v>
      </c>
      <c r="F114" s="187">
        <v>31.25</v>
      </c>
      <c r="G114" s="187">
        <v>46.88</v>
      </c>
      <c r="H114" s="180">
        <v>15.63</v>
      </c>
      <c r="I114" s="229">
        <f t="shared" si="36"/>
        <v>3.7191999999999994</v>
      </c>
      <c r="J114" s="253"/>
      <c r="K114" s="378">
        <f t="shared" ref="K114" si="37">D114</f>
        <v>160</v>
      </c>
      <c r="L114" s="379">
        <f t="shared" ref="L114" si="38">K114*M114/100</f>
        <v>100.01600000000001</v>
      </c>
      <c r="M114" s="380">
        <f t="shared" ref="M114" si="39">SUM(G114,H114)</f>
        <v>62.510000000000005</v>
      </c>
      <c r="N114" s="379">
        <f t="shared" ref="N114" si="40">K114*O114/100</f>
        <v>10</v>
      </c>
      <c r="O114" s="381">
        <f t="shared" ref="O114" si="41">E114</f>
        <v>6.25</v>
      </c>
    </row>
    <row r="115" spans="1:15" s="252" customFormat="1" ht="15" customHeight="1" thickBot="1" x14ac:dyDescent="0.3">
      <c r="A115" s="222"/>
      <c r="B115" s="241"/>
      <c r="C115" s="220" t="s">
        <v>106</v>
      </c>
      <c r="D115" s="223">
        <f>SUM(D116:D124)</f>
        <v>1226</v>
      </c>
      <c r="E115" s="224">
        <f t="shared" ref="E115:H115" si="42">AVERAGE(E116:E124)</f>
        <v>2.57</v>
      </c>
      <c r="F115" s="224">
        <f t="shared" si="42"/>
        <v>23.93888888888889</v>
      </c>
      <c r="G115" s="224">
        <f t="shared" si="42"/>
        <v>48.594444444444434</v>
      </c>
      <c r="H115" s="224">
        <f t="shared" si="42"/>
        <v>24.9</v>
      </c>
      <c r="I115" s="225">
        <f>AVERAGE(I116:I124)</f>
        <v>3.9583444444444447</v>
      </c>
      <c r="J115" s="253"/>
      <c r="K115" s="395">
        <f t="shared" ref="K115" si="43">D115</f>
        <v>1226</v>
      </c>
      <c r="L115" s="396">
        <f>SUM(L116:L124)</f>
        <v>887.05190000000005</v>
      </c>
      <c r="M115" s="397">
        <f t="shared" ref="M115" si="44">SUM(G115,H115)</f>
        <v>73.49444444444444</v>
      </c>
      <c r="N115" s="398">
        <f>SUM(N116:N124)</f>
        <v>28.989800000000002</v>
      </c>
      <c r="O115" s="399">
        <f t="shared" ref="O115" si="45">E115</f>
        <v>2.57</v>
      </c>
    </row>
    <row r="116" spans="1:15" s="252" customFormat="1" ht="15" customHeight="1" x14ac:dyDescent="0.25">
      <c r="A116" s="254">
        <v>1</v>
      </c>
      <c r="B116" s="195">
        <v>70020</v>
      </c>
      <c r="C116" s="190" t="s">
        <v>91</v>
      </c>
      <c r="D116" s="196">
        <v>113</v>
      </c>
      <c r="E116" s="197">
        <v>0</v>
      </c>
      <c r="F116" s="197">
        <v>3.54</v>
      </c>
      <c r="G116" s="197">
        <v>37.17</v>
      </c>
      <c r="H116" s="197">
        <v>59.29</v>
      </c>
      <c r="I116" s="228">
        <f t="shared" ref="I116:I124" si="46">(E116*2+F116*3+G116*4+H116*5)/100</f>
        <v>4.5575000000000001</v>
      </c>
      <c r="J116" s="253"/>
      <c r="K116" s="386">
        <f t="shared" si="24"/>
        <v>113</v>
      </c>
      <c r="L116" s="387">
        <f t="shared" si="26"/>
        <v>108.99980000000001</v>
      </c>
      <c r="M116" s="388">
        <f t="shared" si="27"/>
        <v>96.460000000000008</v>
      </c>
      <c r="N116" s="389">
        <f t="shared" si="28"/>
        <v>0</v>
      </c>
      <c r="O116" s="390">
        <f t="shared" si="25"/>
        <v>0</v>
      </c>
    </row>
    <row r="117" spans="1:15" s="252" customFormat="1" ht="15" customHeight="1" x14ac:dyDescent="0.25">
      <c r="A117" s="255">
        <v>2</v>
      </c>
      <c r="B117" s="231">
        <v>70110</v>
      </c>
      <c r="C117" s="191" t="s">
        <v>94</v>
      </c>
      <c r="D117" s="193">
        <v>94</v>
      </c>
      <c r="E117" s="187">
        <v>2.13</v>
      </c>
      <c r="F117" s="187">
        <v>17.02</v>
      </c>
      <c r="G117" s="187">
        <v>46.81</v>
      </c>
      <c r="H117" s="187">
        <v>34.04</v>
      </c>
      <c r="I117" s="229">
        <f t="shared" si="46"/>
        <v>4.1276000000000002</v>
      </c>
      <c r="J117" s="253"/>
      <c r="K117" s="347">
        <f t="shared" si="24"/>
        <v>94</v>
      </c>
      <c r="L117" s="370">
        <f t="shared" si="26"/>
        <v>75.998999999999995</v>
      </c>
      <c r="M117" s="324">
        <f t="shared" si="27"/>
        <v>80.849999999999994</v>
      </c>
      <c r="N117" s="374">
        <f t="shared" si="28"/>
        <v>2.0022000000000002</v>
      </c>
      <c r="O117" s="352">
        <f t="shared" si="25"/>
        <v>2.13</v>
      </c>
    </row>
    <row r="118" spans="1:15" s="252" customFormat="1" ht="15" customHeight="1" x14ac:dyDescent="0.25">
      <c r="A118" s="257">
        <v>3</v>
      </c>
      <c r="B118" s="231">
        <v>70021</v>
      </c>
      <c r="C118" s="191" t="s">
        <v>92</v>
      </c>
      <c r="D118" s="193">
        <v>50</v>
      </c>
      <c r="E118" s="187">
        <v>0</v>
      </c>
      <c r="F118" s="187">
        <v>42</v>
      </c>
      <c r="G118" s="187">
        <v>50</v>
      </c>
      <c r="H118" s="187">
        <v>8</v>
      </c>
      <c r="I118" s="229">
        <f t="shared" si="46"/>
        <v>3.66</v>
      </c>
      <c r="J118" s="253"/>
      <c r="K118" s="347">
        <f t="shared" si="24"/>
        <v>50</v>
      </c>
      <c r="L118" s="370">
        <f t="shared" si="26"/>
        <v>29</v>
      </c>
      <c r="M118" s="324">
        <f t="shared" si="27"/>
        <v>58</v>
      </c>
      <c r="N118" s="374">
        <f t="shared" si="28"/>
        <v>0</v>
      </c>
      <c r="O118" s="352">
        <f t="shared" si="25"/>
        <v>0</v>
      </c>
    </row>
    <row r="119" spans="1:15" s="252" customFormat="1" ht="15" customHeight="1" x14ac:dyDescent="0.25">
      <c r="A119" s="255">
        <v>4</v>
      </c>
      <c r="B119" s="231">
        <v>70040</v>
      </c>
      <c r="C119" s="191" t="s">
        <v>93</v>
      </c>
      <c r="D119" s="193">
        <v>78</v>
      </c>
      <c r="E119" s="187">
        <v>0</v>
      </c>
      <c r="F119" s="187">
        <v>10.26</v>
      </c>
      <c r="G119" s="187">
        <v>47.44</v>
      </c>
      <c r="H119" s="187">
        <v>42.31</v>
      </c>
      <c r="I119" s="229">
        <f t="shared" si="46"/>
        <v>4.3209</v>
      </c>
      <c r="J119" s="253"/>
      <c r="K119" s="347">
        <f t="shared" si="24"/>
        <v>78</v>
      </c>
      <c r="L119" s="370">
        <f t="shared" si="26"/>
        <v>70.004999999999995</v>
      </c>
      <c r="M119" s="324">
        <f t="shared" si="27"/>
        <v>89.75</v>
      </c>
      <c r="N119" s="374">
        <f t="shared" si="28"/>
        <v>0</v>
      </c>
      <c r="O119" s="352">
        <f t="shared" si="25"/>
        <v>0</v>
      </c>
    </row>
    <row r="120" spans="1:15" s="252" customFormat="1" ht="15" customHeight="1" x14ac:dyDescent="0.25">
      <c r="A120" s="255">
        <v>5</v>
      </c>
      <c r="B120" s="231">
        <v>70100</v>
      </c>
      <c r="C120" s="191" t="s">
        <v>184</v>
      </c>
      <c r="D120" s="193">
        <v>88</v>
      </c>
      <c r="E120" s="187">
        <v>2.27</v>
      </c>
      <c r="F120" s="187">
        <v>25</v>
      </c>
      <c r="G120" s="187">
        <v>64.77</v>
      </c>
      <c r="H120" s="187">
        <v>7.95</v>
      </c>
      <c r="I120" s="229">
        <f t="shared" si="46"/>
        <v>3.7837000000000001</v>
      </c>
      <c r="J120" s="253"/>
      <c r="K120" s="347">
        <f t="shared" si="24"/>
        <v>88</v>
      </c>
      <c r="L120" s="370">
        <f t="shared" si="26"/>
        <v>63.993599999999994</v>
      </c>
      <c r="M120" s="324">
        <f t="shared" si="27"/>
        <v>72.72</v>
      </c>
      <c r="N120" s="374">
        <f t="shared" si="28"/>
        <v>1.9975999999999998</v>
      </c>
      <c r="O120" s="352">
        <f t="shared" si="25"/>
        <v>2.27</v>
      </c>
    </row>
    <row r="121" spans="1:15" s="252" customFormat="1" ht="15" customHeight="1" x14ac:dyDescent="0.25">
      <c r="A121" s="255">
        <v>6</v>
      </c>
      <c r="B121" s="231">
        <v>70270</v>
      </c>
      <c r="C121" s="191" t="s">
        <v>95</v>
      </c>
      <c r="D121" s="193">
        <v>67</v>
      </c>
      <c r="E121" s="187">
        <v>2.99</v>
      </c>
      <c r="F121" s="187">
        <v>22.39</v>
      </c>
      <c r="G121" s="187">
        <v>56.72</v>
      </c>
      <c r="H121" s="187">
        <v>17.91</v>
      </c>
      <c r="I121" s="229">
        <f t="shared" si="46"/>
        <v>3.8957999999999999</v>
      </c>
      <c r="J121" s="253"/>
      <c r="K121" s="347">
        <f t="shared" si="24"/>
        <v>67</v>
      </c>
      <c r="L121" s="370">
        <f t="shared" si="26"/>
        <v>50.002099999999999</v>
      </c>
      <c r="M121" s="324">
        <f t="shared" si="27"/>
        <v>74.63</v>
      </c>
      <c r="N121" s="374">
        <f t="shared" si="28"/>
        <v>2.0033000000000003</v>
      </c>
      <c r="O121" s="352">
        <f t="shared" si="25"/>
        <v>2.99</v>
      </c>
    </row>
    <row r="122" spans="1:15" s="252" customFormat="1" ht="15" customHeight="1" x14ac:dyDescent="0.25">
      <c r="A122" s="255">
        <v>7</v>
      </c>
      <c r="B122" s="235">
        <v>70510</v>
      </c>
      <c r="C122" s="191" t="s">
        <v>96</v>
      </c>
      <c r="D122" s="193">
        <v>39</v>
      </c>
      <c r="E122" s="187">
        <v>10.26</v>
      </c>
      <c r="F122" s="187">
        <v>35.9</v>
      </c>
      <c r="G122" s="187">
        <v>30.77</v>
      </c>
      <c r="H122" s="187">
        <v>23.08</v>
      </c>
      <c r="I122" s="229">
        <f t="shared" si="46"/>
        <v>3.6669999999999998</v>
      </c>
      <c r="J122" s="253"/>
      <c r="K122" s="347">
        <f t="shared" si="24"/>
        <v>39</v>
      </c>
      <c r="L122" s="370">
        <f t="shared" si="26"/>
        <v>21.001499999999997</v>
      </c>
      <c r="M122" s="324">
        <f t="shared" si="27"/>
        <v>53.849999999999994</v>
      </c>
      <c r="N122" s="374">
        <f t="shared" si="28"/>
        <v>4.0014000000000003</v>
      </c>
      <c r="O122" s="352">
        <f t="shared" si="25"/>
        <v>10.26</v>
      </c>
    </row>
    <row r="123" spans="1:15" s="252" customFormat="1" ht="15" customHeight="1" x14ac:dyDescent="0.25">
      <c r="A123" s="255">
        <v>8</v>
      </c>
      <c r="B123" s="235">
        <v>10880</v>
      </c>
      <c r="C123" s="191" t="s">
        <v>185</v>
      </c>
      <c r="D123" s="193">
        <v>386</v>
      </c>
      <c r="E123" s="187">
        <v>2.59</v>
      </c>
      <c r="F123" s="187">
        <v>33.94</v>
      </c>
      <c r="G123" s="187">
        <v>54.15</v>
      </c>
      <c r="H123" s="187">
        <v>9.33</v>
      </c>
      <c r="I123" s="229">
        <f t="shared" si="46"/>
        <v>3.7025000000000001</v>
      </c>
      <c r="J123" s="253"/>
      <c r="K123" s="384">
        <f t="shared" si="24"/>
        <v>386</v>
      </c>
      <c r="L123" s="371">
        <f t="shared" si="26"/>
        <v>245.03279999999998</v>
      </c>
      <c r="M123" s="326">
        <f t="shared" si="27"/>
        <v>63.48</v>
      </c>
      <c r="N123" s="385">
        <f t="shared" si="28"/>
        <v>9.997399999999999</v>
      </c>
      <c r="O123" s="353">
        <f t="shared" si="25"/>
        <v>2.59</v>
      </c>
    </row>
    <row r="124" spans="1:15" s="252" customFormat="1" ht="15" customHeight="1" thickBot="1" x14ac:dyDescent="0.3">
      <c r="A124" s="61">
        <v>9</v>
      </c>
      <c r="B124" s="236">
        <v>10890</v>
      </c>
      <c r="C124" s="192" t="s">
        <v>186</v>
      </c>
      <c r="D124" s="194">
        <v>311</v>
      </c>
      <c r="E124" s="188">
        <v>2.89</v>
      </c>
      <c r="F124" s="188">
        <v>25.4</v>
      </c>
      <c r="G124" s="188">
        <v>49.52</v>
      </c>
      <c r="H124" s="189">
        <v>22.19</v>
      </c>
      <c r="I124" s="62">
        <f t="shared" si="46"/>
        <v>3.9100999999999999</v>
      </c>
      <c r="J124" s="253"/>
      <c r="K124" s="391">
        <f t="shared" ref="K124" si="47">D124</f>
        <v>311</v>
      </c>
      <c r="L124" s="394">
        <f t="shared" ref="L124" si="48">K124*M124/100</f>
        <v>223.0181</v>
      </c>
      <c r="M124" s="392">
        <f t="shared" ref="M124" si="49">SUM(G124,H124)</f>
        <v>71.710000000000008</v>
      </c>
      <c r="N124" s="394">
        <f t="shared" ref="N124" si="50">K124*O124/100</f>
        <v>8.9879000000000016</v>
      </c>
      <c r="O124" s="393">
        <f t="shared" ref="O124" si="51">E124</f>
        <v>2.89</v>
      </c>
    </row>
    <row r="125" spans="1:15" ht="15" customHeight="1" x14ac:dyDescent="0.25">
      <c r="A125" s="210"/>
      <c r="B125" s="210"/>
      <c r="C125" s="210"/>
      <c r="D125" s="473" t="s">
        <v>98</v>
      </c>
      <c r="E125" s="473"/>
      <c r="F125" s="473"/>
      <c r="G125" s="473"/>
      <c r="H125" s="473"/>
      <c r="I125" s="227">
        <f>AVERAGE(I8:I16,I18:I29,I31:I47,I49:I68,I70:I83,I85:I114,I116:I124)</f>
        <v>3.7924117117117127</v>
      </c>
      <c r="J125" s="207"/>
    </row>
    <row r="126" spans="1:15" ht="15" customHeight="1" x14ac:dyDescent="0.25">
      <c r="A126" s="210"/>
      <c r="B126" s="210"/>
      <c r="C126" s="210"/>
      <c r="D126" s="210"/>
      <c r="E126" s="211"/>
      <c r="F126" s="211"/>
      <c r="G126" s="212"/>
      <c r="H126" s="212"/>
      <c r="I126" s="213"/>
      <c r="J126" s="207"/>
    </row>
    <row r="127" spans="1:15" x14ac:dyDescent="0.25">
      <c r="A127" s="207"/>
      <c r="B127" s="207"/>
      <c r="C127" s="207"/>
      <c r="D127" s="207"/>
      <c r="E127" s="207"/>
      <c r="F127" s="207"/>
      <c r="G127" s="207"/>
      <c r="H127" s="207"/>
      <c r="I127" s="208"/>
      <c r="J127" s="207"/>
    </row>
  </sheetData>
  <mergeCells count="9">
    <mergeCell ref="I4:I5"/>
    <mergeCell ref="D125:H125"/>
    <mergeCell ref="C2:D2"/>
    <mergeCell ref="A4:A5"/>
    <mergeCell ref="B4:B5"/>
    <mergeCell ref="C4:C5"/>
    <mergeCell ref="D4:D5"/>
    <mergeCell ref="E4:H4"/>
    <mergeCell ref="B6:C6"/>
  </mergeCells>
  <conditionalFormatting sqref="I6:I125">
    <cfRule type="cellIs" dxfId="41" priority="10" stopIfTrue="1" operator="between">
      <formula>$I$125</formula>
      <formula>3.785</formula>
    </cfRule>
    <cfRule type="cellIs" dxfId="40" priority="11" stopIfTrue="1" operator="lessThan">
      <formula>3.5</formula>
    </cfRule>
    <cfRule type="cellIs" dxfId="39" priority="12" stopIfTrue="1" operator="between">
      <formula>$I$125</formula>
      <formula>3.5</formula>
    </cfRule>
    <cfRule type="cellIs" dxfId="38" priority="13" stopIfTrue="1" operator="between">
      <formula>4.5</formula>
      <formula>$I$125</formula>
    </cfRule>
    <cfRule type="cellIs" dxfId="37" priority="14" stopIfTrue="1" operator="greaterThanOrEqual">
      <formula>4.5</formula>
    </cfRule>
  </conditionalFormatting>
  <conditionalFormatting sqref="N7:O124">
    <cfRule type="containsBlanks" dxfId="36" priority="6">
      <formula>LEN(TRIM(N7))=0</formula>
    </cfRule>
    <cfRule type="cellIs" dxfId="35" priority="7" stopIfTrue="1" operator="equal">
      <formula>0</formula>
    </cfRule>
    <cfRule type="cellIs" dxfId="34" priority="8" operator="between">
      <formula>0</formula>
      <formula>9.99</formula>
    </cfRule>
    <cfRule type="cellIs" dxfId="33" priority="9" operator="greaterThanOrEqual">
      <formula>9.9</formula>
    </cfRule>
  </conditionalFormatting>
  <conditionalFormatting sqref="M7:M124">
    <cfRule type="cellIs" dxfId="32" priority="1" operator="equal">
      <formula>90</formula>
    </cfRule>
    <cfRule type="cellIs" dxfId="31" priority="2" operator="lessThan">
      <formula>50</formula>
    </cfRule>
    <cfRule type="cellIs" dxfId="30" priority="3" operator="between">
      <formula>50</formula>
      <formula>$M$6</formula>
    </cfRule>
    <cfRule type="cellIs" dxfId="29" priority="4" operator="between">
      <formula>$M$6</formula>
      <formula>90</formula>
    </cfRule>
    <cfRule type="cellIs" dxfId="28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style="204" customWidth="1"/>
    <col min="2" max="2" width="9.7109375" style="204" customWidth="1"/>
    <col min="3" max="3" width="32.7109375" style="204" customWidth="1"/>
    <col min="4" max="4" width="7.7109375" style="204" customWidth="1"/>
    <col min="5" max="8" width="7.28515625" style="204" customWidth="1"/>
    <col min="9" max="9" width="8.7109375" style="205" customWidth="1"/>
    <col min="10" max="10" width="7.85546875" style="204" customWidth="1"/>
    <col min="11" max="11" width="10.85546875" style="204" customWidth="1"/>
    <col min="12" max="15" width="9.7109375" style="204" customWidth="1"/>
    <col min="16" max="16384" width="9.140625" style="204"/>
  </cols>
  <sheetData>
    <row r="1" spans="1:16" x14ac:dyDescent="0.25">
      <c r="K1" s="361"/>
      <c r="L1" s="206" t="s">
        <v>189</v>
      </c>
    </row>
    <row r="2" spans="1:16" ht="16.5" customHeight="1" x14ac:dyDescent="0.25">
      <c r="A2" s="207"/>
      <c r="B2" s="207"/>
      <c r="C2" s="465" t="s">
        <v>97</v>
      </c>
      <c r="D2" s="465"/>
      <c r="E2" s="214"/>
      <c r="F2" s="214"/>
      <c r="G2" s="214"/>
      <c r="H2" s="214"/>
      <c r="I2" s="217">
        <v>2024</v>
      </c>
      <c r="J2" s="207"/>
      <c r="K2" s="218"/>
      <c r="L2" s="206" t="s">
        <v>190</v>
      </c>
    </row>
    <row r="3" spans="1:16" ht="15.75" thickBot="1" x14ac:dyDescent="0.3">
      <c r="A3" s="207"/>
      <c r="B3" s="207"/>
      <c r="C3" s="207"/>
      <c r="D3" s="207"/>
      <c r="E3" s="207"/>
      <c r="F3" s="207"/>
      <c r="G3" s="207"/>
      <c r="H3" s="207"/>
      <c r="I3" s="208"/>
      <c r="J3" s="207"/>
      <c r="K3" s="251"/>
      <c r="L3" s="206" t="s">
        <v>191</v>
      </c>
    </row>
    <row r="4" spans="1:16" ht="15" customHeight="1" thickBot="1" x14ac:dyDescent="0.3">
      <c r="A4" s="455" t="s">
        <v>0</v>
      </c>
      <c r="B4" s="457" t="s">
        <v>1</v>
      </c>
      <c r="C4" s="459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207"/>
      <c r="K4" s="209"/>
      <c r="L4" s="206" t="s">
        <v>192</v>
      </c>
    </row>
    <row r="5" spans="1:16" ht="30" customHeight="1" thickBot="1" x14ac:dyDescent="0.3">
      <c r="A5" s="456"/>
      <c r="B5" s="458"/>
      <c r="C5" s="460"/>
      <c r="D5" s="467"/>
      <c r="E5" s="216">
        <v>2</v>
      </c>
      <c r="F5" s="216">
        <v>3</v>
      </c>
      <c r="G5" s="216">
        <v>4</v>
      </c>
      <c r="H5" s="216">
        <v>5</v>
      </c>
      <c r="I5" s="462"/>
      <c r="J5" s="207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" customHeight="1" thickBot="1" x14ac:dyDescent="0.3">
      <c r="A6" s="219">
        <f>A16+A29+A47+A68+A83+A114+A124</f>
        <v>111</v>
      </c>
      <c r="B6" s="471" t="s">
        <v>134</v>
      </c>
      <c r="C6" s="472"/>
      <c r="D6" s="230">
        <f>D7+D17+D30+D48+D69+D84+D115</f>
        <v>13821</v>
      </c>
      <c r="E6" s="81">
        <f>AVERAGE(E8:E16,E18:E29,E31:E47,E49:E68,E70:E83,E85:E114,E116:E124)</f>
        <v>6.9136263736263723</v>
      </c>
      <c r="F6" s="315">
        <f t="shared" ref="F6:H6" si="0">AVERAGE(F8:F16,F18:F29,F31:F47,F49:F68,F70:F83,F85:F114,F116:F124)</f>
        <v>29.827567567567563</v>
      </c>
      <c r="G6" s="315">
        <f t="shared" si="0"/>
        <v>46.471981981981962</v>
      </c>
      <c r="H6" s="316">
        <f t="shared" si="0"/>
        <v>18.03225225225226</v>
      </c>
      <c r="I6" s="248">
        <v>3.79</v>
      </c>
      <c r="J6" s="253"/>
      <c r="K6" s="288">
        <f>D6</f>
        <v>13821</v>
      </c>
      <c r="L6" s="289">
        <f>L7+L17+L30+L48+L69+L84+L115</f>
        <v>9038.9654999999984</v>
      </c>
      <c r="M6" s="290">
        <f>SUM(G6,H6)</f>
        <v>64.504234234234218</v>
      </c>
      <c r="N6" s="289">
        <f>N7+N17+N30+N48+N68+N83+N114</f>
        <v>429.98870000000005</v>
      </c>
      <c r="O6" s="363">
        <f>E6</f>
        <v>6.9136263736263723</v>
      </c>
      <c r="P6" s="245"/>
    </row>
    <row r="7" spans="1:16" ht="15" customHeight="1" thickBot="1" x14ac:dyDescent="0.3">
      <c r="A7" s="219"/>
      <c r="B7" s="241"/>
      <c r="C7" s="220" t="s">
        <v>99</v>
      </c>
      <c r="D7" s="221">
        <f>SUM(D8:D16)</f>
        <v>943</v>
      </c>
      <c r="E7" s="244">
        <f>AVERAGE(E8:E16)</f>
        <v>4.8185714285714285</v>
      </c>
      <c r="F7" s="244">
        <f t="shared" ref="F7:H7" si="1">AVERAGE(F8:F16)</f>
        <v>21.806666666666665</v>
      </c>
      <c r="G7" s="244">
        <f t="shared" si="1"/>
        <v>47.385555555555555</v>
      </c>
      <c r="H7" s="244">
        <f t="shared" si="1"/>
        <v>27.060000000000002</v>
      </c>
      <c r="I7" s="243">
        <f>AVERAGE(I8:I16)</f>
        <v>3.977577777777777</v>
      </c>
      <c r="J7" s="253"/>
      <c r="K7" s="364">
        <f t="shared" ref="K7:K70" si="2">D7</f>
        <v>943</v>
      </c>
      <c r="L7" s="368">
        <f>SUM(L8:L16)</f>
        <v>696.00099999999998</v>
      </c>
      <c r="M7" s="365">
        <f t="shared" ref="M7:M70" si="3">SUM(G7,H7)</f>
        <v>74.445555555555558</v>
      </c>
      <c r="N7" s="368">
        <f>SUM(N8:N16)</f>
        <v>33.997599999999998</v>
      </c>
      <c r="O7" s="366">
        <f t="shared" ref="O7:O70" si="4">E7</f>
        <v>4.8185714285714285</v>
      </c>
    </row>
    <row r="8" spans="1:16" s="252" customFormat="1" ht="15" customHeight="1" x14ac:dyDescent="0.25">
      <c r="A8" s="257">
        <v>1</v>
      </c>
      <c r="B8" s="258">
        <v>10003</v>
      </c>
      <c r="C8" s="190" t="s">
        <v>7</v>
      </c>
      <c r="D8" s="260">
        <v>40</v>
      </c>
      <c r="E8" s="121"/>
      <c r="F8" s="121">
        <v>7.5</v>
      </c>
      <c r="G8" s="121">
        <v>50</v>
      </c>
      <c r="H8" s="121">
        <v>42.5</v>
      </c>
      <c r="I8" s="249">
        <f t="shared" ref="I8:I16" si="5">(E8*2+F8*3+G8*4+H8*5)/100</f>
        <v>4.3499999999999996</v>
      </c>
      <c r="J8" s="253"/>
      <c r="K8" s="347">
        <f t="shared" si="2"/>
        <v>40</v>
      </c>
      <c r="L8" s="369">
        <f t="shared" ref="L8:L71" si="6">K8*M8/100</f>
        <v>37</v>
      </c>
      <c r="M8" s="321">
        <f t="shared" si="3"/>
        <v>92.5</v>
      </c>
      <c r="N8" s="373">
        <f t="shared" ref="N8:N71" si="7">K8*O8/100</f>
        <v>0</v>
      </c>
      <c r="O8" s="351">
        <f t="shared" si="4"/>
        <v>0</v>
      </c>
    </row>
    <row r="9" spans="1:16" s="252" customFormat="1" ht="15" customHeight="1" x14ac:dyDescent="0.25">
      <c r="A9" s="255">
        <v>2</v>
      </c>
      <c r="B9" s="231">
        <v>10002</v>
      </c>
      <c r="C9" s="72" t="s">
        <v>138</v>
      </c>
      <c r="D9" s="193">
        <v>125</v>
      </c>
      <c r="E9" s="187">
        <v>3.2</v>
      </c>
      <c r="F9" s="187">
        <v>29.6</v>
      </c>
      <c r="G9" s="187">
        <v>44</v>
      </c>
      <c r="H9" s="187">
        <v>23.2</v>
      </c>
      <c r="I9" s="229">
        <f t="shared" si="5"/>
        <v>3.8720000000000003</v>
      </c>
      <c r="J9" s="253"/>
      <c r="K9" s="347">
        <f t="shared" si="2"/>
        <v>125</v>
      </c>
      <c r="L9" s="370">
        <f t="shared" si="6"/>
        <v>84</v>
      </c>
      <c r="M9" s="324">
        <f t="shared" si="3"/>
        <v>67.2</v>
      </c>
      <c r="N9" s="374">
        <f t="shared" si="7"/>
        <v>4</v>
      </c>
      <c r="O9" s="352">
        <f t="shared" si="4"/>
        <v>3.2</v>
      </c>
    </row>
    <row r="10" spans="1:16" s="252" customFormat="1" ht="15" customHeight="1" x14ac:dyDescent="0.25">
      <c r="A10" s="255">
        <v>3</v>
      </c>
      <c r="B10" s="231">
        <v>10090</v>
      </c>
      <c r="C10" s="191" t="s">
        <v>9</v>
      </c>
      <c r="D10" s="193">
        <v>168</v>
      </c>
      <c r="E10" s="187">
        <v>0.6</v>
      </c>
      <c r="F10" s="187">
        <v>21.43</v>
      </c>
      <c r="G10" s="187">
        <v>59.52</v>
      </c>
      <c r="H10" s="187">
        <v>18.45</v>
      </c>
      <c r="I10" s="229">
        <f t="shared" si="5"/>
        <v>3.9581999999999997</v>
      </c>
      <c r="J10" s="253"/>
      <c r="K10" s="347">
        <f t="shared" si="2"/>
        <v>168</v>
      </c>
      <c r="L10" s="370">
        <f t="shared" si="6"/>
        <v>130.9896</v>
      </c>
      <c r="M10" s="324">
        <f t="shared" si="3"/>
        <v>77.97</v>
      </c>
      <c r="N10" s="374">
        <f t="shared" si="7"/>
        <v>1.008</v>
      </c>
      <c r="O10" s="352">
        <f t="shared" si="4"/>
        <v>0.6</v>
      </c>
    </row>
    <row r="11" spans="1:16" s="252" customFormat="1" ht="15" customHeight="1" x14ac:dyDescent="0.25">
      <c r="A11" s="255">
        <v>4</v>
      </c>
      <c r="B11" s="231">
        <v>10004</v>
      </c>
      <c r="C11" s="191" t="s">
        <v>8</v>
      </c>
      <c r="D11" s="193">
        <v>111</v>
      </c>
      <c r="E11" s="187"/>
      <c r="F11" s="187">
        <v>8.11</v>
      </c>
      <c r="G11" s="187">
        <v>45.95</v>
      </c>
      <c r="H11" s="187">
        <v>45.95</v>
      </c>
      <c r="I11" s="229">
        <f t="shared" si="5"/>
        <v>4.3788</v>
      </c>
      <c r="J11" s="253"/>
      <c r="K11" s="347">
        <f t="shared" si="2"/>
        <v>111</v>
      </c>
      <c r="L11" s="370">
        <f t="shared" si="6"/>
        <v>102.00900000000001</v>
      </c>
      <c r="M11" s="324">
        <f t="shared" si="3"/>
        <v>91.9</v>
      </c>
      <c r="N11" s="374">
        <f t="shared" si="7"/>
        <v>0</v>
      </c>
      <c r="O11" s="352">
        <f t="shared" si="4"/>
        <v>0</v>
      </c>
    </row>
    <row r="12" spans="1:16" s="252" customFormat="1" ht="15" customHeight="1" x14ac:dyDescent="0.25">
      <c r="A12" s="255">
        <v>5</v>
      </c>
      <c r="B12" s="231">
        <v>10001</v>
      </c>
      <c r="C12" s="72" t="s">
        <v>139</v>
      </c>
      <c r="D12" s="193">
        <v>103</v>
      </c>
      <c r="E12" s="187">
        <v>2.91</v>
      </c>
      <c r="F12" s="187">
        <v>20.39</v>
      </c>
      <c r="G12" s="187">
        <v>39.81</v>
      </c>
      <c r="H12" s="187">
        <v>36.89</v>
      </c>
      <c r="I12" s="229">
        <f t="shared" si="5"/>
        <v>4.1067999999999998</v>
      </c>
      <c r="J12" s="253"/>
      <c r="K12" s="347">
        <f t="shared" si="2"/>
        <v>103</v>
      </c>
      <c r="L12" s="370">
        <f t="shared" si="6"/>
        <v>79.001000000000005</v>
      </c>
      <c r="M12" s="324">
        <f t="shared" si="3"/>
        <v>76.7</v>
      </c>
      <c r="N12" s="374">
        <f t="shared" si="7"/>
        <v>2.9973000000000001</v>
      </c>
      <c r="O12" s="352">
        <f t="shared" si="4"/>
        <v>2.91</v>
      </c>
    </row>
    <row r="13" spans="1:16" s="252" customFormat="1" ht="15" customHeight="1" x14ac:dyDescent="0.25">
      <c r="A13" s="255">
        <v>6</v>
      </c>
      <c r="B13" s="231">
        <v>10120</v>
      </c>
      <c r="C13" s="191" t="s">
        <v>140</v>
      </c>
      <c r="D13" s="193">
        <v>91</v>
      </c>
      <c r="E13" s="187">
        <v>8.7899999999999991</v>
      </c>
      <c r="F13" s="187">
        <v>24.18</v>
      </c>
      <c r="G13" s="187">
        <v>41.76</v>
      </c>
      <c r="H13" s="187">
        <v>25.27</v>
      </c>
      <c r="I13" s="229">
        <f t="shared" si="5"/>
        <v>3.8350999999999997</v>
      </c>
      <c r="J13" s="253"/>
      <c r="K13" s="347">
        <f t="shared" si="2"/>
        <v>91</v>
      </c>
      <c r="L13" s="370">
        <f t="shared" si="6"/>
        <v>60.997300000000003</v>
      </c>
      <c r="M13" s="324">
        <f t="shared" si="3"/>
        <v>67.03</v>
      </c>
      <c r="N13" s="374">
        <f t="shared" si="7"/>
        <v>7.998899999999999</v>
      </c>
      <c r="O13" s="352">
        <f t="shared" si="4"/>
        <v>8.7899999999999991</v>
      </c>
    </row>
    <row r="14" spans="1:16" s="252" customFormat="1" ht="15" customHeight="1" x14ac:dyDescent="0.25">
      <c r="A14" s="255">
        <v>7</v>
      </c>
      <c r="B14" s="231">
        <v>10190</v>
      </c>
      <c r="C14" s="191" t="s">
        <v>141</v>
      </c>
      <c r="D14" s="193">
        <v>119</v>
      </c>
      <c r="E14" s="187">
        <v>5.04</v>
      </c>
      <c r="F14" s="187">
        <v>23.53</v>
      </c>
      <c r="G14" s="187">
        <v>42.86</v>
      </c>
      <c r="H14" s="187">
        <v>28.57</v>
      </c>
      <c r="I14" s="229">
        <f t="shared" si="5"/>
        <v>3.9496000000000002</v>
      </c>
      <c r="J14" s="253"/>
      <c r="K14" s="347">
        <f t="shared" si="2"/>
        <v>119</v>
      </c>
      <c r="L14" s="370">
        <f t="shared" si="6"/>
        <v>85.0017</v>
      </c>
      <c r="M14" s="324">
        <f t="shared" si="3"/>
        <v>71.430000000000007</v>
      </c>
      <c r="N14" s="374">
        <f t="shared" si="7"/>
        <v>5.9976000000000003</v>
      </c>
      <c r="O14" s="352">
        <f t="shared" si="4"/>
        <v>5.04</v>
      </c>
    </row>
    <row r="15" spans="1:16" s="252" customFormat="1" ht="15" customHeight="1" x14ac:dyDescent="0.25">
      <c r="A15" s="255">
        <v>8</v>
      </c>
      <c r="B15" s="231">
        <v>10320</v>
      </c>
      <c r="C15" s="191" t="s">
        <v>12</v>
      </c>
      <c r="D15" s="193">
        <v>96</v>
      </c>
      <c r="E15" s="187">
        <v>2.08</v>
      </c>
      <c r="F15" s="187">
        <v>27.08</v>
      </c>
      <c r="G15" s="187">
        <v>61.46</v>
      </c>
      <c r="H15" s="180">
        <v>9.3800000000000008</v>
      </c>
      <c r="I15" s="229">
        <f t="shared" si="5"/>
        <v>3.7813999999999997</v>
      </c>
      <c r="J15" s="253"/>
      <c r="K15" s="347">
        <f t="shared" si="2"/>
        <v>96</v>
      </c>
      <c r="L15" s="370">
        <f t="shared" si="6"/>
        <v>68.006399999999999</v>
      </c>
      <c r="M15" s="324">
        <f t="shared" si="3"/>
        <v>70.84</v>
      </c>
      <c r="N15" s="374">
        <f t="shared" si="7"/>
        <v>1.9968000000000001</v>
      </c>
      <c r="O15" s="352">
        <f t="shared" si="4"/>
        <v>2.08</v>
      </c>
    </row>
    <row r="16" spans="1:16" s="252" customFormat="1" ht="15" customHeight="1" thickBot="1" x14ac:dyDescent="0.3">
      <c r="A16" s="203">
        <v>9</v>
      </c>
      <c r="B16" s="232">
        <v>10860</v>
      </c>
      <c r="C16" s="192" t="s">
        <v>116</v>
      </c>
      <c r="D16" s="194">
        <v>90</v>
      </c>
      <c r="E16" s="188">
        <v>11.11</v>
      </c>
      <c r="F16" s="188">
        <v>34.44</v>
      </c>
      <c r="G16" s="188">
        <v>41.11</v>
      </c>
      <c r="H16" s="189">
        <v>13.33</v>
      </c>
      <c r="I16" s="247">
        <f t="shared" si="5"/>
        <v>3.5663</v>
      </c>
      <c r="J16" s="253"/>
      <c r="K16" s="347">
        <f t="shared" si="2"/>
        <v>90</v>
      </c>
      <c r="L16" s="371">
        <f t="shared" si="6"/>
        <v>48.995999999999995</v>
      </c>
      <c r="M16" s="326">
        <f t="shared" si="3"/>
        <v>54.44</v>
      </c>
      <c r="N16" s="374">
        <f t="shared" si="7"/>
        <v>9.9990000000000006</v>
      </c>
      <c r="O16" s="353">
        <f t="shared" si="4"/>
        <v>11.11</v>
      </c>
    </row>
    <row r="17" spans="1:15" s="252" customFormat="1" ht="15" customHeight="1" thickBot="1" x14ac:dyDescent="0.3">
      <c r="A17" s="222"/>
      <c r="B17" s="242"/>
      <c r="C17" s="220" t="s">
        <v>100</v>
      </c>
      <c r="D17" s="223">
        <f>SUM(D18:D29)</f>
        <v>1281</v>
      </c>
      <c r="E17" s="224">
        <f>AVERAGE(E18:E29)</f>
        <v>7.0400000000000009</v>
      </c>
      <c r="F17" s="224">
        <f>AVERAGE(F18:F29)</f>
        <v>34.384166666666665</v>
      </c>
      <c r="G17" s="224">
        <f>AVERAGE(G18:G29)</f>
        <v>45.559999999999995</v>
      </c>
      <c r="H17" s="224">
        <f>AVERAGE(H18:H29)</f>
        <v>14.774999999999997</v>
      </c>
      <c r="I17" s="225">
        <f>AVERAGE(I18:I29)</f>
        <v>3.6982750000000002</v>
      </c>
      <c r="J17" s="246"/>
      <c r="K17" s="367">
        <f t="shared" si="2"/>
        <v>1281</v>
      </c>
      <c r="L17" s="368">
        <f>SUM(L18:L29)</f>
        <v>777.00020000000006</v>
      </c>
      <c r="M17" s="365">
        <f t="shared" si="3"/>
        <v>60.334999999999994</v>
      </c>
      <c r="N17" s="368">
        <f>SUM(N18:N29)</f>
        <v>66.000499999999988</v>
      </c>
      <c r="O17" s="366">
        <f t="shared" si="4"/>
        <v>7.0400000000000009</v>
      </c>
    </row>
    <row r="18" spans="1:15" s="252" customFormat="1" ht="15" customHeight="1" x14ac:dyDescent="0.25">
      <c r="A18" s="257">
        <v>1</v>
      </c>
      <c r="B18" s="258">
        <v>20040</v>
      </c>
      <c r="C18" s="259" t="s">
        <v>13</v>
      </c>
      <c r="D18" s="183">
        <v>95</v>
      </c>
      <c r="E18" s="176">
        <v>11.58</v>
      </c>
      <c r="F18" s="176">
        <v>44.21</v>
      </c>
      <c r="G18" s="176">
        <v>37.89</v>
      </c>
      <c r="H18" s="176">
        <v>6.32</v>
      </c>
      <c r="I18" s="249">
        <f t="shared" ref="I18:I29" si="8">(E18*2+F18*3+G18*4+H18*5)/100</f>
        <v>3.3895000000000004</v>
      </c>
      <c r="J18" s="253"/>
      <c r="K18" s="347">
        <f t="shared" si="2"/>
        <v>95</v>
      </c>
      <c r="L18" s="372">
        <f t="shared" si="6"/>
        <v>41.999499999999998</v>
      </c>
      <c r="M18" s="321">
        <f t="shared" si="3"/>
        <v>44.21</v>
      </c>
      <c r="N18" s="374">
        <f t="shared" si="7"/>
        <v>11.000999999999999</v>
      </c>
      <c r="O18" s="354">
        <f t="shared" si="4"/>
        <v>11.58</v>
      </c>
    </row>
    <row r="19" spans="1:15" s="252" customFormat="1" ht="15" customHeight="1" x14ac:dyDescent="0.25">
      <c r="A19" s="255">
        <v>2</v>
      </c>
      <c r="B19" s="231">
        <v>20061</v>
      </c>
      <c r="C19" s="237" t="s">
        <v>14</v>
      </c>
      <c r="D19" s="193">
        <v>68</v>
      </c>
      <c r="E19" s="187"/>
      <c r="F19" s="187">
        <v>30.88</v>
      </c>
      <c r="G19" s="187">
        <v>39.71</v>
      </c>
      <c r="H19" s="187">
        <v>29.41</v>
      </c>
      <c r="I19" s="229">
        <f t="shared" si="8"/>
        <v>3.9853000000000005</v>
      </c>
      <c r="J19" s="253"/>
      <c r="K19" s="347">
        <f t="shared" si="2"/>
        <v>68</v>
      </c>
      <c r="L19" s="370">
        <f t="shared" si="6"/>
        <v>47.001599999999996</v>
      </c>
      <c r="M19" s="324">
        <f t="shared" si="3"/>
        <v>69.12</v>
      </c>
      <c r="N19" s="374">
        <f t="shared" si="7"/>
        <v>0</v>
      </c>
      <c r="O19" s="352">
        <f t="shared" si="4"/>
        <v>0</v>
      </c>
    </row>
    <row r="20" spans="1:15" s="252" customFormat="1" ht="15" customHeight="1" x14ac:dyDescent="0.25">
      <c r="A20" s="255">
        <v>3</v>
      </c>
      <c r="B20" s="231">
        <v>21020</v>
      </c>
      <c r="C20" s="237" t="s">
        <v>22</v>
      </c>
      <c r="D20" s="193">
        <v>101</v>
      </c>
      <c r="E20" s="187"/>
      <c r="F20" s="187">
        <v>8.91</v>
      </c>
      <c r="G20" s="187">
        <v>57.43</v>
      </c>
      <c r="H20" s="187">
        <v>33.659999999999997</v>
      </c>
      <c r="I20" s="229">
        <f t="shared" si="8"/>
        <v>4.2474999999999996</v>
      </c>
      <c r="J20" s="253"/>
      <c r="K20" s="347">
        <f t="shared" si="2"/>
        <v>101</v>
      </c>
      <c r="L20" s="370">
        <f t="shared" si="6"/>
        <v>92.000900000000001</v>
      </c>
      <c r="M20" s="324">
        <f t="shared" si="3"/>
        <v>91.09</v>
      </c>
      <c r="N20" s="374">
        <f t="shared" si="7"/>
        <v>0</v>
      </c>
      <c r="O20" s="352">
        <f t="shared" si="4"/>
        <v>0</v>
      </c>
    </row>
    <row r="21" spans="1:15" s="252" customFormat="1" ht="15" customHeight="1" x14ac:dyDescent="0.25">
      <c r="A21" s="255">
        <v>4</v>
      </c>
      <c r="B21" s="258">
        <v>20060</v>
      </c>
      <c r="C21" s="259" t="s">
        <v>142</v>
      </c>
      <c r="D21" s="193">
        <v>178</v>
      </c>
      <c r="E21" s="187">
        <v>0.56000000000000005</v>
      </c>
      <c r="F21" s="187">
        <v>20.22</v>
      </c>
      <c r="G21" s="187">
        <v>56.74</v>
      </c>
      <c r="H21" s="187">
        <v>22.47</v>
      </c>
      <c r="I21" s="229">
        <f t="shared" si="8"/>
        <v>4.0109000000000004</v>
      </c>
      <c r="J21" s="253"/>
      <c r="K21" s="347">
        <f t="shared" si="2"/>
        <v>178</v>
      </c>
      <c r="L21" s="370">
        <f t="shared" si="6"/>
        <v>140.99380000000002</v>
      </c>
      <c r="M21" s="324">
        <f t="shared" si="3"/>
        <v>79.210000000000008</v>
      </c>
      <c r="N21" s="374">
        <f t="shared" si="7"/>
        <v>0.99680000000000002</v>
      </c>
      <c r="O21" s="352">
        <f t="shared" si="4"/>
        <v>0.56000000000000005</v>
      </c>
    </row>
    <row r="22" spans="1:15" s="252" customFormat="1" ht="15" customHeight="1" x14ac:dyDescent="0.25">
      <c r="A22" s="255">
        <v>5</v>
      </c>
      <c r="B22" s="231">
        <v>20400</v>
      </c>
      <c r="C22" s="239" t="s">
        <v>16</v>
      </c>
      <c r="D22" s="193">
        <v>173</v>
      </c>
      <c r="E22" s="187">
        <v>5.78</v>
      </c>
      <c r="F22" s="187">
        <v>28.32</v>
      </c>
      <c r="G22" s="187">
        <v>56.07</v>
      </c>
      <c r="H22" s="187">
        <v>9.83</v>
      </c>
      <c r="I22" s="229">
        <f t="shared" si="8"/>
        <v>3.6995</v>
      </c>
      <c r="J22" s="253"/>
      <c r="K22" s="347">
        <f t="shared" si="2"/>
        <v>173</v>
      </c>
      <c r="L22" s="370">
        <f t="shared" si="6"/>
        <v>114.00700000000001</v>
      </c>
      <c r="M22" s="324">
        <f t="shared" si="3"/>
        <v>65.900000000000006</v>
      </c>
      <c r="N22" s="374">
        <f t="shared" si="7"/>
        <v>9.9994000000000014</v>
      </c>
      <c r="O22" s="352">
        <f t="shared" si="4"/>
        <v>5.78</v>
      </c>
    </row>
    <row r="23" spans="1:15" s="252" customFormat="1" ht="15" customHeight="1" x14ac:dyDescent="0.25">
      <c r="A23" s="255">
        <v>6</v>
      </c>
      <c r="B23" s="231">
        <v>20080</v>
      </c>
      <c r="C23" s="237" t="s">
        <v>143</v>
      </c>
      <c r="D23" s="193">
        <v>118</v>
      </c>
      <c r="E23" s="187">
        <v>7.63</v>
      </c>
      <c r="F23" s="187">
        <v>47.46</v>
      </c>
      <c r="G23" s="187">
        <v>38.979999999999997</v>
      </c>
      <c r="H23" s="187">
        <v>5.93</v>
      </c>
      <c r="I23" s="229">
        <f t="shared" si="8"/>
        <v>3.4320999999999993</v>
      </c>
      <c r="J23" s="253"/>
      <c r="K23" s="347">
        <f t="shared" si="2"/>
        <v>118</v>
      </c>
      <c r="L23" s="370">
        <f t="shared" si="6"/>
        <v>52.993799999999993</v>
      </c>
      <c r="M23" s="324">
        <f t="shared" si="3"/>
        <v>44.91</v>
      </c>
      <c r="N23" s="374">
        <f t="shared" si="7"/>
        <v>9.003400000000001</v>
      </c>
      <c r="O23" s="352">
        <f t="shared" si="4"/>
        <v>7.63</v>
      </c>
    </row>
    <row r="24" spans="1:15" s="252" customFormat="1" ht="15" customHeight="1" x14ac:dyDescent="0.25">
      <c r="A24" s="255">
        <v>7</v>
      </c>
      <c r="B24" s="231">
        <v>20460</v>
      </c>
      <c r="C24" s="237" t="s">
        <v>144</v>
      </c>
      <c r="D24" s="193">
        <v>95</v>
      </c>
      <c r="E24" s="187">
        <v>2.11</v>
      </c>
      <c r="F24" s="187">
        <v>52.63</v>
      </c>
      <c r="G24" s="187">
        <v>38.950000000000003</v>
      </c>
      <c r="H24" s="187">
        <v>6.32</v>
      </c>
      <c r="I24" s="229">
        <f t="shared" si="8"/>
        <v>3.4951000000000003</v>
      </c>
      <c r="J24" s="253"/>
      <c r="K24" s="347">
        <f t="shared" si="2"/>
        <v>95</v>
      </c>
      <c r="L24" s="370">
        <f t="shared" si="6"/>
        <v>43.006500000000003</v>
      </c>
      <c r="M24" s="324">
        <f t="shared" si="3"/>
        <v>45.27</v>
      </c>
      <c r="N24" s="374">
        <f t="shared" si="7"/>
        <v>2.0044999999999997</v>
      </c>
      <c r="O24" s="352">
        <f t="shared" si="4"/>
        <v>2.11</v>
      </c>
    </row>
    <row r="25" spans="1:15" s="252" customFormat="1" ht="15" customHeight="1" x14ac:dyDescent="0.25">
      <c r="A25" s="255">
        <v>8</v>
      </c>
      <c r="B25" s="231">
        <v>20550</v>
      </c>
      <c r="C25" s="237" t="s">
        <v>18</v>
      </c>
      <c r="D25" s="193">
        <v>62</v>
      </c>
      <c r="E25" s="187">
        <v>11.29</v>
      </c>
      <c r="F25" s="187">
        <v>38.71</v>
      </c>
      <c r="G25" s="187">
        <v>38.71</v>
      </c>
      <c r="H25" s="187">
        <v>11.29</v>
      </c>
      <c r="I25" s="229">
        <f t="shared" si="8"/>
        <v>3.4999999999999996</v>
      </c>
      <c r="J25" s="253"/>
      <c r="K25" s="347">
        <f t="shared" si="2"/>
        <v>62</v>
      </c>
      <c r="L25" s="370">
        <f t="shared" si="6"/>
        <v>31</v>
      </c>
      <c r="M25" s="324">
        <f t="shared" si="3"/>
        <v>50</v>
      </c>
      <c r="N25" s="374">
        <f t="shared" si="7"/>
        <v>6.9997999999999987</v>
      </c>
      <c r="O25" s="352">
        <f t="shared" si="4"/>
        <v>11.29</v>
      </c>
    </row>
    <row r="26" spans="1:15" s="252" customFormat="1" ht="15" customHeight="1" x14ac:dyDescent="0.25">
      <c r="A26" s="255">
        <v>9</v>
      </c>
      <c r="B26" s="231">
        <v>20630</v>
      </c>
      <c r="C26" s="237" t="s">
        <v>195</v>
      </c>
      <c r="D26" s="193">
        <v>84</v>
      </c>
      <c r="E26" s="187"/>
      <c r="F26" s="187">
        <v>25</v>
      </c>
      <c r="G26" s="187">
        <v>58.33</v>
      </c>
      <c r="H26" s="187">
        <v>16.670000000000002</v>
      </c>
      <c r="I26" s="229">
        <f t="shared" si="8"/>
        <v>3.9167000000000001</v>
      </c>
      <c r="J26" s="253"/>
      <c r="K26" s="347">
        <f t="shared" si="2"/>
        <v>84</v>
      </c>
      <c r="L26" s="370">
        <f t="shared" si="6"/>
        <v>63</v>
      </c>
      <c r="M26" s="324">
        <f t="shared" si="3"/>
        <v>75</v>
      </c>
      <c r="N26" s="374">
        <f t="shared" si="7"/>
        <v>0</v>
      </c>
      <c r="O26" s="352">
        <f t="shared" si="4"/>
        <v>0</v>
      </c>
    </row>
    <row r="27" spans="1:15" s="252" customFormat="1" ht="15" customHeight="1" x14ac:dyDescent="0.25">
      <c r="A27" s="255">
        <v>10</v>
      </c>
      <c r="B27" s="231">
        <v>20810</v>
      </c>
      <c r="C27" s="237" t="s">
        <v>145</v>
      </c>
      <c r="D27" s="442">
        <v>100</v>
      </c>
      <c r="E27" s="443">
        <v>15</v>
      </c>
      <c r="F27" s="443">
        <v>44</v>
      </c>
      <c r="G27" s="443">
        <v>34</v>
      </c>
      <c r="H27" s="443">
        <v>7</v>
      </c>
      <c r="I27" s="229">
        <f t="shared" si="8"/>
        <v>3.33</v>
      </c>
      <c r="J27" s="253"/>
      <c r="K27" s="347">
        <f t="shared" si="2"/>
        <v>100</v>
      </c>
      <c r="L27" s="370">
        <f t="shared" si="6"/>
        <v>41</v>
      </c>
      <c r="M27" s="324">
        <f t="shared" si="3"/>
        <v>41</v>
      </c>
      <c r="N27" s="374">
        <f t="shared" si="7"/>
        <v>15</v>
      </c>
      <c r="O27" s="352">
        <f t="shared" si="4"/>
        <v>15</v>
      </c>
    </row>
    <row r="28" spans="1:15" s="252" customFormat="1" ht="15" customHeight="1" x14ac:dyDescent="0.25">
      <c r="A28" s="255">
        <v>11</v>
      </c>
      <c r="B28" s="231">
        <v>20900</v>
      </c>
      <c r="C28" s="237" t="s">
        <v>146</v>
      </c>
      <c r="D28" s="193">
        <v>141</v>
      </c>
      <c r="E28" s="187">
        <v>6.38</v>
      </c>
      <c r="F28" s="187">
        <v>51.06</v>
      </c>
      <c r="G28" s="187">
        <v>36.880000000000003</v>
      </c>
      <c r="H28" s="187">
        <v>5.67</v>
      </c>
      <c r="I28" s="229">
        <f t="shared" si="8"/>
        <v>3.4181000000000008</v>
      </c>
      <c r="J28" s="253"/>
      <c r="K28" s="347">
        <f t="shared" si="2"/>
        <v>141</v>
      </c>
      <c r="L28" s="370">
        <f t="shared" si="6"/>
        <v>59.9955</v>
      </c>
      <c r="M28" s="324">
        <f t="shared" si="3"/>
        <v>42.550000000000004</v>
      </c>
      <c r="N28" s="374">
        <f t="shared" si="7"/>
        <v>8.9958000000000009</v>
      </c>
      <c r="O28" s="352">
        <f t="shared" si="4"/>
        <v>6.38</v>
      </c>
    </row>
    <row r="29" spans="1:15" s="252" customFormat="1" ht="15" customHeight="1" thickBot="1" x14ac:dyDescent="0.3">
      <c r="A29" s="255">
        <v>12</v>
      </c>
      <c r="B29" s="231">
        <v>21350</v>
      </c>
      <c r="C29" s="237" t="s">
        <v>147</v>
      </c>
      <c r="D29" s="194">
        <v>66</v>
      </c>
      <c r="E29" s="188">
        <v>3.03</v>
      </c>
      <c r="F29" s="188">
        <v>21.21</v>
      </c>
      <c r="G29" s="188">
        <v>53.03</v>
      </c>
      <c r="H29" s="189">
        <v>22.73</v>
      </c>
      <c r="I29" s="229">
        <f t="shared" si="8"/>
        <v>3.9546000000000006</v>
      </c>
      <c r="J29" s="253"/>
      <c r="K29" s="347">
        <f t="shared" si="2"/>
        <v>66</v>
      </c>
      <c r="L29" s="371">
        <f t="shared" si="6"/>
        <v>50.00160000000001</v>
      </c>
      <c r="M29" s="326">
        <f t="shared" si="3"/>
        <v>75.760000000000005</v>
      </c>
      <c r="N29" s="374">
        <f t="shared" si="7"/>
        <v>1.9997999999999998</v>
      </c>
      <c r="O29" s="353">
        <f t="shared" si="4"/>
        <v>3.03</v>
      </c>
    </row>
    <row r="30" spans="1:15" s="252" customFormat="1" ht="15" customHeight="1" thickBot="1" x14ac:dyDescent="0.3">
      <c r="A30" s="222"/>
      <c r="B30" s="241"/>
      <c r="C30" s="220" t="s">
        <v>101</v>
      </c>
      <c r="D30" s="223">
        <f>SUM(D31:D47)</f>
        <v>1745</v>
      </c>
      <c r="E30" s="63">
        <f>AVERAGE(E31:E47)</f>
        <v>8.7543749999999996</v>
      </c>
      <c r="F30" s="224">
        <f>AVERAGE(F31:F47)</f>
        <v>34.581764705882335</v>
      </c>
      <c r="G30" s="224">
        <f>AVERAGE(G31:G47)</f>
        <v>43.847058823529409</v>
      </c>
      <c r="H30" s="224">
        <f>AVERAGE(H31:H47)</f>
        <v>13.331176470588236</v>
      </c>
      <c r="I30" s="64">
        <f>AVERAGE(I31:I47)</f>
        <v>3.6226823529411765</v>
      </c>
      <c r="J30" s="253"/>
      <c r="K30" s="367">
        <f t="shared" si="2"/>
        <v>1745</v>
      </c>
      <c r="L30" s="368">
        <f>SUM(L31:L47)</f>
        <v>1034.0089999999998</v>
      </c>
      <c r="M30" s="365">
        <f t="shared" si="3"/>
        <v>57.178235294117641</v>
      </c>
      <c r="N30" s="368">
        <f>SUM(N31:N47)</f>
        <v>126.99519999999998</v>
      </c>
      <c r="O30" s="366">
        <f t="shared" si="4"/>
        <v>8.7543749999999996</v>
      </c>
    </row>
    <row r="31" spans="1:15" s="252" customFormat="1" ht="15" customHeight="1" x14ac:dyDescent="0.25">
      <c r="A31" s="257">
        <v>1</v>
      </c>
      <c r="B31" s="258">
        <v>30070</v>
      </c>
      <c r="C31" s="259" t="s">
        <v>25</v>
      </c>
      <c r="D31" s="183">
        <v>121</v>
      </c>
      <c r="E31" s="176">
        <v>11.57</v>
      </c>
      <c r="F31" s="176">
        <v>44.63</v>
      </c>
      <c r="G31" s="176">
        <v>40.5</v>
      </c>
      <c r="H31" s="176">
        <v>3.31</v>
      </c>
      <c r="I31" s="249">
        <f t="shared" ref="I31:I47" si="9">(E31*2+F31*3+G31*4+H31*5)/100</f>
        <v>3.3558000000000003</v>
      </c>
      <c r="J31" s="253"/>
      <c r="K31" s="347">
        <f t="shared" si="2"/>
        <v>121</v>
      </c>
      <c r="L31" s="372">
        <f t="shared" si="6"/>
        <v>53.010100000000001</v>
      </c>
      <c r="M31" s="321">
        <f t="shared" si="3"/>
        <v>43.81</v>
      </c>
      <c r="N31" s="374">
        <f t="shared" si="7"/>
        <v>13.999700000000001</v>
      </c>
      <c r="O31" s="354">
        <f t="shared" si="4"/>
        <v>11.57</v>
      </c>
    </row>
    <row r="32" spans="1:15" s="252" customFormat="1" ht="15" customHeight="1" x14ac:dyDescent="0.25">
      <c r="A32" s="255">
        <v>2</v>
      </c>
      <c r="B32" s="231">
        <v>30480</v>
      </c>
      <c r="C32" s="237" t="s">
        <v>118</v>
      </c>
      <c r="D32" s="193">
        <v>134</v>
      </c>
      <c r="E32" s="187">
        <v>0.75</v>
      </c>
      <c r="F32" s="187">
        <v>26.87</v>
      </c>
      <c r="G32" s="187">
        <v>55.22</v>
      </c>
      <c r="H32" s="187">
        <v>17.16</v>
      </c>
      <c r="I32" s="229">
        <f t="shared" si="9"/>
        <v>3.8879000000000001</v>
      </c>
      <c r="J32" s="253"/>
      <c r="K32" s="347">
        <f t="shared" si="2"/>
        <v>134</v>
      </c>
      <c r="L32" s="370">
        <f t="shared" si="6"/>
        <v>96.989199999999997</v>
      </c>
      <c r="M32" s="324">
        <f t="shared" si="3"/>
        <v>72.38</v>
      </c>
      <c r="N32" s="374">
        <f t="shared" si="7"/>
        <v>1.0049999999999999</v>
      </c>
      <c r="O32" s="352">
        <f t="shared" si="4"/>
        <v>0.75</v>
      </c>
    </row>
    <row r="33" spans="1:15" s="252" customFormat="1" ht="15" customHeight="1" x14ac:dyDescent="0.25">
      <c r="A33" s="255">
        <v>3</v>
      </c>
      <c r="B33" s="231">
        <v>30460</v>
      </c>
      <c r="C33" s="237" t="s">
        <v>30</v>
      </c>
      <c r="D33" s="193">
        <v>161</v>
      </c>
      <c r="E33" s="187">
        <v>1.24</v>
      </c>
      <c r="F33" s="187">
        <v>14.29</v>
      </c>
      <c r="G33" s="187">
        <v>55.9</v>
      </c>
      <c r="H33" s="187">
        <v>28.57</v>
      </c>
      <c r="I33" s="229">
        <f t="shared" si="9"/>
        <v>4.1179999999999994</v>
      </c>
      <c r="J33" s="253"/>
      <c r="K33" s="347">
        <f t="shared" si="2"/>
        <v>161</v>
      </c>
      <c r="L33" s="370">
        <f t="shared" si="6"/>
        <v>135.9967</v>
      </c>
      <c r="M33" s="324">
        <f t="shared" si="3"/>
        <v>84.47</v>
      </c>
      <c r="N33" s="374">
        <f t="shared" si="7"/>
        <v>1.9964</v>
      </c>
      <c r="O33" s="352">
        <f t="shared" si="4"/>
        <v>1.24</v>
      </c>
    </row>
    <row r="34" spans="1:15" s="252" customFormat="1" ht="15" customHeight="1" x14ac:dyDescent="0.25">
      <c r="A34" s="255">
        <v>4</v>
      </c>
      <c r="B34" s="231">
        <v>30030</v>
      </c>
      <c r="C34" s="237" t="s">
        <v>148</v>
      </c>
      <c r="D34" s="193">
        <v>85</v>
      </c>
      <c r="E34" s="187">
        <v>9.41</v>
      </c>
      <c r="F34" s="187">
        <v>35.29</v>
      </c>
      <c r="G34" s="187">
        <v>47.06</v>
      </c>
      <c r="H34" s="187">
        <v>8.24</v>
      </c>
      <c r="I34" s="229">
        <f t="shared" si="9"/>
        <v>3.5413000000000001</v>
      </c>
      <c r="J34" s="253"/>
      <c r="K34" s="347">
        <f t="shared" si="2"/>
        <v>85</v>
      </c>
      <c r="L34" s="370">
        <f t="shared" si="6"/>
        <v>47.005000000000003</v>
      </c>
      <c r="M34" s="324">
        <f t="shared" si="3"/>
        <v>55.300000000000004</v>
      </c>
      <c r="N34" s="374">
        <f t="shared" si="7"/>
        <v>7.9984999999999999</v>
      </c>
      <c r="O34" s="352">
        <f t="shared" si="4"/>
        <v>9.41</v>
      </c>
    </row>
    <row r="35" spans="1:15" s="252" customFormat="1" ht="15" customHeight="1" x14ac:dyDescent="0.25">
      <c r="A35" s="255">
        <v>5</v>
      </c>
      <c r="B35" s="231">
        <v>31000</v>
      </c>
      <c r="C35" s="237" t="s">
        <v>38</v>
      </c>
      <c r="D35" s="193">
        <v>100</v>
      </c>
      <c r="E35" s="187">
        <v>8</v>
      </c>
      <c r="F35" s="187">
        <v>31</v>
      </c>
      <c r="G35" s="187">
        <v>51</v>
      </c>
      <c r="H35" s="187">
        <v>10</v>
      </c>
      <c r="I35" s="229">
        <f t="shared" si="9"/>
        <v>3.63</v>
      </c>
      <c r="J35" s="253"/>
      <c r="K35" s="347">
        <f t="shared" si="2"/>
        <v>100</v>
      </c>
      <c r="L35" s="370">
        <f t="shared" si="6"/>
        <v>61</v>
      </c>
      <c r="M35" s="324">
        <f t="shared" si="3"/>
        <v>61</v>
      </c>
      <c r="N35" s="374">
        <f t="shared" si="7"/>
        <v>8</v>
      </c>
      <c r="O35" s="352">
        <f t="shared" si="4"/>
        <v>8</v>
      </c>
    </row>
    <row r="36" spans="1:15" s="252" customFormat="1" ht="15" customHeight="1" x14ac:dyDescent="0.25">
      <c r="A36" s="255">
        <v>6</v>
      </c>
      <c r="B36" s="231">
        <v>30130</v>
      </c>
      <c r="C36" s="237" t="s">
        <v>26</v>
      </c>
      <c r="D36" s="193">
        <v>53</v>
      </c>
      <c r="E36" s="187">
        <v>16.98</v>
      </c>
      <c r="F36" s="187">
        <v>35.85</v>
      </c>
      <c r="G36" s="187">
        <v>33.96</v>
      </c>
      <c r="H36" s="187">
        <v>13.21</v>
      </c>
      <c r="I36" s="229">
        <f t="shared" si="9"/>
        <v>3.4340000000000002</v>
      </c>
      <c r="J36" s="253"/>
      <c r="K36" s="347">
        <f t="shared" si="2"/>
        <v>53</v>
      </c>
      <c r="L36" s="370">
        <f t="shared" si="6"/>
        <v>25.000100000000003</v>
      </c>
      <c r="M36" s="324">
        <f t="shared" si="3"/>
        <v>47.17</v>
      </c>
      <c r="N36" s="374">
        <f t="shared" si="7"/>
        <v>8.9994000000000014</v>
      </c>
      <c r="O36" s="352">
        <f t="shared" si="4"/>
        <v>16.98</v>
      </c>
    </row>
    <row r="37" spans="1:15" s="252" customFormat="1" ht="15" customHeight="1" x14ac:dyDescent="0.25">
      <c r="A37" s="255">
        <v>7</v>
      </c>
      <c r="B37" s="231">
        <v>30160</v>
      </c>
      <c r="C37" s="237" t="s">
        <v>149</v>
      </c>
      <c r="D37" s="442">
        <v>148</v>
      </c>
      <c r="E37" s="443">
        <v>6.76</v>
      </c>
      <c r="F37" s="443">
        <v>39.86</v>
      </c>
      <c r="G37" s="443">
        <v>41.22</v>
      </c>
      <c r="H37" s="443">
        <v>12.16</v>
      </c>
      <c r="I37" s="229">
        <f t="shared" si="9"/>
        <v>3.5878000000000001</v>
      </c>
      <c r="J37" s="253"/>
      <c r="K37" s="347">
        <f t="shared" si="2"/>
        <v>148</v>
      </c>
      <c r="L37" s="370">
        <f t="shared" si="6"/>
        <v>79.002399999999994</v>
      </c>
      <c r="M37" s="324">
        <f t="shared" si="3"/>
        <v>53.379999999999995</v>
      </c>
      <c r="N37" s="374">
        <f t="shared" si="7"/>
        <v>10.004799999999999</v>
      </c>
      <c r="O37" s="352">
        <f t="shared" si="4"/>
        <v>6.76</v>
      </c>
    </row>
    <row r="38" spans="1:15" s="252" customFormat="1" ht="15" customHeight="1" x14ac:dyDescent="0.25">
      <c r="A38" s="255">
        <v>8</v>
      </c>
      <c r="B38" s="231">
        <v>30310</v>
      </c>
      <c r="C38" s="237" t="s">
        <v>28</v>
      </c>
      <c r="D38" s="193">
        <v>50</v>
      </c>
      <c r="E38" s="187">
        <v>10</v>
      </c>
      <c r="F38" s="187">
        <v>38</v>
      </c>
      <c r="G38" s="187">
        <v>36</v>
      </c>
      <c r="H38" s="187">
        <v>16</v>
      </c>
      <c r="I38" s="229">
        <f t="shared" si="9"/>
        <v>3.58</v>
      </c>
      <c r="J38" s="253"/>
      <c r="K38" s="347">
        <f t="shared" si="2"/>
        <v>50</v>
      </c>
      <c r="L38" s="370">
        <f t="shared" si="6"/>
        <v>26</v>
      </c>
      <c r="M38" s="324">
        <f t="shared" si="3"/>
        <v>52</v>
      </c>
      <c r="N38" s="374">
        <f t="shared" si="7"/>
        <v>5</v>
      </c>
      <c r="O38" s="352">
        <f t="shared" si="4"/>
        <v>10</v>
      </c>
    </row>
    <row r="39" spans="1:15" s="252" customFormat="1" ht="15" customHeight="1" x14ac:dyDescent="0.25">
      <c r="A39" s="255">
        <v>9</v>
      </c>
      <c r="B39" s="231">
        <v>30440</v>
      </c>
      <c r="C39" s="237" t="s">
        <v>29</v>
      </c>
      <c r="D39" s="193">
        <v>101</v>
      </c>
      <c r="E39" s="187">
        <v>8.91</v>
      </c>
      <c r="F39" s="187">
        <v>36.630000000000003</v>
      </c>
      <c r="G39" s="187">
        <v>42.57</v>
      </c>
      <c r="H39" s="187">
        <v>11.88</v>
      </c>
      <c r="I39" s="229">
        <f t="shared" si="9"/>
        <v>3.5739000000000001</v>
      </c>
      <c r="J39" s="253"/>
      <c r="K39" s="347">
        <f t="shared" si="2"/>
        <v>101</v>
      </c>
      <c r="L39" s="370">
        <f t="shared" si="6"/>
        <v>54.994500000000009</v>
      </c>
      <c r="M39" s="324">
        <f t="shared" si="3"/>
        <v>54.45</v>
      </c>
      <c r="N39" s="374">
        <f t="shared" si="7"/>
        <v>8.9991000000000003</v>
      </c>
      <c r="O39" s="352">
        <f t="shared" si="4"/>
        <v>8.91</v>
      </c>
    </row>
    <row r="40" spans="1:15" s="252" customFormat="1" ht="15" customHeight="1" x14ac:dyDescent="0.25">
      <c r="A40" s="255">
        <v>10</v>
      </c>
      <c r="B40" s="231">
        <v>30500</v>
      </c>
      <c r="C40" s="237" t="s">
        <v>150</v>
      </c>
      <c r="D40" s="193">
        <v>48</v>
      </c>
      <c r="E40" s="187">
        <v>20.83</v>
      </c>
      <c r="F40" s="187">
        <v>39.58</v>
      </c>
      <c r="G40" s="187">
        <v>35.42</v>
      </c>
      <c r="H40" s="187">
        <v>4.17</v>
      </c>
      <c r="I40" s="229">
        <f t="shared" si="9"/>
        <v>3.2293000000000003</v>
      </c>
      <c r="J40" s="253"/>
      <c r="K40" s="347">
        <f t="shared" si="2"/>
        <v>48</v>
      </c>
      <c r="L40" s="370">
        <f t="shared" si="6"/>
        <v>19.003200000000003</v>
      </c>
      <c r="M40" s="324">
        <f t="shared" si="3"/>
        <v>39.590000000000003</v>
      </c>
      <c r="N40" s="374">
        <f t="shared" si="7"/>
        <v>9.9983999999999984</v>
      </c>
      <c r="O40" s="352">
        <f t="shared" si="4"/>
        <v>20.83</v>
      </c>
    </row>
    <row r="41" spans="1:15" s="252" customFormat="1" ht="15" customHeight="1" x14ac:dyDescent="0.25">
      <c r="A41" s="255">
        <v>11</v>
      </c>
      <c r="B41" s="231">
        <v>30530</v>
      </c>
      <c r="C41" s="237" t="s">
        <v>151</v>
      </c>
      <c r="D41" s="193">
        <v>128</v>
      </c>
      <c r="E41" s="187">
        <v>14.06</v>
      </c>
      <c r="F41" s="187">
        <v>27.34</v>
      </c>
      <c r="G41" s="187">
        <v>41.41</v>
      </c>
      <c r="H41" s="187">
        <v>17.190000000000001</v>
      </c>
      <c r="I41" s="229">
        <f t="shared" si="9"/>
        <v>3.6172999999999997</v>
      </c>
      <c r="J41" s="253"/>
      <c r="K41" s="347">
        <f t="shared" si="2"/>
        <v>128</v>
      </c>
      <c r="L41" s="370">
        <f t="shared" si="6"/>
        <v>75.007999999999996</v>
      </c>
      <c r="M41" s="324">
        <f t="shared" si="3"/>
        <v>58.599999999999994</v>
      </c>
      <c r="N41" s="374">
        <f t="shared" si="7"/>
        <v>17.9968</v>
      </c>
      <c r="O41" s="352">
        <f t="shared" si="4"/>
        <v>14.06</v>
      </c>
    </row>
    <row r="42" spans="1:15" s="252" customFormat="1" ht="15" customHeight="1" x14ac:dyDescent="0.25">
      <c r="A42" s="255">
        <v>12</v>
      </c>
      <c r="B42" s="231">
        <v>30640</v>
      </c>
      <c r="C42" s="237" t="s">
        <v>33</v>
      </c>
      <c r="D42" s="193">
        <v>101</v>
      </c>
      <c r="E42" s="187"/>
      <c r="F42" s="187">
        <v>33.659999999999997</v>
      </c>
      <c r="G42" s="187">
        <v>47.52</v>
      </c>
      <c r="H42" s="187">
        <v>18.809999999999999</v>
      </c>
      <c r="I42" s="229">
        <f t="shared" si="9"/>
        <v>3.8511000000000002</v>
      </c>
      <c r="J42" s="253"/>
      <c r="K42" s="347">
        <f t="shared" si="2"/>
        <v>101</v>
      </c>
      <c r="L42" s="370">
        <f t="shared" si="6"/>
        <v>66.993300000000005</v>
      </c>
      <c r="M42" s="324">
        <f t="shared" si="3"/>
        <v>66.33</v>
      </c>
      <c r="N42" s="374">
        <f t="shared" si="7"/>
        <v>0</v>
      </c>
      <c r="O42" s="352">
        <f t="shared" si="4"/>
        <v>0</v>
      </c>
    </row>
    <row r="43" spans="1:15" s="252" customFormat="1" ht="15" customHeight="1" x14ac:dyDescent="0.25">
      <c r="A43" s="255">
        <v>13</v>
      </c>
      <c r="B43" s="231">
        <v>30650</v>
      </c>
      <c r="C43" s="237" t="s">
        <v>152</v>
      </c>
      <c r="D43" s="193">
        <v>113</v>
      </c>
      <c r="E43" s="187">
        <v>5.31</v>
      </c>
      <c r="F43" s="187">
        <v>52.21</v>
      </c>
      <c r="G43" s="187">
        <v>28.32</v>
      </c>
      <c r="H43" s="187">
        <v>14.16</v>
      </c>
      <c r="I43" s="229">
        <f t="shared" si="9"/>
        <v>3.5132999999999996</v>
      </c>
      <c r="J43" s="253"/>
      <c r="K43" s="347">
        <f t="shared" si="2"/>
        <v>113</v>
      </c>
      <c r="L43" s="370">
        <f t="shared" si="6"/>
        <v>48.002400000000009</v>
      </c>
      <c r="M43" s="324">
        <f t="shared" si="3"/>
        <v>42.480000000000004</v>
      </c>
      <c r="N43" s="374">
        <f t="shared" si="7"/>
        <v>6.0002999999999993</v>
      </c>
      <c r="O43" s="352">
        <f t="shared" si="4"/>
        <v>5.31</v>
      </c>
    </row>
    <row r="44" spans="1:15" s="252" customFormat="1" ht="15" customHeight="1" x14ac:dyDescent="0.25">
      <c r="A44" s="255">
        <v>14</v>
      </c>
      <c r="B44" s="258">
        <v>30790</v>
      </c>
      <c r="C44" s="237" t="s">
        <v>35</v>
      </c>
      <c r="D44" s="193">
        <v>79</v>
      </c>
      <c r="E44" s="187">
        <v>6.33</v>
      </c>
      <c r="F44" s="187">
        <v>44.3</v>
      </c>
      <c r="G44" s="187">
        <v>43.04</v>
      </c>
      <c r="H44" s="187">
        <v>6.33</v>
      </c>
      <c r="I44" s="229">
        <f t="shared" si="9"/>
        <v>3.4936999999999996</v>
      </c>
      <c r="J44" s="253"/>
      <c r="K44" s="347">
        <f t="shared" si="2"/>
        <v>79</v>
      </c>
      <c r="L44" s="370">
        <f t="shared" si="6"/>
        <v>39.002299999999998</v>
      </c>
      <c r="M44" s="324">
        <f t="shared" si="3"/>
        <v>49.37</v>
      </c>
      <c r="N44" s="374">
        <f t="shared" si="7"/>
        <v>5.0007000000000001</v>
      </c>
      <c r="O44" s="352">
        <f t="shared" si="4"/>
        <v>6.33</v>
      </c>
    </row>
    <row r="45" spans="1:15" s="252" customFormat="1" ht="15" customHeight="1" x14ac:dyDescent="0.25">
      <c r="A45" s="255">
        <v>15</v>
      </c>
      <c r="B45" s="231">
        <v>30880</v>
      </c>
      <c r="C45" s="259" t="s">
        <v>153</v>
      </c>
      <c r="D45" s="193">
        <v>70</v>
      </c>
      <c r="E45" s="187">
        <v>5.71</v>
      </c>
      <c r="F45" s="187">
        <v>31.43</v>
      </c>
      <c r="G45" s="187">
        <v>51.43</v>
      </c>
      <c r="H45" s="187">
        <v>11.43</v>
      </c>
      <c r="I45" s="229">
        <f t="shared" si="9"/>
        <v>3.6858</v>
      </c>
      <c r="J45" s="253"/>
      <c r="K45" s="347">
        <f t="shared" si="2"/>
        <v>70</v>
      </c>
      <c r="L45" s="370">
        <f t="shared" si="6"/>
        <v>44.001999999999995</v>
      </c>
      <c r="M45" s="324">
        <f t="shared" si="3"/>
        <v>62.86</v>
      </c>
      <c r="N45" s="374">
        <f t="shared" si="7"/>
        <v>3.9969999999999999</v>
      </c>
      <c r="O45" s="352">
        <f t="shared" si="4"/>
        <v>5.71</v>
      </c>
    </row>
    <row r="46" spans="1:15" s="252" customFormat="1" ht="15" customHeight="1" x14ac:dyDescent="0.25">
      <c r="A46" s="255">
        <v>16</v>
      </c>
      <c r="B46" s="231">
        <v>30940</v>
      </c>
      <c r="C46" s="237" t="s">
        <v>37</v>
      </c>
      <c r="D46" s="193">
        <v>127</v>
      </c>
      <c r="E46" s="187">
        <v>9.4499999999999993</v>
      </c>
      <c r="F46" s="187">
        <v>24.41</v>
      </c>
      <c r="G46" s="187">
        <v>51.97</v>
      </c>
      <c r="H46" s="187">
        <v>14.17</v>
      </c>
      <c r="I46" s="229">
        <f t="shared" si="9"/>
        <v>3.7086000000000001</v>
      </c>
      <c r="J46" s="253"/>
      <c r="K46" s="347">
        <f t="shared" si="2"/>
        <v>127</v>
      </c>
      <c r="L46" s="370">
        <f t="shared" si="6"/>
        <v>83.997800000000012</v>
      </c>
      <c r="M46" s="324">
        <f t="shared" si="3"/>
        <v>66.14</v>
      </c>
      <c r="N46" s="374">
        <f t="shared" si="7"/>
        <v>12.001499999999998</v>
      </c>
      <c r="O46" s="352">
        <f t="shared" si="4"/>
        <v>9.4499999999999993</v>
      </c>
    </row>
    <row r="47" spans="1:15" s="252" customFormat="1" ht="15" customHeight="1" thickBot="1" x14ac:dyDescent="0.3">
      <c r="A47" s="255">
        <v>17</v>
      </c>
      <c r="B47" s="234">
        <v>31480</v>
      </c>
      <c r="C47" s="237" t="s">
        <v>39</v>
      </c>
      <c r="D47" s="194">
        <v>126</v>
      </c>
      <c r="E47" s="188">
        <v>4.76</v>
      </c>
      <c r="F47" s="188">
        <v>32.54</v>
      </c>
      <c r="G47" s="188">
        <v>42.86</v>
      </c>
      <c r="H47" s="189">
        <v>19.84</v>
      </c>
      <c r="I47" s="229">
        <f t="shared" si="9"/>
        <v>3.7777999999999996</v>
      </c>
      <c r="J47" s="253"/>
      <c r="K47" s="347">
        <f t="shared" si="2"/>
        <v>126</v>
      </c>
      <c r="L47" s="371">
        <f t="shared" si="6"/>
        <v>79.00200000000001</v>
      </c>
      <c r="M47" s="326">
        <f t="shared" si="3"/>
        <v>62.7</v>
      </c>
      <c r="N47" s="374">
        <f t="shared" si="7"/>
        <v>5.9976000000000003</v>
      </c>
      <c r="O47" s="353">
        <f t="shared" si="4"/>
        <v>4.76</v>
      </c>
    </row>
    <row r="48" spans="1:15" s="252" customFormat="1" ht="15" customHeight="1" thickBot="1" x14ac:dyDescent="0.3">
      <c r="A48" s="222"/>
      <c r="B48" s="241"/>
      <c r="C48" s="226" t="s">
        <v>102</v>
      </c>
      <c r="D48" s="223">
        <f>SUM(D49:D68)</f>
        <v>2216</v>
      </c>
      <c r="E48" s="224">
        <f t="shared" ref="E48:H48" si="10">AVERAGE(E49:E68)</f>
        <v>10.451428571428574</v>
      </c>
      <c r="F48" s="65">
        <f t="shared" si="10"/>
        <v>28.638000000000005</v>
      </c>
      <c r="G48" s="224">
        <f t="shared" si="10"/>
        <v>46.570999999999998</v>
      </c>
      <c r="H48" s="224">
        <f t="shared" si="10"/>
        <v>17.474499999999999</v>
      </c>
      <c r="I48" s="64">
        <f>AVERAGE(I49:I68)</f>
        <v>3.7420250000000004</v>
      </c>
      <c r="J48" s="253"/>
      <c r="K48" s="367">
        <f t="shared" si="2"/>
        <v>2216</v>
      </c>
      <c r="L48" s="375">
        <f>SUM(L49:L68)</f>
        <v>1438.9860000000001</v>
      </c>
      <c r="M48" s="365">
        <f t="shared" si="3"/>
        <v>64.045500000000004</v>
      </c>
      <c r="N48" s="368">
        <f>SUM(N49:N67)</f>
        <v>121.00720000000001</v>
      </c>
      <c r="O48" s="366">
        <f t="shared" si="4"/>
        <v>10.451428571428574</v>
      </c>
    </row>
    <row r="49" spans="1:15" s="252" customFormat="1" ht="15" customHeight="1" x14ac:dyDescent="0.25">
      <c r="A49" s="257">
        <v>1</v>
      </c>
      <c r="B49" s="258">
        <v>40010</v>
      </c>
      <c r="C49" s="259" t="s">
        <v>119</v>
      </c>
      <c r="D49" s="183">
        <v>213</v>
      </c>
      <c r="E49" s="176">
        <v>6.57</v>
      </c>
      <c r="F49" s="176">
        <v>35.21</v>
      </c>
      <c r="G49" s="176">
        <v>51.64</v>
      </c>
      <c r="H49" s="176">
        <v>6.57</v>
      </c>
      <c r="I49" s="249">
        <f t="shared" ref="I49:I68" si="11">(E49*2+F49*3+G49*4+H49*5)/100</f>
        <v>3.5817999999999999</v>
      </c>
      <c r="J49" s="253"/>
      <c r="K49" s="347">
        <f t="shared" si="2"/>
        <v>213</v>
      </c>
      <c r="L49" s="372">
        <f t="shared" si="6"/>
        <v>123.98729999999999</v>
      </c>
      <c r="M49" s="321">
        <f t="shared" si="3"/>
        <v>58.21</v>
      </c>
      <c r="N49" s="374">
        <f t="shared" si="7"/>
        <v>13.994100000000001</v>
      </c>
      <c r="O49" s="354">
        <f t="shared" si="4"/>
        <v>6.57</v>
      </c>
    </row>
    <row r="50" spans="1:15" s="252" customFormat="1" ht="15" customHeight="1" x14ac:dyDescent="0.25">
      <c r="A50" s="255">
        <v>2</v>
      </c>
      <c r="B50" s="231">
        <v>40030</v>
      </c>
      <c r="C50" s="237" t="s">
        <v>125</v>
      </c>
      <c r="D50" s="193">
        <v>80</v>
      </c>
      <c r="E50" s="187"/>
      <c r="F50" s="187">
        <v>2.5</v>
      </c>
      <c r="G50" s="187">
        <v>43.75</v>
      </c>
      <c r="H50" s="187">
        <v>53.75</v>
      </c>
      <c r="I50" s="229">
        <f t="shared" si="11"/>
        <v>4.5125000000000002</v>
      </c>
      <c r="J50" s="253"/>
      <c r="K50" s="347">
        <f t="shared" si="2"/>
        <v>80</v>
      </c>
      <c r="L50" s="370">
        <f t="shared" si="6"/>
        <v>78</v>
      </c>
      <c r="M50" s="324">
        <f t="shared" si="3"/>
        <v>97.5</v>
      </c>
      <c r="N50" s="374">
        <f t="shared" si="7"/>
        <v>0</v>
      </c>
      <c r="O50" s="352">
        <f t="shared" si="4"/>
        <v>0</v>
      </c>
    </row>
    <row r="51" spans="1:15" s="252" customFormat="1" ht="15" customHeight="1" x14ac:dyDescent="0.25">
      <c r="A51" s="255">
        <v>3</v>
      </c>
      <c r="B51" s="231">
        <v>40410</v>
      </c>
      <c r="C51" s="237" t="s">
        <v>49</v>
      </c>
      <c r="D51" s="193">
        <v>192</v>
      </c>
      <c r="E51" s="187"/>
      <c r="F51" s="187">
        <v>21.88</v>
      </c>
      <c r="G51" s="187">
        <v>56.77</v>
      </c>
      <c r="H51" s="187">
        <v>21.35</v>
      </c>
      <c r="I51" s="229">
        <f t="shared" si="11"/>
        <v>3.9947000000000004</v>
      </c>
      <c r="J51" s="253"/>
      <c r="K51" s="347">
        <f t="shared" si="2"/>
        <v>192</v>
      </c>
      <c r="L51" s="370">
        <f t="shared" si="6"/>
        <v>149.99040000000002</v>
      </c>
      <c r="M51" s="324">
        <f t="shared" si="3"/>
        <v>78.12</v>
      </c>
      <c r="N51" s="374">
        <f t="shared" si="7"/>
        <v>0</v>
      </c>
      <c r="O51" s="352">
        <f t="shared" si="4"/>
        <v>0</v>
      </c>
    </row>
    <row r="52" spans="1:15" s="252" customFormat="1" ht="15" customHeight="1" x14ac:dyDescent="0.25">
      <c r="A52" s="255">
        <v>4</v>
      </c>
      <c r="B52" s="231">
        <v>40011</v>
      </c>
      <c r="C52" s="237" t="s">
        <v>40</v>
      </c>
      <c r="D52" s="193">
        <v>277</v>
      </c>
      <c r="E52" s="187">
        <v>9.0299999999999994</v>
      </c>
      <c r="F52" s="187">
        <v>28.16</v>
      </c>
      <c r="G52" s="187">
        <v>46.21</v>
      </c>
      <c r="H52" s="187">
        <v>16.61</v>
      </c>
      <c r="I52" s="229">
        <f t="shared" si="11"/>
        <v>3.7042999999999999</v>
      </c>
      <c r="J52" s="253"/>
      <c r="K52" s="347">
        <f t="shared" si="2"/>
        <v>277</v>
      </c>
      <c r="L52" s="370">
        <f t="shared" si="6"/>
        <v>174.01139999999998</v>
      </c>
      <c r="M52" s="324">
        <f t="shared" si="3"/>
        <v>62.82</v>
      </c>
      <c r="N52" s="374">
        <f t="shared" si="7"/>
        <v>25.013099999999998</v>
      </c>
      <c r="O52" s="352">
        <f t="shared" si="4"/>
        <v>9.0299999999999994</v>
      </c>
    </row>
    <row r="53" spans="1:15" s="252" customFormat="1" ht="15" customHeight="1" x14ac:dyDescent="0.25">
      <c r="A53" s="255">
        <v>5</v>
      </c>
      <c r="B53" s="231">
        <v>40080</v>
      </c>
      <c r="C53" s="237" t="s">
        <v>42</v>
      </c>
      <c r="D53" s="193">
        <v>133</v>
      </c>
      <c r="E53" s="187"/>
      <c r="F53" s="187">
        <v>35.340000000000003</v>
      </c>
      <c r="G53" s="187">
        <v>45.86</v>
      </c>
      <c r="H53" s="187">
        <v>18.8</v>
      </c>
      <c r="I53" s="229">
        <f t="shared" si="11"/>
        <v>3.8346000000000005</v>
      </c>
      <c r="J53" s="253"/>
      <c r="K53" s="347">
        <f t="shared" si="2"/>
        <v>133</v>
      </c>
      <c r="L53" s="370">
        <f t="shared" si="6"/>
        <v>85.997799999999984</v>
      </c>
      <c r="M53" s="324">
        <f t="shared" si="3"/>
        <v>64.66</v>
      </c>
      <c r="N53" s="374">
        <f t="shared" si="7"/>
        <v>0</v>
      </c>
      <c r="O53" s="352">
        <f t="shared" si="4"/>
        <v>0</v>
      </c>
    </row>
    <row r="54" spans="1:15" s="252" customFormat="1" ht="15" customHeight="1" x14ac:dyDescent="0.25">
      <c r="A54" s="255">
        <v>6</v>
      </c>
      <c r="B54" s="231">
        <v>40100</v>
      </c>
      <c r="C54" s="237" t="s">
        <v>43</v>
      </c>
      <c r="D54" s="193">
        <v>126</v>
      </c>
      <c r="E54" s="187">
        <v>3.17</v>
      </c>
      <c r="F54" s="187">
        <v>24.6</v>
      </c>
      <c r="G54" s="187">
        <v>50.79</v>
      </c>
      <c r="H54" s="187">
        <v>21.43</v>
      </c>
      <c r="I54" s="229">
        <f t="shared" si="11"/>
        <v>3.9045000000000005</v>
      </c>
      <c r="J54" s="253"/>
      <c r="K54" s="347">
        <f t="shared" si="2"/>
        <v>126</v>
      </c>
      <c r="L54" s="370">
        <f t="shared" si="6"/>
        <v>90.997199999999992</v>
      </c>
      <c r="M54" s="324">
        <f t="shared" si="3"/>
        <v>72.22</v>
      </c>
      <c r="N54" s="374">
        <f t="shared" si="7"/>
        <v>3.9942000000000002</v>
      </c>
      <c r="O54" s="352">
        <f t="shared" si="4"/>
        <v>3.17</v>
      </c>
    </row>
    <row r="55" spans="1:15" s="252" customFormat="1" ht="15" customHeight="1" x14ac:dyDescent="0.25">
      <c r="A55" s="255">
        <v>7</v>
      </c>
      <c r="B55" s="231">
        <v>40020</v>
      </c>
      <c r="C55" s="237" t="s">
        <v>154</v>
      </c>
      <c r="D55" s="193">
        <v>32</v>
      </c>
      <c r="E55" s="187"/>
      <c r="F55" s="187">
        <v>21.88</v>
      </c>
      <c r="G55" s="187">
        <v>37.5</v>
      </c>
      <c r="H55" s="187">
        <v>40.630000000000003</v>
      </c>
      <c r="I55" s="229">
        <f t="shared" si="11"/>
        <v>4.1879</v>
      </c>
      <c r="J55" s="253"/>
      <c r="K55" s="347">
        <f t="shared" si="2"/>
        <v>32</v>
      </c>
      <c r="L55" s="370">
        <f t="shared" si="6"/>
        <v>25.0016</v>
      </c>
      <c r="M55" s="324">
        <f t="shared" si="3"/>
        <v>78.13</v>
      </c>
      <c r="N55" s="374">
        <f t="shared" si="7"/>
        <v>0</v>
      </c>
      <c r="O55" s="352">
        <f t="shared" si="4"/>
        <v>0</v>
      </c>
    </row>
    <row r="56" spans="1:15" s="252" customFormat="1" ht="15" customHeight="1" x14ac:dyDescent="0.25">
      <c r="A56" s="255">
        <v>8</v>
      </c>
      <c r="B56" s="231">
        <v>40031</v>
      </c>
      <c r="C56" s="239" t="s">
        <v>196</v>
      </c>
      <c r="D56" s="193">
        <v>107</v>
      </c>
      <c r="E56" s="187">
        <v>3.74</v>
      </c>
      <c r="F56" s="187">
        <v>25.23</v>
      </c>
      <c r="G56" s="187">
        <v>52.34</v>
      </c>
      <c r="H56" s="187">
        <v>18.690000000000001</v>
      </c>
      <c r="I56" s="229">
        <f t="shared" si="11"/>
        <v>3.8598000000000003</v>
      </c>
      <c r="J56" s="253"/>
      <c r="K56" s="347">
        <f t="shared" si="2"/>
        <v>107</v>
      </c>
      <c r="L56" s="370">
        <f t="shared" si="6"/>
        <v>76.002099999999999</v>
      </c>
      <c r="M56" s="324">
        <f t="shared" si="3"/>
        <v>71.03</v>
      </c>
      <c r="N56" s="374">
        <f t="shared" si="7"/>
        <v>4.0018000000000002</v>
      </c>
      <c r="O56" s="352">
        <f t="shared" si="4"/>
        <v>3.74</v>
      </c>
    </row>
    <row r="57" spans="1:15" s="252" customFormat="1" ht="15" customHeight="1" x14ac:dyDescent="0.25">
      <c r="A57" s="255">
        <v>9</v>
      </c>
      <c r="B57" s="231">
        <v>40210</v>
      </c>
      <c r="C57" s="239" t="s">
        <v>45</v>
      </c>
      <c r="D57" s="193">
        <v>51</v>
      </c>
      <c r="E57" s="187">
        <v>25.49</v>
      </c>
      <c r="F57" s="187">
        <v>33.33</v>
      </c>
      <c r="G57" s="187">
        <v>35.29</v>
      </c>
      <c r="H57" s="187">
        <v>5.88</v>
      </c>
      <c r="I57" s="229">
        <f t="shared" si="11"/>
        <v>3.2152999999999996</v>
      </c>
      <c r="J57" s="253"/>
      <c r="K57" s="347">
        <f t="shared" si="2"/>
        <v>51</v>
      </c>
      <c r="L57" s="370">
        <f t="shared" si="6"/>
        <v>20.996700000000001</v>
      </c>
      <c r="M57" s="324">
        <f t="shared" si="3"/>
        <v>41.17</v>
      </c>
      <c r="N57" s="374">
        <f t="shared" si="7"/>
        <v>12.9999</v>
      </c>
      <c r="O57" s="352">
        <f t="shared" si="4"/>
        <v>25.49</v>
      </c>
    </row>
    <row r="58" spans="1:15" s="252" customFormat="1" ht="15" customHeight="1" x14ac:dyDescent="0.25">
      <c r="A58" s="255">
        <v>10</v>
      </c>
      <c r="B58" s="258">
        <v>40300</v>
      </c>
      <c r="C58" s="240" t="s">
        <v>46</v>
      </c>
      <c r="D58" s="193">
        <v>31</v>
      </c>
      <c r="E58" s="187"/>
      <c r="F58" s="187">
        <v>41.94</v>
      </c>
      <c r="G58" s="187">
        <v>48.39</v>
      </c>
      <c r="H58" s="187">
        <v>9.68</v>
      </c>
      <c r="I58" s="229">
        <f t="shared" si="11"/>
        <v>3.6777999999999995</v>
      </c>
      <c r="J58" s="253"/>
      <c r="K58" s="347">
        <f t="shared" si="2"/>
        <v>31</v>
      </c>
      <c r="L58" s="370">
        <f t="shared" si="6"/>
        <v>18.0017</v>
      </c>
      <c r="M58" s="324">
        <f t="shared" si="3"/>
        <v>58.07</v>
      </c>
      <c r="N58" s="374">
        <f t="shared" si="7"/>
        <v>0</v>
      </c>
      <c r="O58" s="352">
        <f t="shared" si="4"/>
        <v>0</v>
      </c>
    </row>
    <row r="59" spans="1:15" s="252" customFormat="1" ht="15" customHeight="1" x14ac:dyDescent="0.25">
      <c r="A59" s="255">
        <v>11</v>
      </c>
      <c r="B59" s="231">
        <v>40360</v>
      </c>
      <c r="C59" s="237" t="s">
        <v>47</v>
      </c>
      <c r="D59" s="193">
        <v>37</v>
      </c>
      <c r="E59" s="187">
        <v>2.7</v>
      </c>
      <c r="F59" s="187">
        <v>32.43</v>
      </c>
      <c r="G59" s="187">
        <v>51.35</v>
      </c>
      <c r="H59" s="187">
        <v>13.51</v>
      </c>
      <c r="I59" s="229">
        <f t="shared" si="11"/>
        <v>3.7564000000000006</v>
      </c>
      <c r="J59" s="253"/>
      <c r="K59" s="347">
        <f t="shared" si="2"/>
        <v>37</v>
      </c>
      <c r="L59" s="370">
        <f t="shared" si="6"/>
        <v>23.998200000000001</v>
      </c>
      <c r="M59" s="324">
        <f t="shared" si="3"/>
        <v>64.86</v>
      </c>
      <c r="N59" s="374">
        <f t="shared" si="7"/>
        <v>0.99900000000000011</v>
      </c>
      <c r="O59" s="352">
        <f t="shared" si="4"/>
        <v>2.7</v>
      </c>
    </row>
    <row r="60" spans="1:15" s="252" customFormat="1" ht="15" customHeight="1" x14ac:dyDescent="0.25">
      <c r="A60" s="255">
        <v>12</v>
      </c>
      <c r="B60" s="231">
        <v>40390</v>
      </c>
      <c r="C60" s="237" t="s">
        <v>48</v>
      </c>
      <c r="D60" s="193">
        <v>41</v>
      </c>
      <c r="E60" s="187">
        <v>26.83</v>
      </c>
      <c r="F60" s="187">
        <v>29.27</v>
      </c>
      <c r="G60" s="187">
        <v>39.020000000000003</v>
      </c>
      <c r="H60" s="187">
        <v>4.88</v>
      </c>
      <c r="I60" s="229">
        <f t="shared" si="11"/>
        <v>3.2195</v>
      </c>
      <c r="J60" s="253"/>
      <c r="K60" s="347">
        <f t="shared" si="2"/>
        <v>41</v>
      </c>
      <c r="L60" s="370">
        <f t="shared" si="6"/>
        <v>17.999000000000002</v>
      </c>
      <c r="M60" s="324">
        <f t="shared" si="3"/>
        <v>43.900000000000006</v>
      </c>
      <c r="N60" s="374">
        <f t="shared" si="7"/>
        <v>11.000299999999999</v>
      </c>
      <c r="O60" s="352">
        <f t="shared" si="4"/>
        <v>26.83</v>
      </c>
    </row>
    <row r="61" spans="1:15" s="252" customFormat="1" ht="15" customHeight="1" x14ac:dyDescent="0.25">
      <c r="A61" s="255">
        <v>13</v>
      </c>
      <c r="B61" s="231">
        <v>40720</v>
      </c>
      <c r="C61" s="237" t="s">
        <v>197</v>
      </c>
      <c r="D61" s="193">
        <v>133</v>
      </c>
      <c r="E61" s="187">
        <v>6.77</v>
      </c>
      <c r="F61" s="187">
        <v>35.340000000000003</v>
      </c>
      <c r="G61" s="187">
        <v>40.6</v>
      </c>
      <c r="H61" s="187">
        <v>17.29</v>
      </c>
      <c r="I61" s="229">
        <f t="shared" si="11"/>
        <v>3.6841000000000004</v>
      </c>
      <c r="J61" s="253"/>
      <c r="K61" s="347">
        <f t="shared" si="2"/>
        <v>133</v>
      </c>
      <c r="L61" s="370">
        <f t="shared" si="6"/>
        <v>76.993700000000004</v>
      </c>
      <c r="M61" s="324">
        <f t="shared" si="3"/>
        <v>57.89</v>
      </c>
      <c r="N61" s="374">
        <f t="shared" si="7"/>
        <v>9.0040999999999993</v>
      </c>
      <c r="O61" s="352">
        <f t="shared" si="4"/>
        <v>6.77</v>
      </c>
    </row>
    <row r="62" spans="1:15" s="252" customFormat="1" ht="15" customHeight="1" x14ac:dyDescent="0.25">
      <c r="A62" s="255">
        <v>14</v>
      </c>
      <c r="B62" s="231">
        <v>40730</v>
      </c>
      <c r="C62" s="237" t="s">
        <v>50</v>
      </c>
      <c r="D62" s="193">
        <v>51</v>
      </c>
      <c r="E62" s="187">
        <v>21.57</v>
      </c>
      <c r="F62" s="187">
        <v>21.57</v>
      </c>
      <c r="G62" s="187">
        <v>47.06</v>
      </c>
      <c r="H62" s="187">
        <v>9.8000000000000007</v>
      </c>
      <c r="I62" s="229">
        <f t="shared" si="11"/>
        <v>3.4509000000000003</v>
      </c>
      <c r="J62" s="253"/>
      <c r="K62" s="347">
        <f t="shared" si="2"/>
        <v>51</v>
      </c>
      <c r="L62" s="370">
        <f t="shared" si="6"/>
        <v>28.9986</v>
      </c>
      <c r="M62" s="324">
        <f t="shared" si="3"/>
        <v>56.86</v>
      </c>
      <c r="N62" s="374">
        <f t="shared" si="7"/>
        <v>11.0007</v>
      </c>
      <c r="O62" s="352">
        <f t="shared" si="4"/>
        <v>21.57</v>
      </c>
    </row>
    <row r="63" spans="1:15" s="252" customFormat="1" ht="15" customHeight="1" x14ac:dyDescent="0.25">
      <c r="A63" s="255">
        <v>15</v>
      </c>
      <c r="B63" s="231">
        <v>40820</v>
      </c>
      <c r="C63" s="237" t="s">
        <v>155</v>
      </c>
      <c r="D63" s="193">
        <v>90</v>
      </c>
      <c r="E63" s="187">
        <v>15.56</v>
      </c>
      <c r="F63" s="187">
        <v>38.89</v>
      </c>
      <c r="G63" s="187">
        <v>40</v>
      </c>
      <c r="H63" s="187">
        <v>5.56</v>
      </c>
      <c r="I63" s="229">
        <f t="shared" si="11"/>
        <v>3.3558999999999997</v>
      </c>
      <c r="J63" s="253"/>
      <c r="K63" s="347">
        <f t="shared" si="2"/>
        <v>90</v>
      </c>
      <c r="L63" s="370">
        <f t="shared" si="6"/>
        <v>41.004000000000005</v>
      </c>
      <c r="M63" s="324">
        <f t="shared" si="3"/>
        <v>45.56</v>
      </c>
      <c r="N63" s="374">
        <f t="shared" si="7"/>
        <v>14.004000000000001</v>
      </c>
      <c r="O63" s="352">
        <f t="shared" si="4"/>
        <v>15.56</v>
      </c>
    </row>
    <row r="64" spans="1:15" s="252" customFormat="1" ht="15" customHeight="1" x14ac:dyDescent="0.25">
      <c r="A64" s="255">
        <v>16</v>
      </c>
      <c r="B64" s="231">
        <v>40840</v>
      </c>
      <c r="C64" s="237" t="s">
        <v>52</v>
      </c>
      <c r="D64" s="193">
        <v>81</v>
      </c>
      <c r="E64" s="187">
        <v>1.23</v>
      </c>
      <c r="F64" s="187">
        <v>30.86</v>
      </c>
      <c r="G64" s="187">
        <v>48.15</v>
      </c>
      <c r="H64" s="187">
        <v>19.75</v>
      </c>
      <c r="I64" s="229">
        <f t="shared" si="11"/>
        <v>3.8638999999999997</v>
      </c>
      <c r="J64" s="253"/>
      <c r="K64" s="347">
        <f t="shared" si="2"/>
        <v>81</v>
      </c>
      <c r="L64" s="370">
        <f t="shared" si="6"/>
        <v>54.999000000000002</v>
      </c>
      <c r="M64" s="324">
        <f t="shared" si="3"/>
        <v>67.900000000000006</v>
      </c>
      <c r="N64" s="374">
        <f t="shared" si="7"/>
        <v>0.99629999999999996</v>
      </c>
      <c r="O64" s="352">
        <f t="shared" si="4"/>
        <v>1.23</v>
      </c>
    </row>
    <row r="65" spans="1:15" s="252" customFormat="1" ht="15" customHeight="1" x14ac:dyDescent="0.25">
      <c r="A65" s="255">
        <v>17</v>
      </c>
      <c r="B65" s="231">
        <v>40950</v>
      </c>
      <c r="C65" s="237" t="s">
        <v>53</v>
      </c>
      <c r="D65" s="193">
        <v>116</v>
      </c>
      <c r="E65" s="187">
        <v>5.17</v>
      </c>
      <c r="F65" s="187">
        <v>37.07</v>
      </c>
      <c r="G65" s="187">
        <v>43.97</v>
      </c>
      <c r="H65" s="187">
        <v>13.79</v>
      </c>
      <c r="I65" s="229">
        <f t="shared" si="11"/>
        <v>3.6638000000000002</v>
      </c>
      <c r="J65" s="253"/>
      <c r="K65" s="347">
        <f t="shared" si="2"/>
        <v>116</v>
      </c>
      <c r="L65" s="370">
        <f t="shared" si="6"/>
        <v>67.001599999999996</v>
      </c>
      <c r="M65" s="324">
        <f t="shared" si="3"/>
        <v>57.76</v>
      </c>
      <c r="N65" s="374">
        <f t="shared" si="7"/>
        <v>5.9972000000000003</v>
      </c>
      <c r="O65" s="352">
        <f t="shared" si="4"/>
        <v>5.17</v>
      </c>
    </row>
    <row r="66" spans="1:15" s="252" customFormat="1" ht="15" customHeight="1" x14ac:dyDescent="0.25">
      <c r="A66" s="255">
        <v>18</v>
      </c>
      <c r="B66" s="231">
        <v>40990</v>
      </c>
      <c r="C66" s="237" t="s">
        <v>54</v>
      </c>
      <c r="D66" s="193">
        <v>123</v>
      </c>
      <c r="E66" s="187"/>
      <c r="F66" s="187">
        <v>25.2</v>
      </c>
      <c r="G66" s="187">
        <v>56.1</v>
      </c>
      <c r="H66" s="180">
        <v>18.7</v>
      </c>
      <c r="I66" s="229">
        <f t="shared" si="11"/>
        <v>3.9350000000000001</v>
      </c>
      <c r="J66" s="253"/>
      <c r="K66" s="347">
        <f t="shared" si="2"/>
        <v>123</v>
      </c>
      <c r="L66" s="370">
        <f t="shared" si="6"/>
        <v>92.003999999999991</v>
      </c>
      <c r="M66" s="324">
        <f t="shared" si="3"/>
        <v>74.8</v>
      </c>
      <c r="N66" s="374">
        <f t="shared" si="7"/>
        <v>0</v>
      </c>
      <c r="O66" s="352">
        <f t="shared" si="4"/>
        <v>0</v>
      </c>
    </row>
    <row r="67" spans="1:15" s="252" customFormat="1" ht="15" customHeight="1" x14ac:dyDescent="0.25">
      <c r="A67" s="203">
        <v>19</v>
      </c>
      <c r="B67" s="233">
        <v>40133</v>
      </c>
      <c r="C67" s="238" t="s">
        <v>44</v>
      </c>
      <c r="D67" s="82">
        <v>97</v>
      </c>
      <c r="E67" s="83">
        <v>8.25</v>
      </c>
      <c r="F67" s="83">
        <v>24.74</v>
      </c>
      <c r="G67" s="83">
        <v>46.39</v>
      </c>
      <c r="H67" s="362">
        <v>20.62</v>
      </c>
      <c r="I67" s="247">
        <f t="shared" si="11"/>
        <v>3.7938000000000001</v>
      </c>
      <c r="J67" s="253"/>
      <c r="K67" s="347">
        <f t="shared" si="2"/>
        <v>97</v>
      </c>
      <c r="L67" s="370">
        <f t="shared" si="6"/>
        <v>64.999700000000004</v>
      </c>
      <c r="M67" s="324">
        <f t="shared" si="3"/>
        <v>67.010000000000005</v>
      </c>
      <c r="N67" s="377">
        <f t="shared" si="7"/>
        <v>8.0024999999999995</v>
      </c>
      <c r="O67" s="352">
        <f t="shared" si="4"/>
        <v>8.25</v>
      </c>
    </row>
    <row r="68" spans="1:15" s="252" customFormat="1" ht="15" customHeight="1" thickBot="1" x14ac:dyDescent="0.3">
      <c r="A68" s="203">
        <v>20</v>
      </c>
      <c r="B68" s="233">
        <v>40400</v>
      </c>
      <c r="C68" s="238" t="s">
        <v>193</v>
      </c>
      <c r="D68" s="194">
        <v>205</v>
      </c>
      <c r="E68" s="188">
        <v>10.24</v>
      </c>
      <c r="F68" s="188">
        <v>27.32</v>
      </c>
      <c r="G68" s="188">
        <v>50.24</v>
      </c>
      <c r="H68" s="189">
        <v>12.2</v>
      </c>
      <c r="I68" s="247">
        <f t="shared" si="11"/>
        <v>3.6440000000000001</v>
      </c>
      <c r="J68" s="253"/>
      <c r="K68" s="378">
        <f t="shared" si="2"/>
        <v>205</v>
      </c>
      <c r="L68" s="379">
        <f t="shared" si="6"/>
        <v>128.00199999999998</v>
      </c>
      <c r="M68" s="380">
        <f t="shared" si="3"/>
        <v>62.44</v>
      </c>
      <c r="N68" s="379">
        <f t="shared" si="7"/>
        <v>20.991999999999997</v>
      </c>
      <c r="O68" s="381">
        <f t="shared" si="4"/>
        <v>10.24</v>
      </c>
    </row>
    <row r="69" spans="1:15" s="252" customFormat="1" ht="15" customHeight="1" thickBot="1" x14ac:dyDescent="0.3">
      <c r="A69" s="222"/>
      <c r="B69" s="241"/>
      <c r="C69" s="220" t="s">
        <v>103</v>
      </c>
      <c r="D69" s="223">
        <f>SUM(D70:D83)</f>
        <v>1800</v>
      </c>
      <c r="E69" s="224">
        <f>AVERAGE(E70:E83)</f>
        <v>8.7511111111111113</v>
      </c>
      <c r="F69" s="224">
        <f>AVERAGE(F70:F83)</f>
        <v>28.482142857142861</v>
      </c>
      <c r="G69" s="224">
        <f>AVERAGE(G70:G83)</f>
        <v>44.607142857142854</v>
      </c>
      <c r="H69" s="224">
        <f>AVERAGE(H70:H83)</f>
        <v>21.285714285714288</v>
      </c>
      <c r="I69" s="225">
        <f>AVERAGE(I70:I83)</f>
        <v>3.8155500000000009</v>
      </c>
      <c r="J69" s="253"/>
      <c r="K69" s="382">
        <f t="shared" si="2"/>
        <v>1800</v>
      </c>
      <c r="L69" s="368">
        <f>SUM(L70:L83)</f>
        <v>1185.9706000000001</v>
      </c>
      <c r="M69" s="365">
        <f t="shared" si="3"/>
        <v>65.892857142857139</v>
      </c>
      <c r="N69" s="375">
        <f>SUM(N70:N83)</f>
        <v>106.01570000000001</v>
      </c>
      <c r="O69" s="366">
        <f t="shared" si="4"/>
        <v>8.7511111111111113</v>
      </c>
    </row>
    <row r="70" spans="1:15" s="252" customFormat="1" ht="15" customHeight="1" x14ac:dyDescent="0.25">
      <c r="A70" s="257">
        <v>1</v>
      </c>
      <c r="B70" s="258">
        <v>50040</v>
      </c>
      <c r="C70" s="259" t="s">
        <v>56</v>
      </c>
      <c r="D70" s="183">
        <v>122</v>
      </c>
      <c r="E70" s="176"/>
      <c r="F70" s="176">
        <v>24.59</v>
      </c>
      <c r="G70" s="176">
        <v>45.9</v>
      </c>
      <c r="H70" s="176">
        <v>29.51</v>
      </c>
      <c r="I70" s="249">
        <f t="shared" ref="I70:I83" si="12">(E70*2+F70*3+G70*4+H70*5)/100</f>
        <v>4.0491999999999999</v>
      </c>
      <c r="J70" s="253"/>
      <c r="K70" s="376">
        <f t="shared" si="2"/>
        <v>122</v>
      </c>
      <c r="L70" s="372">
        <f t="shared" si="6"/>
        <v>92.000200000000007</v>
      </c>
      <c r="M70" s="321">
        <f t="shared" si="3"/>
        <v>75.41</v>
      </c>
      <c r="N70" s="374">
        <f t="shared" si="7"/>
        <v>0</v>
      </c>
      <c r="O70" s="354">
        <f t="shared" si="4"/>
        <v>0</v>
      </c>
    </row>
    <row r="71" spans="1:15" s="252" customFormat="1" ht="15" customHeight="1" x14ac:dyDescent="0.25">
      <c r="A71" s="255">
        <v>2</v>
      </c>
      <c r="B71" s="231">
        <v>50003</v>
      </c>
      <c r="C71" s="237" t="s">
        <v>55</v>
      </c>
      <c r="D71" s="193">
        <v>125</v>
      </c>
      <c r="E71" s="187"/>
      <c r="F71" s="187">
        <v>10.4</v>
      </c>
      <c r="G71" s="187">
        <v>56</v>
      </c>
      <c r="H71" s="187">
        <v>33.6</v>
      </c>
      <c r="I71" s="229">
        <f t="shared" si="12"/>
        <v>4.2320000000000002</v>
      </c>
      <c r="J71" s="253"/>
      <c r="K71" s="347">
        <f t="shared" ref="K71:K124" si="13">D71</f>
        <v>125</v>
      </c>
      <c r="L71" s="370">
        <f t="shared" si="6"/>
        <v>112</v>
      </c>
      <c r="M71" s="324">
        <f t="shared" ref="M71:M124" si="14">SUM(G71,H71)</f>
        <v>89.6</v>
      </c>
      <c r="N71" s="374">
        <f t="shared" si="7"/>
        <v>0</v>
      </c>
      <c r="O71" s="352">
        <f t="shared" ref="O71:O124" si="15">E71</f>
        <v>0</v>
      </c>
    </row>
    <row r="72" spans="1:15" s="252" customFormat="1" ht="15" customHeight="1" x14ac:dyDescent="0.25">
      <c r="A72" s="255">
        <v>3</v>
      </c>
      <c r="B72" s="231">
        <v>50060</v>
      </c>
      <c r="C72" s="237" t="s">
        <v>156</v>
      </c>
      <c r="D72" s="193">
        <v>165</v>
      </c>
      <c r="E72" s="187">
        <v>1.82</v>
      </c>
      <c r="F72" s="187">
        <v>21.82</v>
      </c>
      <c r="G72" s="187">
        <v>48.48</v>
      </c>
      <c r="H72" s="187">
        <v>27.88</v>
      </c>
      <c r="I72" s="229">
        <f t="shared" si="12"/>
        <v>4.0241999999999996</v>
      </c>
      <c r="J72" s="253"/>
      <c r="K72" s="347">
        <f t="shared" si="13"/>
        <v>165</v>
      </c>
      <c r="L72" s="370">
        <f t="shared" ref="L72:L124" si="16">K72*M72/100</f>
        <v>125.994</v>
      </c>
      <c r="M72" s="324">
        <f t="shared" si="14"/>
        <v>76.36</v>
      </c>
      <c r="N72" s="374">
        <f t="shared" ref="N72:N124" si="17">K72*O72/100</f>
        <v>3.0030000000000001</v>
      </c>
      <c r="O72" s="352">
        <f t="shared" si="15"/>
        <v>1.82</v>
      </c>
    </row>
    <row r="73" spans="1:15" s="252" customFormat="1" ht="15" customHeight="1" x14ac:dyDescent="0.25">
      <c r="A73" s="255">
        <v>4</v>
      </c>
      <c r="B73" s="231">
        <v>50170</v>
      </c>
      <c r="C73" s="237" t="s">
        <v>157</v>
      </c>
      <c r="D73" s="193">
        <v>86</v>
      </c>
      <c r="E73" s="187">
        <v>8.14</v>
      </c>
      <c r="F73" s="187">
        <v>40.700000000000003</v>
      </c>
      <c r="G73" s="187">
        <v>40.700000000000003</v>
      </c>
      <c r="H73" s="187">
        <v>10.47</v>
      </c>
      <c r="I73" s="229">
        <f t="shared" si="12"/>
        <v>3.5353000000000003</v>
      </c>
      <c r="J73" s="253"/>
      <c r="K73" s="347">
        <f t="shared" si="13"/>
        <v>86</v>
      </c>
      <c r="L73" s="370">
        <f t="shared" si="16"/>
        <v>44.0062</v>
      </c>
      <c r="M73" s="324">
        <f t="shared" si="14"/>
        <v>51.17</v>
      </c>
      <c r="N73" s="374">
        <f t="shared" si="17"/>
        <v>7.0004000000000008</v>
      </c>
      <c r="O73" s="352">
        <f t="shared" si="15"/>
        <v>8.14</v>
      </c>
    </row>
    <row r="74" spans="1:15" s="252" customFormat="1" ht="15" customHeight="1" x14ac:dyDescent="0.25">
      <c r="A74" s="255">
        <v>5</v>
      </c>
      <c r="B74" s="231">
        <v>50230</v>
      </c>
      <c r="C74" s="237" t="s">
        <v>60</v>
      </c>
      <c r="D74" s="193">
        <v>90</v>
      </c>
      <c r="E74" s="187"/>
      <c r="F74" s="187">
        <v>33.33</v>
      </c>
      <c r="G74" s="187">
        <v>45.56</v>
      </c>
      <c r="H74" s="187">
        <v>21.11</v>
      </c>
      <c r="I74" s="229">
        <f t="shared" si="12"/>
        <v>3.8778000000000001</v>
      </c>
      <c r="J74" s="253"/>
      <c r="K74" s="347">
        <f t="shared" si="13"/>
        <v>90</v>
      </c>
      <c r="L74" s="370">
        <f t="shared" si="16"/>
        <v>60.003</v>
      </c>
      <c r="M74" s="324">
        <f t="shared" si="14"/>
        <v>66.67</v>
      </c>
      <c r="N74" s="374">
        <f t="shared" si="17"/>
        <v>0</v>
      </c>
      <c r="O74" s="352">
        <f t="shared" si="15"/>
        <v>0</v>
      </c>
    </row>
    <row r="75" spans="1:15" s="252" customFormat="1" ht="15" customHeight="1" x14ac:dyDescent="0.25">
      <c r="A75" s="255">
        <v>6</v>
      </c>
      <c r="B75" s="231">
        <v>50340</v>
      </c>
      <c r="C75" s="237" t="s">
        <v>158</v>
      </c>
      <c r="D75" s="193">
        <v>103</v>
      </c>
      <c r="E75" s="187"/>
      <c r="F75" s="187">
        <v>26.21</v>
      </c>
      <c r="G75" s="187">
        <v>55.34</v>
      </c>
      <c r="H75" s="187">
        <v>18.45</v>
      </c>
      <c r="I75" s="229">
        <v>3.9224000000000001</v>
      </c>
      <c r="J75" s="253"/>
      <c r="K75" s="347">
        <f t="shared" si="13"/>
        <v>103</v>
      </c>
      <c r="L75" s="370">
        <f t="shared" si="16"/>
        <v>76.003700000000009</v>
      </c>
      <c r="M75" s="324">
        <f t="shared" si="14"/>
        <v>73.790000000000006</v>
      </c>
      <c r="N75" s="374">
        <f t="shared" si="17"/>
        <v>0</v>
      </c>
      <c r="O75" s="352">
        <f t="shared" si="15"/>
        <v>0</v>
      </c>
    </row>
    <row r="76" spans="1:15" s="252" customFormat="1" ht="15" customHeight="1" x14ac:dyDescent="0.25">
      <c r="A76" s="255">
        <v>7</v>
      </c>
      <c r="B76" s="231">
        <v>50420</v>
      </c>
      <c r="C76" s="237" t="s">
        <v>159</v>
      </c>
      <c r="D76" s="193">
        <v>91</v>
      </c>
      <c r="E76" s="187">
        <v>3.3</v>
      </c>
      <c r="F76" s="187">
        <v>31.87</v>
      </c>
      <c r="G76" s="187">
        <v>49.45</v>
      </c>
      <c r="H76" s="187">
        <v>15.38</v>
      </c>
      <c r="I76" s="229">
        <f t="shared" si="12"/>
        <v>3.7690999999999999</v>
      </c>
      <c r="J76" s="253"/>
      <c r="K76" s="347">
        <f t="shared" si="13"/>
        <v>91</v>
      </c>
      <c r="L76" s="370">
        <f t="shared" si="16"/>
        <v>58.9953</v>
      </c>
      <c r="M76" s="324">
        <f t="shared" si="14"/>
        <v>64.83</v>
      </c>
      <c r="N76" s="374">
        <f t="shared" si="17"/>
        <v>3.0030000000000001</v>
      </c>
      <c r="O76" s="352">
        <f t="shared" si="15"/>
        <v>3.3</v>
      </c>
    </row>
    <row r="77" spans="1:15" s="252" customFormat="1" ht="15" customHeight="1" x14ac:dyDescent="0.25">
      <c r="A77" s="255">
        <v>8</v>
      </c>
      <c r="B77" s="258">
        <v>50450</v>
      </c>
      <c r="C77" s="259" t="s">
        <v>160</v>
      </c>
      <c r="D77" s="193">
        <v>156</v>
      </c>
      <c r="E77" s="187">
        <v>10.9</v>
      </c>
      <c r="F77" s="187">
        <v>28.21</v>
      </c>
      <c r="G77" s="187">
        <v>46.15</v>
      </c>
      <c r="H77" s="187">
        <v>14.74</v>
      </c>
      <c r="I77" s="229">
        <f t="shared" si="12"/>
        <v>3.6472999999999995</v>
      </c>
      <c r="J77" s="253"/>
      <c r="K77" s="347">
        <f t="shared" si="13"/>
        <v>156</v>
      </c>
      <c r="L77" s="370">
        <f t="shared" si="16"/>
        <v>94.988399999999999</v>
      </c>
      <c r="M77" s="324">
        <f t="shared" si="14"/>
        <v>60.89</v>
      </c>
      <c r="N77" s="374">
        <f t="shared" si="17"/>
        <v>17.004000000000001</v>
      </c>
      <c r="O77" s="352">
        <f t="shared" si="15"/>
        <v>10.9</v>
      </c>
    </row>
    <row r="78" spans="1:15" s="252" customFormat="1" ht="15" customHeight="1" x14ac:dyDescent="0.25">
      <c r="A78" s="255">
        <v>9</v>
      </c>
      <c r="B78" s="231">
        <v>50620</v>
      </c>
      <c r="C78" s="237" t="s">
        <v>64</v>
      </c>
      <c r="D78" s="193">
        <v>60</v>
      </c>
      <c r="E78" s="187">
        <v>8.33</v>
      </c>
      <c r="F78" s="187">
        <v>20</v>
      </c>
      <c r="G78" s="187">
        <v>35</v>
      </c>
      <c r="H78" s="187">
        <v>36.67</v>
      </c>
      <c r="I78" s="229">
        <v>4.0000999999999998</v>
      </c>
      <c r="J78" s="253"/>
      <c r="K78" s="347">
        <f t="shared" si="13"/>
        <v>60</v>
      </c>
      <c r="L78" s="370">
        <f t="shared" si="16"/>
        <v>43.001999999999995</v>
      </c>
      <c r="M78" s="324">
        <f t="shared" si="14"/>
        <v>71.67</v>
      </c>
      <c r="N78" s="374">
        <f t="shared" si="17"/>
        <v>4.9980000000000002</v>
      </c>
      <c r="O78" s="352">
        <f t="shared" si="15"/>
        <v>8.33</v>
      </c>
    </row>
    <row r="79" spans="1:15" s="252" customFormat="1" ht="15" customHeight="1" x14ac:dyDescent="0.25">
      <c r="A79" s="255">
        <v>10</v>
      </c>
      <c r="B79" s="231">
        <v>50760</v>
      </c>
      <c r="C79" s="237" t="s">
        <v>161</v>
      </c>
      <c r="D79" s="193">
        <v>216</v>
      </c>
      <c r="E79" s="187"/>
      <c r="F79" s="187">
        <v>31.94</v>
      </c>
      <c r="G79" s="187">
        <v>42.59</v>
      </c>
      <c r="H79" s="187">
        <v>25.46</v>
      </c>
      <c r="I79" s="229">
        <f t="shared" si="12"/>
        <v>3.9348000000000001</v>
      </c>
      <c r="J79" s="253"/>
      <c r="K79" s="347">
        <f t="shared" si="13"/>
        <v>216</v>
      </c>
      <c r="L79" s="370">
        <f t="shared" si="16"/>
        <v>146.98800000000003</v>
      </c>
      <c r="M79" s="324">
        <f t="shared" si="14"/>
        <v>68.050000000000011</v>
      </c>
      <c r="N79" s="374">
        <f t="shared" si="17"/>
        <v>0</v>
      </c>
      <c r="O79" s="352">
        <f t="shared" si="15"/>
        <v>0</v>
      </c>
    </row>
    <row r="80" spans="1:15" s="252" customFormat="1" ht="15" customHeight="1" x14ac:dyDescent="0.25">
      <c r="A80" s="255">
        <v>11</v>
      </c>
      <c r="B80" s="231">
        <v>50780</v>
      </c>
      <c r="C80" s="237" t="s">
        <v>162</v>
      </c>
      <c r="D80" s="193">
        <v>140</v>
      </c>
      <c r="E80" s="187">
        <v>14.29</v>
      </c>
      <c r="F80" s="187">
        <v>44.29</v>
      </c>
      <c r="G80" s="187">
        <v>32.14</v>
      </c>
      <c r="H80" s="187">
        <v>9.2899999999999991</v>
      </c>
      <c r="I80" s="229">
        <f t="shared" si="12"/>
        <v>3.3645999999999998</v>
      </c>
      <c r="J80" s="253"/>
      <c r="K80" s="347">
        <f t="shared" si="13"/>
        <v>140</v>
      </c>
      <c r="L80" s="370">
        <f t="shared" si="16"/>
        <v>58.001999999999995</v>
      </c>
      <c r="M80" s="324">
        <f t="shared" si="14"/>
        <v>41.43</v>
      </c>
      <c r="N80" s="374">
        <f t="shared" si="17"/>
        <v>20.006</v>
      </c>
      <c r="O80" s="352">
        <f t="shared" si="15"/>
        <v>14.29</v>
      </c>
    </row>
    <row r="81" spans="1:15" s="252" customFormat="1" ht="15" customHeight="1" x14ac:dyDescent="0.25">
      <c r="A81" s="255">
        <v>12</v>
      </c>
      <c r="B81" s="231">
        <v>50930</v>
      </c>
      <c r="C81" s="237" t="s">
        <v>163</v>
      </c>
      <c r="D81" s="193">
        <v>89</v>
      </c>
      <c r="E81" s="187">
        <v>16.850000000000001</v>
      </c>
      <c r="F81" s="187">
        <v>40.450000000000003</v>
      </c>
      <c r="G81" s="187">
        <v>37.08</v>
      </c>
      <c r="H81" s="187">
        <v>5.62</v>
      </c>
      <c r="I81" s="229">
        <f t="shared" si="12"/>
        <v>3.3147000000000002</v>
      </c>
      <c r="J81" s="253"/>
      <c r="K81" s="347">
        <f t="shared" si="13"/>
        <v>89</v>
      </c>
      <c r="L81" s="370">
        <f t="shared" si="16"/>
        <v>38.003</v>
      </c>
      <c r="M81" s="324">
        <f t="shared" si="14"/>
        <v>42.699999999999996</v>
      </c>
      <c r="N81" s="374">
        <f t="shared" si="17"/>
        <v>14.996500000000001</v>
      </c>
      <c r="O81" s="352">
        <f t="shared" si="15"/>
        <v>16.850000000000001</v>
      </c>
    </row>
    <row r="82" spans="1:15" s="252" customFormat="1" ht="15" customHeight="1" x14ac:dyDescent="0.25">
      <c r="A82" s="255">
        <v>13</v>
      </c>
      <c r="B82" s="233">
        <v>51370</v>
      </c>
      <c r="C82" s="237" t="s">
        <v>68</v>
      </c>
      <c r="D82" s="82">
        <v>111</v>
      </c>
      <c r="E82" s="83">
        <v>0.9</v>
      </c>
      <c r="F82" s="83">
        <v>18.920000000000002</v>
      </c>
      <c r="G82" s="83">
        <v>48.65</v>
      </c>
      <c r="H82" s="84">
        <v>31.53</v>
      </c>
      <c r="I82" s="229">
        <f t="shared" si="12"/>
        <v>4.1081000000000003</v>
      </c>
      <c r="J82" s="253"/>
      <c r="K82" s="347">
        <f t="shared" si="13"/>
        <v>111</v>
      </c>
      <c r="L82" s="370">
        <f t="shared" si="16"/>
        <v>88.999800000000008</v>
      </c>
      <c r="M82" s="324">
        <f t="shared" si="14"/>
        <v>80.180000000000007</v>
      </c>
      <c r="N82" s="377">
        <f t="shared" si="17"/>
        <v>0.99900000000000011</v>
      </c>
      <c r="O82" s="352">
        <f t="shared" si="15"/>
        <v>0.9</v>
      </c>
    </row>
    <row r="83" spans="1:15" s="252" customFormat="1" ht="15" customHeight="1" thickBot="1" x14ac:dyDescent="0.3">
      <c r="A83" s="255">
        <v>14</v>
      </c>
      <c r="B83" s="233">
        <v>51580</v>
      </c>
      <c r="C83" s="237" t="s">
        <v>164</v>
      </c>
      <c r="D83" s="194">
        <v>246</v>
      </c>
      <c r="E83" s="188">
        <v>14.23</v>
      </c>
      <c r="F83" s="188">
        <v>26.02</v>
      </c>
      <c r="G83" s="188">
        <v>41.46</v>
      </c>
      <c r="H83" s="189">
        <v>18.29</v>
      </c>
      <c r="I83" s="229">
        <f t="shared" si="12"/>
        <v>3.6381000000000001</v>
      </c>
      <c r="J83" s="253"/>
      <c r="K83" s="378">
        <f t="shared" si="13"/>
        <v>246</v>
      </c>
      <c r="L83" s="383">
        <f t="shared" si="16"/>
        <v>146.98500000000001</v>
      </c>
      <c r="M83" s="380">
        <f t="shared" si="14"/>
        <v>59.75</v>
      </c>
      <c r="N83" s="379">
        <f t="shared" si="17"/>
        <v>35.005800000000001</v>
      </c>
      <c r="O83" s="381">
        <f t="shared" si="15"/>
        <v>14.23</v>
      </c>
    </row>
    <row r="84" spans="1:15" s="252" customFormat="1" ht="15" customHeight="1" thickBot="1" x14ac:dyDescent="0.3">
      <c r="A84" s="222"/>
      <c r="B84" s="241"/>
      <c r="C84" s="226" t="s">
        <v>104</v>
      </c>
      <c r="D84" s="223">
        <f>SUM(D85:D114)</f>
        <v>4666</v>
      </c>
      <c r="E84" s="224">
        <f>AVERAGE(E85:E114)</f>
        <v>4.9268965517241368</v>
      </c>
      <c r="F84" s="224">
        <f>AVERAGE(F85:F114)</f>
        <v>30.22133333333333</v>
      </c>
      <c r="G84" s="224">
        <f>AVERAGE(G85:G114)</f>
        <v>48.065333333333342</v>
      </c>
      <c r="H84" s="224">
        <f>AVERAGE(H85:H114)</f>
        <v>16.951000000000004</v>
      </c>
      <c r="I84" s="225">
        <f>AVERAGE(I85:I114)</f>
        <v>3.7720566666666668</v>
      </c>
      <c r="J84" s="253"/>
      <c r="K84" s="382">
        <f t="shared" si="13"/>
        <v>4666</v>
      </c>
      <c r="L84" s="368">
        <f>SUM(L85:L114)</f>
        <v>3082.0029999999997</v>
      </c>
      <c r="M84" s="365">
        <f>SUM(G84,H84)</f>
        <v>65.01633333333335</v>
      </c>
      <c r="N84" s="375">
        <f>SUM(N85:N114)</f>
        <v>221.9888</v>
      </c>
      <c r="O84" s="366">
        <f t="shared" si="15"/>
        <v>4.9268965517241368</v>
      </c>
    </row>
    <row r="85" spans="1:15" s="252" customFormat="1" ht="15" customHeight="1" x14ac:dyDescent="0.25">
      <c r="A85" s="257">
        <v>1</v>
      </c>
      <c r="B85" s="258">
        <v>60010</v>
      </c>
      <c r="C85" s="259" t="s">
        <v>165</v>
      </c>
      <c r="D85" s="183">
        <v>100</v>
      </c>
      <c r="E85" s="176">
        <v>3</v>
      </c>
      <c r="F85" s="176">
        <v>23</v>
      </c>
      <c r="G85" s="176">
        <v>47</v>
      </c>
      <c r="H85" s="176">
        <v>27</v>
      </c>
      <c r="I85" s="249">
        <f t="shared" ref="I85:I114" si="18">(E85*2+F85*3+G85*4+H85*5)/100</f>
        <v>3.98</v>
      </c>
      <c r="J85" s="253"/>
      <c r="K85" s="376">
        <f t="shared" si="13"/>
        <v>100</v>
      </c>
      <c r="L85" s="372">
        <f t="shared" si="16"/>
        <v>74</v>
      </c>
      <c r="M85" s="321">
        <f t="shared" si="14"/>
        <v>74</v>
      </c>
      <c r="N85" s="374">
        <f t="shared" si="17"/>
        <v>3</v>
      </c>
      <c r="O85" s="354">
        <f t="shared" si="15"/>
        <v>3</v>
      </c>
    </row>
    <row r="86" spans="1:15" s="252" customFormat="1" ht="15" customHeight="1" x14ac:dyDescent="0.25">
      <c r="A86" s="255">
        <v>2</v>
      </c>
      <c r="B86" s="231">
        <v>60020</v>
      </c>
      <c r="C86" s="237" t="s">
        <v>70</v>
      </c>
      <c r="D86" s="193">
        <v>68</v>
      </c>
      <c r="E86" s="187">
        <v>5.88</v>
      </c>
      <c r="F86" s="187">
        <v>35.29</v>
      </c>
      <c r="G86" s="187">
        <v>42.65</v>
      </c>
      <c r="H86" s="187">
        <v>16.18</v>
      </c>
      <c r="I86" s="229">
        <f t="shared" si="18"/>
        <v>3.6913</v>
      </c>
      <c r="J86" s="253"/>
      <c r="K86" s="347">
        <f t="shared" si="13"/>
        <v>68</v>
      </c>
      <c r="L86" s="370">
        <f t="shared" si="16"/>
        <v>40.004400000000004</v>
      </c>
      <c r="M86" s="324">
        <f t="shared" si="14"/>
        <v>58.83</v>
      </c>
      <c r="N86" s="374">
        <f t="shared" si="17"/>
        <v>3.9983999999999997</v>
      </c>
      <c r="O86" s="352">
        <f t="shared" si="15"/>
        <v>5.88</v>
      </c>
    </row>
    <row r="87" spans="1:15" s="252" customFormat="1" ht="15" customHeight="1" x14ac:dyDescent="0.25">
      <c r="A87" s="255">
        <v>3</v>
      </c>
      <c r="B87" s="231">
        <v>60050</v>
      </c>
      <c r="C87" s="237" t="s">
        <v>166</v>
      </c>
      <c r="D87" s="193">
        <v>114</v>
      </c>
      <c r="E87" s="187">
        <v>7.02</v>
      </c>
      <c r="F87" s="187">
        <v>31.58</v>
      </c>
      <c r="G87" s="187">
        <v>53.51</v>
      </c>
      <c r="H87" s="187">
        <v>7.89</v>
      </c>
      <c r="I87" s="229">
        <f t="shared" si="18"/>
        <v>3.6227</v>
      </c>
      <c r="J87" s="253"/>
      <c r="K87" s="347">
        <f t="shared" si="13"/>
        <v>114</v>
      </c>
      <c r="L87" s="370">
        <f t="shared" si="16"/>
        <v>69.995999999999995</v>
      </c>
      <c r="M87" s="324">
        <f t="shared" si="14"/>
        <v>61.4</v>
      </c>
      <c r="N87" s="374">
        <f t="shared" si="17"/>
        <v>8.0028000000000006</v>
      </c>
      <c r="O87" s="352">
        <f t="shared" si="15"/>
        <v>7.02</v>
      </c>
    </row>
    <row r="88" spans="1:15" s="252" customFormat="1" ht="15" customHeight="1" x14ac:dyDescent="0.25">
      <c r="A88" s="255">
        <v>4</v>
      </c>
      <c r="B88" s="231">
        <v>60070</v>
      </c>
      <c r="C88" s="237" t="s">
        <v>167</v>
      </c>
      <c r="D88" s="193">
        <v>114</v>
      </c>
      <c r="E88" s="187">
        <v>0.88</v>
      </c>
      <c r="F88" s="187">
        <v>13.16</v>
      </c>
      <c r="G88" s="187">
        <v>56.14</v>
      </c>
      <c r="H88" s="187">
        <v>29.82</v>
      </c>
      <c r="I88" s="229">
        <f t="shared" si="18"/>
        <v>4.149</v>
      </c>
      <c r="J88" s="253"/>
      <c r="K88" s="347">
        <f t="shared" si="13"/>
        <v>114</v>
      </c>
      <c r="L88" s="370">
        <f t="shared" si="16"/>
        <v>97.994399999999999</v>
      </c>
      <c r="M88" s="324">
        <f t="shared" si="14"/>
        <v>85.960000000000008</v>
      </c>
      <c r="N88" s="374">
        <f t="shared" si="17"/>
        <v>1.0032000000000001</v>
      </c>
      <c r="O88" s="352">
        <f t="shared" si="15"/>
        <v>0.88</v>
      </c>
    </row>
    <row r="89" spans="1:15" s="252" customFormat="1" ht="15" customHeight="1" x14ac:dyDescent="0.25">
      <c r="A89" s="255">
        <v>5</v>
      </c>
      <c r="B89" s="231">
        <v>60180</v>
      </c>
      <c r="C89" s="237" t="s">
        <v>168</v>
      </c>
      <c r="D89" s="193">
        <v>170</v>
      </c>
      <c r="E89" s="187">
        <v>0.59</v>
      </c>
      <c r="F89" s="187">
        <v>18.239999999999998</v>
      </c>
      <c r="G89" s="187">
        <v>58.24</v>
      </c>
      <c r="H89" s="187">
        <v>22.94</v>
      </c>
      <c r="I89" s="229">
        <f t="shared" si="18"/>
        <v>4.0355999999999996</v>
      </c>
      <c r="J89" s="253"/>
      <c r="K89" s="347">
        <f t="shared" si="13"/>
        <v>170</v>
      </c>
      <c r="L89" s="370">
        <f t="shared" si="16"/>
        <v>138.006</v>
      </c>
      <c r="M89" s="324">
        <f t="shared" si="14"/>
        <v>81.180000000000007</v>
      </c>
      <c r="N89" s="374">
        <f t="shared" si="17"/>
        <v>1.0029999999999999</v>
      </c>
      <c r="O89" s="352">
        <f t="shared" si="15"/>
        <v>0.59</v>
      </c>
    </row>
    <row r="90" spans="1:15" s="252" customFormat="1" ht="15" customHeight="1" x14ac:dyDescent="0.25">
      <c r="A90" s="255">
        <v>6</v>
      </c>
      <c r="B90" s="231">
        <v>60240</v>
      </c>
      <c r="C90" s="237" t="s">
        <v>169</v>
      </c>
      <c r="D90" s="193">
        <v>227</v>
      </c>
      <c r="E90" s="187">
        <v>3.96</v>
      </c>
      <c r="F90" s="187">
        <v>30.4</v>
      </c>
      <c r="G90" s="187">
        <v>44.49</v>
      </c>
      <c r="H90" s="187">
        <v>21.15</v>
      </c>
      <c r="I90" s="229">
        <f t="shared" si="18"/>
        <v>3.8283</v>
      </c>
      <c r="J90" s="253"/>
      <c r="K90" s="347">
        <f t="shared" si="13"/>
        <v>227</v>
      </c>
      <c r="L90" s="370">
        <f t="shared" si="16"/>
        <v>149.00280000000001</v>
      </c>
      <c r="M90" s="324">
        <f t="shared" si="14"/>
        <v>65.64</v>
      </c>
      <c r="N90" s="374">
        <f t="shared" si="17"/>
        <v>8.9892000000000003</v>
      </c>
      <c r="O90" s="352">
        <f t="shared" si="15"/>
        <v>3.96</v>
      </c>
    </row>
    <row r="91" spans="1:15" s="252" customFormat="1" ht="15" customHeight="1" x14ac:dyDescent="0.25">
      <c r="A91" s="255">
        <v>7</v>
      </c>
      <c r="B91" s="231">
        <v>60560</v>
      </c>
      <c r="C91" s="237" t="s">
        <v>75</v>
      </c>
      <c r="D91" s="193">
        <v>74</v>
      </c>
      <c r="E91" s="187"/>
      <c r="F91" s="187">
        <v>32.43</v>
      </c>
      <c r="G91" s="187">
        <v>50</v>
      </c>
      <c r="H91" s="187">
        <v>17.57</v>
      </c>
      <c r="I91" s="229">
        <f t="shared" si="18"/>
        <v>3.8513999999999999</v>
      </c>
      <c r="J91" s="253"/>
      <c r="K91" s="347">
        <f t="shared" si="13"/>
        <v>74</v>
      </c>
      <c r="L91" s="370">
        <f t="shared" si="16"/>
        <v>50.001799999999996</v>
      </c>
      <c r="M91" s="324">
        <f t="shared" si="14"/>
        <v>67.569999999999993</v>
      </c>
      <c r="N91" s="374">
        <f t="shared" si="17"/>
        <v>0</v>
      </c>
      <c r="O91" s="352">
        <f t="shared" si="15"/>
        <v>0</v>
      </c>
    </row>
    <row r="92" spans="1:15" s="252" customFormat="1" ht="15" customHeight="1" x14ac:dyDescent="0.25">
      <c r="A92" s="255">
        <v>8</v>
      </c>
      <c r="B92" s="231">
        <v>60660</v>
      </c>
      <c r="C92" s="237" t="s">
        <v>170</v>
      </c>
      <c r="D92" s="193">
        <v>83</v>
      </c>
      <c r="E92" s="187">
        <v>6.02</v>
      </c>
      <c r="F92" s="187">
        <v>31.33</v>
      </c>
      <c r="G92" s="187">
        <v>43.37</v>
      </c>
      <c r="H92" s="187">
        <v>19.28</v>
      </c>
      <c r="I92" s="229">
        <f t="shared" si="18"/>
        <v>3.7590999999999997</v>
      </c>
      <c r="J92" s="253"/>
      <c r="K92" s="347">
        <f t="shared" si="13"/>
        <v>83</v>
      </c>
      <c r="L92" s="370">
        <f t="shared" si="16"/>
        <v>51.999499999999998</v>
      </c>
      <c r="M92" s="324">
        <f t="shared" si="14"/>
        <v>62.65</v>
      </c>
      <c r="N92" s="374">
        <f t="shared" si="17"/>
        <v>4.9965999999999999</v>
      </c>
      <c r="O92" s="352">
        <f t="shared" si="15"/>
        <v>6.02</v>
      </c>
    </row>
    <row r="93" spans="1:15" s="252" customFormat="1" ht="15" customHeight="1" x14ac:dyDescent="0.25">
      <c r="A93" s="255">
        <v>9</v>
      </c>
      <c r="B93" s="231">
        <v>60001</v>
      </c>
      <c r="C93" s="237" t="s">
        <v>171</v>
      </c>
      <c r="D93" s="193">
        <v>99</v>
      </c>
      <c r="E93" s="187">
        <v>11.11</v>
      </c>
      <c r="F93" s="187">
        <v>27.27</v>
      </c>
      <c r="G93" s="187">
        <v>45.45</v>
      </c>
      <c r="H93" s="187">
        <v>16.16</v>
      </c>
      <c r="I93" s="229">
        <f t="shared" si="18"/>
        <v>3.6663000000000006</v>
      </c>
      <c r="J93" s="253"/>
      <c r="K93" s="347">
        <f t="shared" si="13"/>
        <v>99</v>
      </c>
      <c r="L93" s="370">
        <f t="shared" si="16"/>
        <v>60.993900000000004</v>
      </c>
      <c r="M93" s="324">
        <f t="shared" si="14"/>
        <v>61.61</v>
      </c>
      <c r="N93" s="374">
        <f t="shared" si="17"/>
        <v>10.998899999999999</v>
      </c>
      <c r="O93" s="352">
        <f t="shared" si="15"/>
        <v>11.11</v>
      </c>
    </row>
    <row r="94" spans="1:15" s="252" customFormat="1" ht="15" customHeight="1" x14ac:dyDescent="0.25">
      <c r="A94" s="255">
        <v>10</v>
      </c>
      <c r="B94" s="231">
        <v>60850</v>
      </c>
      <c r="C94" s="237" t="s">
        <v>172</v>
      </c>
      <c r="D94" s="193">
        <v>110</v>
      </c>
      <c r="E94" s="187">
        <v>10</v>
      </c>
      <c r="F94" s="187">
        <v>32.729999999999997</v>
      </c>
      <c r="G94" s="187">
        <v>45.45</v>
      </c>
      <c r="H94" s="187">
        <v>11.82</v>
      </c>
      <c r="I94" s="229">
        <f t="shared" si="18"/>
        <v>3.5909000000000004</v>
      </c>
      <c r="J94" s="253"/>
      <c r="K94" s="347">
        <f t="shared" si="13"/>
        <v>110</v>
      </c>
      <c r="L94" s="370">
        <f t="shared" si="16"/>
        <v>62.997000000000007</v>
      </c>
      <c r="M94" s="324">
        <f t="shared" si="14"/>
        <v>57.27</v>
      </c>
      <c r="N94" s="374">
        <f t="shared" si="17"/>
        <v>11</v>
      </c>
      <c r="O94" s="352">
        <f t="shared" si="15"/>
        <v>10</v>
      </c>
    </row>
    <row r="95" spans="1:15" s="252" customFormat="1" ht="15" customHeight="1" x14ac:dyDescent="0.25">
      <c r="A95" s="255">
        <v>11</v>
      </c>
      <c r="B95" s="231">
        <v>60910</v>
      </c>
      <c r="C95" s="239" t="s">
        <v>198</v>
      </c>
      <c r="D95" s="193">
        <v>77</v>
      </c>
      <c r="E95" s="187">
        <v>6.49</v>
      </c>
      <c r="F95" s="187">
        <v>36.36</v>
      </c>
      <c r="G95" s="187">
        <v>50.65</v>
      </c>
      <c r="H95" s="187">
        <v>6.49</v>
      </c>
      <c r="I95" s="229">
        <f t="shared" si="18"/>
        <v>3.5710999999999995</v>
      </c>
      <c r="J95" s="253"/>
      <c r="K95" s="347">
        <f t="shared" si="13"/>
        <v>77</v>
      </c>
      <c r="L95" s="370">
        <f t="shared" si="16"/>
        <v>43.997799999999998</v>
      </c>
      <c r="M95" s="324">
        <f t="shared" si="14"/>
        <v>57.14</v>
      </c>
      <c r="N95" s="374">
        <f t="shared" si="17"/>
        <v>4.9973000000000001</v>
      </c>
      <c r="O95" s="352">
        <f t="shared" si="15"/>
        <v>6.49</v>
      </c>
    </row>
    <row r="96" spans="1:15" s="252" customFormat="1" ht="15" customHeight="1" x14ac:dyDescent="0.25">
      <c r="A96" s="255">
        <v>12</v>
      </c>
      <c r="B96" s="231">
        <v>60980</v>
      </c>
      <c r="C96" s="237" t="s">
        <v>199</v>
      </c>
      <c r="D96" s="193">
        <v>67</v>
      </c>
      <c r="E96" s="187">
        <v>4.4800000000000004</v>
      </c>
      <c r="F96" s="187">
        <v>25.37</v>
      </c>
      <c r="G96" s="187">
        <v>55.22</v>
      </c>
      <c r="H96" s="187">
        <v>14.93</v>
      </c>
      <c r="I96" s="229">
        <f t="shared" si="18"/>
        <v>3.806</v>
      </c>
      <c r="J96" s="253"/>
      <c r="K96" s="347">
        <f t="shared" si="13"/>
        <v>67</v>
      </c>
      <c r="L96" s="370">
        <f t="shared" si="16"/>
        <v>47.000500000000002</v>
      </c>
      <c r="M96" s="324">
        <f t="shared" si="14"/>
        <v>70.150000000000006</v>
      </c>
      <c r="N96" s="374">
        <f t="shared" si="17"/>
        <v>3.0016000000000003</v>
      </c>
      <c r="O96" s="352">
        <f t="shared" si="15"/>
        <v>4.4800000000000004</v>
      </c>
    </row>
    <row r="97" spans="1:15" s="252" customFormat="1" ht="15" customHeight="1" x14ac:dyDescent="0.25">
      <c r="A97" s="255">
        <v>13</v>
      </c>
      <c r="B97" s="231">
        <v>61080</v>
      </c>
      <c r="C97" s="237" t="s">
        <v>173</v>
      </c>
      <c r="D97" s="193">
        <v>118</v>
      </c>
      <c r="E97" s="187">
        <v>1.69</v>
      </c>
      <c r="F97" s="187">
        <v>38.14</v>
      </c>
      <c r="G97" s="187">
        <v>42.37</v>
      </c>
      <c r="H97" s="187">
        <v>17.8</v>
      </c>
      <c r="I97" s="229">
        <f t="shared" si="18"/>
        <v>3.7627999999999999</v>
      </c>
      <c r="J97" s="253"/>
      <c r="K97" s="347">
        <f t="shared" si="13"/>
        <v>118</v>
      </c>
      <c r="L97" s="370">
        <f t="shared" si="16"/>
        <v>71.000600000000006</v>
      </c>
      <c r="M97" s="324">
        <f t="shared" si="14"/>
        <v>60.17</v>
      </c>
      <c r="N97" s="374">
        <f t="shared" si="17"/>
        <v>1.9942</v>
      </c>
      <c r="O97" s="352">
        <f t="shared" si="15"/>
        <v>1.69</v>
      </c>
    </row>
    <row r="98" spans="1:15" s="252" customFormat="1" ht="15" customHeight="1" x14ac:dyDescent="0.25">
      <c r="A98" s="255">
        <v>14</v>
      </c>
      <c r="B98" s="231">
        <v>61150</v>
      </c>
      <c r="C98" s="237" t="s">
        <v>174</v>
      </c>
      <c r="D98" s="193">
        <v>101</v>
      </c>
      <c r="E98" s="187">
        <v>4.95</v>
      </c>
      <c r="F98" s="187">
        <v>36.630000000000003</v>
      </c>
      <c r="G98" s="187">
        <v>48.51</v>
      </c>
      <c r="H98" s="187">
        <v>9.9</v>
      </c>
      <c r="I98" s="229">
        <f t="shared" si="18"/>
        <v>3.6333000000000002</v>
      </c>
      <c r="J98" s="253"/>
      <c r="K98" s="347">
        <f t="shared" si="13"/>
        <v>101</v>
      </c>
      <c r="L98" s="370">
        <f t="shared" si="16"/>
        <v>58.994099999999996</v>
      </c>
      <c r="M98" s="324">
        <f t="shared" si="14"/>
        <v>58.41</v>
      </c>
      <c r="N98" s="374">
        <f t="shared" si="17"/>
        <v>4.9995000000000003</v>
      </c>
      <c r="O98" s="352">
        <f t="shared" si="15"/>
        <v>4.95</v>
      </c>
    </row>
    <row r="99" spans="1:15" s="252" customFormat="1" ht="15" customHeight="1" x14ac:dyDescent="0.25">
      <c r="A99" s="255">
        <v>15</v>
      </c>
      <c r="B99" s="231">
        <v>61210</v>
      </c>
      <c r="C99" s="237" t="s">
        <v>175</v>
      </c>
      <c r="D99" s="193">
        <v>92</v>
      </c>
      <c r="E99" s="187">
        <v>1.0900000000000001</v>
      </c>
      <c r="F99" s="187">
        <v>28.26</v>
      </c>
      <c r="G99" s="187">
        <v>50</v>
      </c>
      <c r="H99" s="187">
        <v>20.65</v>
      </c>
      <c r="I99" s="229">
        <f t="shared" si="18"/>
        <v>3.9021000000000003</v>
      </c>
      <c r="J99" s="253"/>
      <c r="K99" s="347">
        <f t="shared" si="13"/>
        <v>92</v>
      </c>
      <c r="L99" s="370">
        <f t="shared" si="16"/>
        <v>64.998000000000005</v>
      </c>
      <c r="M99" s="324">
        <f t="shared" si="14"/>
        <v>70.650000000000006</v>
      </c>
      <c r="N99" s="374">
        <f t="shared" si="17"/>
        <v>1.0027999999999999</v>
      </c>
      <c r="O99" s="352">
        <f t="shared" si="15"/>
        <v>1.0900000000000001</v>
      </c>
    </row>
    <row r="100" spans="1:15" s="252" customFormat="1" ht="15" customHeight="1" x14ac:dyDescent="0.25">
      <c r="A100" s="255">
        <v>16</v>
      </c>
      <c r="B100" s="231">
        <v>61290</v>
      </c>
      <c r="C100" s="237" t="s">
        <v>200</v>
      </c>
      <c r="D100" s="193">
        <v>85</v>
      </c>
      <c r="E100" s="187">
        <v>4.71</v>
      </c>
      <c r="F100" s="187">
        <v>64.709999999999994</v>
      </c>
      <c r="G100" s="187">
        <v>24.71</v>
      </c>
      <c r="H100" s="187">
        <v>5.88</v>
      </c>
      <c r="I100" s="229">
        <f t="shared" si="18"/>
        <v>3.3178999999999998</v>
      </c>
      <c r="J100" s="253"/>
      <c r="K100" s="347">
        <f t="shared" si="13"/>
        <v>85</v>
      </c>
      <c r="L100" s="370">
        <f t="shared" si="16"/>
        <v>26.0015</v>
      </c>
      <c r="M100" s="324">
        <f t="shared" si="14"/>
        <v>30.59</v>
      </c>
      <c r="N100" s="374">
        <f t="shared" si="17"/>
        <v>4.0034999999999998</v>
      </c>
      <c r="O100" s="352">
        <f t="shared" si="15"/>
        <v>4.71</v>
      </c>
    </row>
    <row r="101" spans="1:15" s="252" customFormat="1" ht="15" customHeight="1" x14ac:dyDescent="0.25">
      <c r="A101" s="255">
        <v>17</v>
      </c>
      <c r="B101" s="231">
        <v>61340</v>
      </c>
      <c r="C101" s="237" t="s">
        <v>176</v>
      </c>
      <c r="D101" s="193">
        <v>132</v>
      </c>
      <c r="E101" s="187">
        <v>9.09</v>
      </c>
      <c r="F101" s="187">
        <v>33.33</v>
      </c>
      <c r="G101" s="187">
        <v>44.7</v>
      </c>
      <c r="H101" s="187">
        <v>12.88</v>
      </c>
      <c r="I101" s="229">
        <f t="shared" si="18"/>
        <v>3.6137000000000001</v>
      </c>
      <c r="J101" s="253"/>
      <c r="K101" s="347">
        <f t="shared" si="13"/>
        <v>132</v>
      </c>
      <c r="L101" s="370">
        <f t="shared" si="16"/>
        <v>76.005600000000001</v>
      </c>
      <c r="M101" s="324">
        <f t="shared" si="14"/>
        <v>57.580000000000005</v>
      </c>
      <c r="N101" s="374">
        <f t="shared" si="17"/>
        <v>11.998799999999999</v>
      </c>
      <c r="O101" s="352">
        <f t="shared" si="15"/>
        <v>9.09</v>
      </c>
    </row>
    <row r="102" spans="1:15" s="252" customFormat="1" ht="15" customHeight="1" x14ac:dyDescent="0.25">
      <c r="A102" s="255">
        <v>18</v>
      </c>
      <c r="B102" s="231">
        <v>61390</v>
      </c>
      <c r="C102" s="237" t="s">
        <v>177</v>
      </c>
      <c r="D102" s="193">
        <v>116</v>
      </c>
      <c r="E102" s="187">
        <v>4.3099999999999996</v>
      </c>
      <c r="F102" s="187">
        <v>32.76</v>
      </c>
      <c r="G102" s="187">
        <v>44.83</v>
      </c>
      <c r="H102" s="187">
        <v>18.100000000000001</v>
      </c>
      <c r="I102" s="229">
        <f t="shared" si="18"/>
        <v>3.7672000000000003</v>
      </c>
      <c r="J102" s="253"/>
      <c r="K102" s="347">
        <f t="shared" si="13"/>
        <v>116</v>
      </c>
      <c r="L102" s="370">
        <f t="shared" si="16"/>
        <v>72.998800000000003</v>
      </c>
      <c r="M102" s="324">
        <f t="shared" si="14"/>
        <v>62.93</v>
      </c>
      <c r="N102" s="374">
        <f t="shared" si="17"/>
        <v>4.9996</v>
      </c>
      <c r="O102" s="352">
        <f t="shared" si="15"/>
        <v>4.3099999999999996</v>
      </c>
    </row>
    <row r="103" spans="1:15" s="252" customFormat="1" ht="15" customHeight="1" x14ac:dyDescent="0.25">
      <c r="A103" s="255">
        <v>19</v>
      </c>
      <c r="B103" s="231">
        <v>61410</v>
      </c>
      <c r="C103" s="237" t="s">
        <v>178</v>
      </c>
      <c r="D103" s="193">
        <v>128</v>
      </c>
      <c r="E103" s="187">
        <v>6.25</v>
      </c>
      <c r="F103" s="187">
        <v>28.13</v>
      </c>
      <c r="G103" s="187">
        <v>42.97</v>
      </c>
      <c r="H103" s="187">
        <v>22.66</v>
      </c>
      <c r="I103" s="229">
        <f t="shared" si="18"/>
        <v>3.8207</v>
      </c>
      <c r="J103" s="253"/>
      <c r="K103" s="347">
        <f t="shared" si="13"/>
        <v>128</v>
      </c>
      <c r="L103" s="370">
        <f t="shared" si="16"/>
        <v>84.006399999999999</v>
      </c>
      <c r="M103" s="324">
        <f t="shared" si="14"/>
        <v>65.63</v>
      </c>
      <c r="N103" s="374">
        <f t="shared" si="17"/>
        <v>8</v>
      </c>
      <c r="O103" s="352">
        <f t="shared" si="15"/>
        <v>6.25</v>
      </c>
    </row>
    <row r="104" spans="1:15" s="252" customFormat="1" ht="15" customHeight="1" x14ac:dyDescent="0.25">
      <c r="A104" s="255">
        <v>20</v>
      </c>
      <c r="B104" s="231">
        <v>61430</v>
      </c>
      <c r="C104" s="237" t="s">
        <v>108</v>
      </c>
      <c r="D104" s="193">
        <v>219</v>
      </c>
      <c r="E104" s="187">
        <v>0.91</v>
      </c>
      <c r="F104" s="187">
        <v>23.29</v>
      </c>
      <c r="G104" s="187">
        <v>56.62</v>
      </c>
      <c r="H104" s="187">
        <v>19.18</v>
      </c>
      <c r="I104" s="229">
        <f t="shared" si="18"/>
        <v>3.9406999999999992</v>
      </c>
      <c r="J104" s="253"/>
      <c r="K104" s="347">
        <f t="shared" si="13"/>
        <v>219</v>
      </c>
      <c r="L104" s="370">
        <f t="shared" si="16"/>
        <v>166.00200000000001</v>
      </c>
      <c r="M104" s="324">
        <f t="shared" si="14"/>
        <v>75.8</v>
      </c>
      <c r="N104" s="374">
        <f t="shared" si="17"/>
        <v>1.9929000000000001</v>
      </c>
      <c r="O104" s="352">
        <f t="shared" si="15"/>
        <v>0.91</v>
      </c>
    </row>
    <row r="105" spans="1:15" s="252" customFormat="1" ht="15" customHeight="1" x14ac:dyDescent="0.25">
      <c r="A105" s="255">
        <v>21</v>
      </c>
      <c r="B105" s="231">
        <v>61440</v>
      </c>
      <c r="C105" s="237" t="s">
        <v>179</v>
      </c>
      <c r="D105" s="193">
        <v>261</v>
      </c>
      <c r="E105" s="187">
        <v>3.07</v>
      </c>
      <c r="F105" s="187">
        <v>30.27</v>
      </c>
      <c r="G105" s="187">
        <v>48.28</v>
      </c>
      <c r="H105" s="187">
        <v>18.39</v>
      </c>
      <c r="I105" s="229">
        <f t="shared" si="18"/>
        <v>3.8201999999999998</v>
      </c>
      <c r="J105" s="253"/>
      <c r="K105" s="347">
        <f t="shared" si="13"/>
        <v>261</v>
      </c>
      <c r="L105" s="370">
        <f t="shared" si="16"/>
        <v>174.00869999999998</v>
      </c>
      <c r="M105" s="324">
        <f t="shared" si="14"/>
        <v>66.67</v>
      </c>
      <c r="N105" s="374">
        <f t="shared" si="17"/>
        <v>8.0127000000000006</v>
      </c>
      <c r="O105" s="352">
        <f t="shared" si="15"/>
        <v>3.07</v>
      </c>
    </row>
    <row r="106" spans="1:15" s="252" customFormat="1" ht="15" customHeight="1" x14ac:dyDescent="0.25">
      <c r="A106" s="255">
        <v>22</v>
      </c>
      <c r="B106" s="231">
        <v>61450</v>
      </c>
      <c r="C106" s="237" t="s">
        <v>107</v>
      </c>
      <c r="D106" s="193">
        <v>181</v>
      </c>
      <c r="E106" s="187">
        <v>5.52</v>
      </c>
      <c r="F106" s="187">
        <v>17.68</v>
      </c>
      <c r="G106" s="187">
        <v>48.07</v>
      </c>
      <c r="H106" s="187">
        <v>28.73</v>
      </c>
      <c r="I106" s="229">
        <f t="shared" si="18"/>
        <v>4.0000999999999998</v>
      </c>
      <c r="J106" s="253"/>
      <c r="K106" s="347">
        <f t="shared" si="13"/>
        <v>181</v>
      </c>
      <c r="L106" s="370">
        <f t="shared" si="16"/>
        <v>139.00799999999998</v>
      </c>
      <c r="M106" s="324">
        <f t="shared" si="14"/>
        <v>76.8</v>
      </c>
      <c r="N106" s="374">
        <f t="shared" si="17"/>
        <v>9.9911999999999992</v>
      </c>
      <c r="O106" s="352">
        <f t="shared" si="15"/>
        <v>5.52</v>
      </c>
    </row>
    <row r="107" spans="1:15" s="252" customFormat="1" ht="15" customHeight="1" x14ac:dyDescent="0.25">
      <c r="A107" s="255">
        <v>23</v>
      </c>
      <c r="B107" s="231">
        <v>61470</v>
      </c>
      <c r="C107" s="237" t="s">
        <v>201</v>
      </c>
      <c r="D107" s="193">
        <v>136</v>
      </c>
      <c r="E107" s="187">
        <v>5.88</v>
      </c>
      <c r="F107" s="187">
        <v>34.56</v>
      </c>
      <c r="G107" s="187">
        <v>42.65</v>
      </c>
      <c r="H107" s="187">
        <v>16.91</v>
      </c>
      <c r="I107" s="229">
        <f t="shared" si="18"/>
        <v>3.7059000000000002</v>
      </c>
      <c r="J107" s="253"/>
      <c r="K107" s="347">
        <f t="shared" si="13"/>
        <v>136</v>
      </c>
      <c r="L107" s="370">
        <f t="shared" si="16"/>
        <v>81.001599999999996</v>
      </c>
      <c r="M107" s="324">
        <f t="shared" si="14"/>
        <v>59.56</v>
      </c>
      <c r="N107" s="374">
        <f t="shared" si="17"/>
        <v>7.9967999999999995</v>
      </c>
      <c r="O107" s="352">
        <f t="shared" si="15"/>
        <v>5.88</v>
      </c>
    </row>
    <row r="108" spans="1:15" s="252" customFormat="1" ht="15" customHeight="1" x14ac:dyDescent="0.25">
      <c r="A108" s="255">
        <v>24</v>
      </c>
      <c r="B108" s="231">
        <v>61490</v>
      </c>
      <c r="C108" s="237" t="s">
        <v>109</v>
      </c>
      <c r="D108" s="193">
        <v>293</v>
      </c>
      <c r="E108" s="187">
        <v>7.17</v>
      </c>
      <c r="F108" s="187">
        <v>27.65</v>
      </c>
      <c r="G108" s="187">
        <v>50.85</v>
      </c>
      <c r="H108" s="187">
        <v>14.33</v>
      </c>
      <c r="I108" s="229">
        <f t="shared" si="18"/>
        <v>3.7234000000000003</v>
      </c>
      <c r="J108" s="253"/>
      <c r="K108" s="347">
        <f t="shared" si="13"/>
        <v>293</v>
      </c>
      <c r="L108" s="370">
        <f t="shared" si="16"/>
        <v>190.97740000000002</v>
      </c>
      <c r="M108" s="324">
        <f t="shared" si="14"/>
        <v>65.180000000000007</v>
      </c>
      <c r="N108" s="374">
        <f t="shared" si="17"/>
        <v>21.008099999999999</v>
      </c>
      <c r="O108" s="352">
        <f t="shared" si="15"/>
        <v>7.17</v>
      </c>
    </row>
    <row r="109" spans="1:15" s="252" customFormat="1" ht="15" customHeight="1" x14ac:dyDescent="0.25">
      <c r="A109" s="255">
        <v>25</v>
      </c>
      <c r="B109" s="231">
        <v>61500</v>
      </c>
      <c r="C109" s="237" t="s">
        <v>110</v>
      </c>
      <c r="D109" s="193">
        <v>292</v>
      </c>
      <c r="E109" s="187">
        <v>6.85</v>
      </c>
      <c r="F109" s="187">
        <v>19.86</v>
      </c>
      <c r="G109" s="187">
        <v>48.97</v>
      </c>
      <c r="H109" s="187">
        <v>24.32</v>
      </c>
      <c r="I109" s="229">
        <f t="shared" si="18"/>
        <v>3.9076</v>
      </c>
      <c r="J109" s="253"/>
      <c r="K109" s="347">
        <f t="shared" si="13"/>
        <v>292</v>
      </c>
      <c r="L109" s="370">
        <f t="shared" si="16"/>
        <v>214.00679999999997</v>
      </c>
      <c r="M109" s="324">
        <f t="shared" si="14"/>
        <v>73.289999999999992</v>
      </c>
      <c r="N109" s="374">
        <f t="shared" si="17"/>
        <v>20.001999999999999</v>
      </c>
      <c r="O109" s="352">
        <f t="shared" si="15"/>
        <v>6.85</v>
      </c>
    </row>
    <row r="110" spans="1:15" s="252" customFormat="1" ht="15" customHeight="1" x14ac:dyDescent="0.25">
      <c r="A110" s="255">
        <v>26</v>
      </c>
      <c r="B110" s="231">
        <v>61510</v>
      </c>
      <c r="C110" s="237" t="s">
        <v>90</v>
      </c>
      <c r="D110" s="193">
        <v>161</v>
      </c>
      <c r="E110" s="187">
        <v>3.73</v>
      </c>
      <c r="F110" s="187">
        <v>28.57</v>
      </c>
      <c r="G110" s="187">
        <v>54.04</v>
      </c>
      <c r="H110" s="187">
        <v>13.66</v>
      </c>
      <c r="I110" s="229">
        <v>3.7763</v>
      </c>
      <c r="J110" s="253"/>
      <c r="K110" s="347">
        <f t="shared" si="13"/>
        <v>161</v>
      </c>
      <c r="L110" s="370">
        <f t="shared" si="16"/>
        <v>108.99700000000001</v>
      </c>
      <c r="M110" s="324">
        <f t="shared" si="14"/>
        <v>67.7</v>
      </c>
      <c r="N110" s="374">
        <f t="shared" si="17"/>
        <v>6.0053000000000001</v>
      </c>
      <c r="O110" s="352">
        <f t="shared" si="15"/>
        <v>3.73</v>
      </c>
    </row>
    <row r="111" spans="1:15" s="252" customFormat="1" ht="15" customHeight="1" x14ac:dyDescent="0.25">
      <c r="A111" s="255">
        <v>27</v>
      </c>
      <c r="B111" s="231">
        <v>61520</v>
      </c>
      <c r="C111" s="237" t="s">
        <v>180</v>
      </c>
      <c r="D111" s="85">
        <v>200</v>
      </c>
      <c r="E111" s="86">
        <v>0.5</v>
      </c>
      <c r="F111" s="86">
        <v>21</v>
      </c>
      <c r="G111" s="86">
        <v>55.5</v>
      </c>
      <c r="H111" s="87">
        <v>23</v>
      </c>
      <c r="I111" s="229">
        <v>4.01</v>
      </c>
      <c r="J111" s="253"/>
      <c r="K111" s="347">
        <f t="shared" si="13"/>
        <v>200</v>
      </c>
      <c r="L111" s="370">
        <f t="shared" si="16"/>
        <v>157</v>
      </c>
      <c r="M111" s="324">
        <f t="shared" si="14"/>
        <v>78.5</v>
      </c>
      <c r="N111" s="374">
        <f t="shared" si="17"/>
        <v>1</v>
      </c>
      <c r="O111" s="352">
        <f t="shared" si="15"/>
        <v>0.5</v>
      </c>
    </row>
    <row r="112" spans="1:15" s="252" customFormat="1" ht="15" customHeight="1" x14ac:dyDescent="0.25">
      <c r="A112" s="255">
        <v>28</v>
      </c>
      <c r="B112" s="258">
        <v>61540</v>
      </c>
      <c r="C112" s="237" t="s">
        <v>181</v>
      </c>
      <c r="D112" s="88">
        <v>200</v>
      </c>
      <c r="E112" s="89">
        <v>3.5</v>
      </c>
      <c r="F112" s="89">
        <v>37.5</v>
      </c>
      <c r="G112" s="89">
        <v>54</v>
      </c>
      <c r="H112" s="89">
        <v>5</v>
      </c>
      <c r="I112" s="229">
        <f t="shared" si="18"/>
        <v>3.605</v>
      </c>
      <c r="J112" s="253"/>
      <c r="K112" s="347">
        <f t="shared" si="13"/>
        <v>200</v>
      </c>
      <c r="L112" s="370">
        <f t="shared" si="16"/>
        <v>118</v>
      </c>
      <c r="M112" s="324">
        <f t="shared" si="14"/>
        <v>59</v>
      </c>
      <c r="N112" s="374">
        <f t="shared" si="17"/>
        <v>7</v>
      </c>
      <c r="O112" s="352">
        <f t="shared" si="15"/>
        <v>3.5</v>
      </c>
    </row>
    <row r="113" spans="1:15" s="252" customFormat="1" ht="15" customHeight="1" x14ac:dyDescent="0.25">
      <c r="A113" s="255">
        <v>29</v>
      </c>
      <c r="B113" s="231">
        <v>61560</v>
      </c>
      <c r="C113" s="259" t="s">
        <v>182</v>
      </c>
      <c r="D113" s="193">
        <v>400</v>
      </c>
      <c r="E113" s="187">
        <v>3.75</v>
      </c>
      <c r="F113" s="187">
        <v>31.25</v>
      </c>
      <c r="G113" s="187">
        <v>46.75</v>
      </c>
      <c r="H113" s="187">
        <v>18.25</v>
      </c>
      <c r="I113" s="229">
        <f t="shared" si="18"/>
        <v>3.7949999999999999</v>
      </c>
      <c r="J113" s="253"/>
      <c r="K113" s="347">
        <f t="shared" si="13"/>
        <v>400</v>
      </c>
      <c r="L113" s="370">
        <f t="shared" si="16"/>
        <v>260</v>
      </c>
      <c r="M113" s="324">
        <f t="shared" si="14"/>
        <v>65</v>
      </c>
      <c r="N113" s="377">
        <f t="shared" si="17"/>
        <v>15</v>
      </c>
      <c r="O113" s="352">
        <f t="shared" si="15"/>
        <v>3.75</v>
      </c>
    </row>
    <row r="114" spans="1:15" s="252" customFormat="1" ht="15" customHeight="1" thickBot="1" x14ac:dyDescent="0.3">
      <c r="A114" s="255">
        <v>30</v>
      </c>
      <c r="B114" s="231">
        <v>61570</v>
      </c>
      <c r="C114" s="237" t="s">
        <v>183</v>
      </c>
      <c r="D114" s="193">
        <v>248</v>
      </c>
      <c r="E114" s="187">
        <v>10.48</v>
      </c>
      <c r="F114" s="187">
        <v>35.89</v>
      </c>
      <c r="G114" s="187">
        <v>45.97</v>
      </c>
      <c r="H114" s="180">
        <v>7.66</v>
      </c>
      <c r="I114" s="229">
        <f t="shared" si="18"/>
        <v>3.5081000000000002</v>
      </c>
      <c r="J114" s="253"/>
      <c r="K114" s="378">
        <f t="shared" si="13"/>
        <v>248</v>
      </c>
      <c r="L114" s="379">
        <f t="shared" si="16"/>
        <v>133.00239999999997</v>
      </c>
      <c r="M114" s="380">
        <f t="shared" si="14"/>
        <v>53.629999999999995</v>
      </c>
      <c r="N114" s="379">
        <f t="shared" si="17"/>
        <v>25.990400000000001</v>
      </c>
      <c r="O114" s="381">
        <f t="shared" si="15"/>
        <v>10.48</v>
      </c>
    </row>
    <row r="115" spans="1:15" s="252" customFormat="1" ht="15" customHeight="1" thickBot="1" x14ac:dyDescent="0.3">
      <c r="A115" s="222"/>
      <c r="B115" s="241"/>
      <c r="C115" s="220" t="s">
        <v>106</v>
      </c>
      <c r="D115" s="223">
        <f>SUM(D116:D124)</f>
        <v>1170</v>
      </c>
      <c r="E115" s="224">
        <f t="shared" ref="E115:H115" si="19">AVERAGE(E116:E124)</f>
        <v>3.4314285714285715</v>
      </c>
      <c r="F115" s="224">
        <f t="shared" si="19"/>
        <v>26.216666666666665</v>
      </c>
      <c r="G115" s="224">
        <f t="shared" si="19"/>
        <v>49.102222222222231</v>
      </c>
      <c r="H115" s="224">
        <f t="shared" si="19"/>
        <v>22.01</v>
      </c>
      <c r="I115" s="225">
        <f>AVERAGE(I116:I124)</f>
        <v>3.9044666666666665</v>
      </c>
      <c r="J115" s="253"/>
      <c r="K115" s="395">
        <f t="shared" si="13"/>
        <v>1170</v>
      </c>
      <c r="L115" s="396">
        <f>SUM(L116:L124)</f>
        <v>824.99570000000006</v>
      </c>
      <c r="M115" s="397">
        <f t="shared" si="14"/>
        <v>71.112222222222229</v>
      </c>
      <c r="N115" s="398">
        <f>SUM(N116:N124)</f>
        <v>41.976999999999997</v>
      </c>
      <c r="O115" s="399">
        <f t="shared" si="15"/>
        <v>3.4314285714285715</v>
      </c>
    </row>
    <row r="116" spans="1:15" s="252" customFormat="1" ht="15" customHeight="1" x14ac:dyDescent="0.25">
      <c r="A116" s="254">
        <v>1</v>
      </c>
      <c r="B116" s="195">
        <v>70020</v>
      </c>
      <c r="C116" s="190" t="s">
        <v>91</v>
      </c>
      <c r="D116" s="196">
        <v>118</v>
      </c>
      <c r="E116" s="197"/>
      <c r="F116" s="197">
        <v>14.41</v>
      </c>
      <c r="G116" s="197">
        <v>49.15</v>
      </c>
      <c r="H116" s="197">
        <v>36.44</v>
      </c>
      <c r="I116" s="228">
        <f t="shared" ref="I116:I124" si="20">(E116*2+F116*3+G116*4+H116*5)/100</f>
        <v>4.2202999999999999</v>
      </c>
      <c r="J116" s="253"/>
      <c r="K116" s="386">
        <f t="shared" si="13"/>
        <v>118</v>
      </c>
      <c r="L116" s="387">
        <f t="shared" si="16"/>
        <v>100.9962</v>
      </c>
      <c r="M116" s="388">
        <f t="shared" si="14"/>
        <v>85.59</v>
      </c>
      <c r="N116" s="389">
        <f t="shared" si="17"/>
        <v>0</v>
      </c>
      <c r="O116" s="390">
        <f t="shared" si="15"/>
        <v>0</v>
      </c>
    </row>
    <row r="117" spans="1:15" s="252" customFormat="1" ht="15" customHeight="1" x14ac:dyDescent="0.25">
      <c r="A117" s="255">
        <v>2</v>
      </c>
      <c r="B117" s="231">
        <v>70110</v>
      </c>
      <c r="C117" s="191" t="s">
        <v>94</v>
      </c>
      <c r="D117" s="193">
        <v>79</v>
      </c>
      <c r="E117" s="187">
        <v>5.0599999999999996</v>
      </c>
      <c r="F117" s="187">
        <v>17.72</v>
      </c>
      <c r="G117" s="187">
        <v>54.43</v>
      </c>
      <c r="H117" s="187">
        <v>22.78</v>
      </c>
      <c r="I117" s="229">
        <f t="shared" si="20"/>
        <v>3.9489999999999998</v>
      </c>
      <c r="J117" s="253"/>
      <c r="K117" s="347">
        <f t="shared" si="13"/>
        <v>79</v>
      </c>
      <c r="L117" s="370">
        <f t="shared" si="16"/>
        <v>60.995900000000013</v>
      </c>
      <c r="M117" s="324">
        <f t="shared" si="14"/>
        <v>77.210000000000008</v>
      </c>
      <c r="N117" s="374">
        <f t="shared" si="17"/>
        <v>3.9973999999999994</v>
      </c>
      <c r="O117" s="352">
        <f t="shared" si="15"/>
        <v>5.0599999999999996</v>
      </c>
    </row>
    <row r="118" spans="1:15" s="252" customFormat="1" ht="15" customHeight="1" x14ac:dyDescent="0.25">
      <c r="A118" s="257">
        <v>3</v>
      </c>
      <c r="B118" s="231">
        <v>70021</v>
      </c>
      <c r="C118" s="191" t="s">
        <v>92</v>
      </c>
      <c r="D118" s="193">
        <v>63</v>
      </c>
      <c r="E118" s="187"/>
      <c r="F118" s="187">
        <v>19.05</v>
      </c>
      <c r="G118" s="187">
        <v>60.32</v>
      </c>
      <c r="H118" s="187">
        <v>20.63</v>
      </c>
      <c r="I118" s="229">
        <f t="shared" si="20"/>
        <v>4.0157999999999996</v>
      </c>
      <c r="J118" s="253"/>
      <c r="K118" s="347">
        <f t="shared" si="13"/>
        <v>63</v>
      </c>
      <c r="L118" s="370">
        <f t="shared" si="16"/>
        <v>50.998500000000007</v>
      </c>
      <c r="M118" s="324">
        <f t="shared" si="14"/>
        <v>80.95</v>
      </c>
      <c r="N118" s="374">
        <f t="shared" si="17"/>
        <v>0</v>
      </c>
      <c r="O118" s="352">
        <f t="shared" si="15"/>
        <v>0</v>
      </c>
    </row>
    <row r="119" spans="1:15" s="252" customFormat="1" ht="15" customHeight="1" x14ac:dyDescent="0.25">
      <c r="A119" s="255">
        <v>4</v>
      </c>
      <c r="B119" s="231">
        <v>70040</v>
      </c>
      <c r="C119" s="191" t="s">
        <v>93</v>
      </c>
      <c r="D119" s="193">
        <v>69</v>
      </c>
      <c r="E119" s="187">
        <v>2.9</v>
      </c>
      <c r="F119" s="187">
        <v>37.68</v>
      </c>
      <c r="G119" s="187">
        <v>47.83</v>
      </c>
      <c r="H119" s="187">
        <v>11.59</v>
      </c>
      <c r="I119" s="229">
        <f t="shared" si="20"/>
        <v>3.6810999999999994</v>
      </c>
      <c r="J119" s="253"/>
      <c r="K119" s="347">
        <f t="shared" si="13"/>
        <v>69</v>
      </c>
      <c r="L119" s="370">
        <f t="shared" si="16"/>
        <v>40.999800000000008</v>
      </c>
      <c r="M119" s="324">
        <f t="shared" si="14"/>
        <v>59.42</v>
      </c>
      <c r="N119" s="374">
        <f t="shared" si="17"/>
        <v>2.0009999999999999</v>
      </c>
      <c r="O119" s="352">
        <f t="shared" si="15"/>
        <v>2.9</v>
      </c>
    </row>
    <row r="120" spans="1:15" s="252" customFormat="1" ht="15" customHeight="1" x14ac:dyDescent="0.25">
      <c r="A120" s="255">
        <v>5</v>
      </c>
      <c r="B120" s="231">
        <v>70100</v>
      </c>
      <c r="C120" s="191" t="s">
        <v>184</v>
      </c>
      <c r="D120" s="193">
        <v>80</v>
      </c>
      <c r="E120" s="187">
        <v>1.25</v>
      </c>
      <c r="F120" s="187">
        <v>10</v>
      </c>
      <c r="G120" s="187">
        <v>57.5</v>
      </c>
      <c r="H120" s="187">
        <v>31.25</v>
      </c>
      <c r="I120" s="229">
        <f t="shared" si="20"/>
        <v>4.1875</v>
      </c>
      <c r="J120" s="253"/>
      <c r="K120" s="347">
        <f t="shared" si="13"/>
        <v>80</v>
      </c>
      <c r="L120" s="370">
        <f t="shared" si="16"/>
        <v>71</v>
      </c>
      <c r="M120" s="324">
        <f t="shared" si="14"/>
        <v>88.75</v>
      </c>
      <c r="N120" s="374">
        <f t="shared" si="17"/>
        <v>1</v>
      </c>
      <c r="O120" s="352">
        <f t="shared" si="15"/>
        <v>1.25</v>
      </c>
    </row>
    <row r="121" spans="1:15" s="252" customFormat="1" ht="15" customHeight="1" x14ac:dyDescent="0.25">
      <c r="A121" s="255">
        <v>6</v>
      </c>
      <c r="B121" s="231">
        <v>70270</v>
      </c>
      <c r="C121" s="191" t="s">
        <v>95</v>
      </c>
      <c r="D121" s="193">
        <v>74</v>
      </c>
      <c r="E121" s="187">
        <v>2.7</v>
      </c>
      <c r="F121" s="187">
        <v>40.54</v>
      </c>
      <c r="G121" s="187">
        <v>36.49</v>
      </c>
      <c r="H121" s="187">
        <v>20.27</v>
      </c>
      <c r="I121" s="229">
        <f t="shared" si="20"/>
        <v>3.7433000000000005</v>
      </c>
      <c r="J121" s="253"/>
      <c r="K121" s="347">
        <f t="shared" si="13"/>
        <v>74</v>
      </c>
      <c r="L121" s="370">
        <f t="shared" si="16"/>
        <v>42.002400000000009</v>
      </c>
      <c r="M121" s="324">
        <f t="shared" si="14"/>
        <v>56.760000000000005</v>
      </c>
      <c r="N121" s="374">
        <f t="shared" si="17"/>
        <v>1.9980000000000002</v>
      </c>
      <c r="O121" s="352">
        <f t="shared" si="15"/>
        <v>2.7</v>
      </c>
    </row>
    <row r="122" spans="1:15" s="252" customFormat="1" ht="15" customHeight="1" x14ac:dyDescent="0.25">
      <c r="A122" s="255">
        <v>7</v>
      </c>
      <c r="B122" s="235">
        <v>70510</v>
      </c>
      <c r="C122" s="191" t="s">
        <v>96</v>
      </c>
      <c r="D122" s="193">
        <v>46</v>
      </c>
      <c r="E122" s="187">
        <v>2.17</v>
      </c>
      <c r="F122" s="187">
        <v>41.3</v>
      </c>
      <c r="G122" s="187">
        <v>41.3</v>
      </c>
      <c r="H122" s="187">
        <v>15.22</v>
      </c>
      <c r="I122" s="229">
        <f t="shared" si="20"/>
        <v>3.6953999999999998</v>
      </c>
      <c r="J122" s="253"/>
      <c r="K122" s="347">
        <f t="shared" si="13"/>
        <v>46</v>
      </c>
      <c r="L122" s="370">
        <f t="shared" si="16"/>
        <v>25.999199999999995</v>
      </c>
      <c r="M122" s="324">
        <f t="shared" si="14"/>
        <v>56.519999999999996</v>
      </c>
      <c r="N122" s="374">
        <f t="shared" si="17"/>
        <v>0.99819999999999998</v>
      </c>
      <c r="O122" s="352">
        <f t="shared" si="15"/>
        <v>2.17</v>
      </c>
    </row>
    <row r="123" spans="1:15" s="252" customFormat="1" ht="15" customHeight="1" x14ac:dyDescent="0.25">
      <c r="A123" s="255">
        <v>8</v>
      </c>
      <c r="B123" s="235">
        <v>10880</v>
      </c>
      <c r="C123" s="191" t="s">
        <v>185</v>
      </c>
      <c r="D123" s="193">
        <v>342</v>
      </c>
      <c r="E123" s="187">
        <v>5.26</v>
      </c>
      <c r="F123" s="187">
        <v>27.49</v>
      </c>
      <c r="G123" s="187">
        <v>49.42</v>
      </c>
      <c r="H123" s="187">
        <v>17.84</v>
      </c>
      <c r="I123" s="229">
        <f t="shared" si="20"/>
        <v>3.7987000000000002</v>
      </c>
      <c r="J123" s="253"/>
      <c r="K123" s="384">
        <f t="shared" si="13"/>
        <v>342</v>
      </c>
      <c r="L123" s="371">
        <f t="shared" si="16"/>
        <v>230.02920000000003</v>
      </c>
      <c r="M123" s="326">
        <f t="shared" si="14"/>
        <v>67.260000000000005</v>
      </c>
      <c r="N123" s="385">
        <f t="shared" si="17"/>
        <v>17.989199999999997</v>
      </c>
      <c r="O123" s="353">
        <f t="shared" si="15"/>
        <v>5.26</v>
      </c>
    </row>
    <row r="124" spans="1:15" s="252" customFormat="1" ht="15" customHeight="1" thickBot="1" x14ac:dyDescent="0.3">
      <c r="A124" s="61">
        <v>9</v>
      </c>
      <c r="B124" s="236">
        <v>10890</v>
      </c>
      <c r="C124" s="192" t="s">
        <v>115</v>
      </c>
      <c r="D124" s="194">
        <v>299</v>
      </c>
      <c r="E124" s="188">
        <v>4.68</v>
      </c>
      <c r="F124" s="188">
        <v>27.76</v>
      </c>
      <c r="G124" s="188">
        <v>45.48</v>
      </c>
      <c r="H124" s="189">
        <v>22.07</v>
      </c>
      <c r="I124" s="62">
        <f t="shared" si="20"/>
        <v>3.8490999999999995</v>
      </c>
      <c r="J124" s="253"/>
      <c r="K124" s="391">
        <f t="shared" si="13"/>
        <v>299</v>
      </c>
      <c r="L124" s="394">
        <f t="shared" si="16"/>
        <v>201.97450000000001</v>
      </c>
      <c r="M124" s="392">
        <f t="shared" si="14"/>
        <v>67.55</v>
      </c>
      <c r="N124" s="394">
        <f t="shared" si="17"/>
        <v>13.9932</v>
      </c>
      <c r="O124" s="393">
        <f t="shared" si="15"/>
        <v>4.68</v>
      </c>
    </row>
    <row r="125" spans="1:15" ht="15" customHeight="1" x14ac:dyDescent="0.25">
      <c r="A125" s="210"/>
      <c r="B125" s="210"/>
      <c r="C125" s="210"/>
      <c r="D125" s="473" t="s">
        <v>98</v>
      </c>
      <c r="E125" s="473"/>
      <c r="F125" s="473"/>
      <c r="G125" s="473"/>
      <c r="H125" s="473"/>
      <c r="I125" s="227">
        <f>AVERAGE(I8:I16,I18:I29,I31:I47,I49:I68,I70:I83,I85:I114,I116:I124)</f>
        <v>3.7686774774774787</v>
      </c>
      <c r="J125" s="207"/>
    </row>
    <row r="126" spans="1:15" ht="15" customHeight="1" x14ac:dyDescent="0.25">
      <c r="A126" s="210"/>
      <c r="B126" s="210"/>
      <c r="C126" s="210"/>
      <c r="D126" s="210"/>
      <c r="E126" s="211"/>
      <c r="F126" s="211"/>
      <c r="G126" s="212"/>
      <c r="H126" s="212"/>
      <c r="I126" s="213"/>
      <c r="J126" s="207"/>
    </row>
    <row r="127" spans="1:15" x14ac:dyDescent="0.25">
      <c r="A127" s="207"/>
      <c r="B127" s="207"/>
      <c r="C127" s="207"/>
      <c r="D127" s="207"/>
      <c r="E127" s="207"/>
      <c r="F127" s="207"/>
      <c r="G127" s="207"/>
      <c r="H127" s="207"/>
      <c r="I127" s="208"/>
      <c r="J127" s="207"/>
    </row>
  </sheetData>
  <mergeCells count="9">
    <mergeCell ref="I4:I5"/>
    <mergeCell ref="D125:H125"/>
    <mergeCell ref="C2:D2"/>
    <mergeCell ref="A4:A5"/>
    <mergeCell ref="B4:B5"/>
    <mergeCell ref="C4:C5"/>
    <mergeCell ref="D4:D5"/>
    <mergeCell ref="E4:H4"/>
    <mergeCell ref="B6:C6"/>
  </mergeCells>
  <conditionalFormatting sqref="I6:I125">
    <cfRule type="cellIs" dxfId="27" priority="10" stopIfTrue="1" operator="between">
      <formula>$I$125</formula>
      <formula>3.765</formula>
    </cfRule>
    <cfRule type="cellIs" dxfId="26" priority="11" stopIfTrue="1" operator="lessThan">
      <formula>3.5</formula>
    </cfRule>
    <cfRule type="cellIs" dxfId="25" priority="12" stopIfTrue="1" operator="between">
      <formula>$I$125</formula>
      <formula>3.5</formula>
    </cfRule>
    <cfRule type="cellIs" dxfId="24" priority="13" stopIfTrue="1" operator="between">
      <formula>4.5</formula>
      <formula>$I$125</formula>
    </cfRule>
    <cfRule type="cellIs" dxfId="23" priority="14" stopIfTrue="1" operator="greaterThanOrEqual">
      <formula>4.5</formula>
    </cfRule>
  </conditionalFormatting>
  <conditionalFormatting sqref="N7:O124">
    <cfRule type="containsBlanks" dxfId="22" priority="6">
      <formula>LEN(TRIM(N7))=0</formula>
    </cfRule>
    <cfRule type="cellIs" dxfId="21" priority="7" stopIfTrue="1" operator="equal">
      <formula>0</formula>
    </cfRule>
    <cfRule type="cellIs" dxfId="20" priority="8" operator="between">
      <formula>0</formula>
      <formula>9.99</formula>
    </cfRule>
    <cfRule type="cellIs" dxfId="19" priority="9" operator="greaterThanOrEqual">
      <formula>9.9</formula>
    </cfRule>
  </conditionalFormatting>
  <conditionalFormatting sqref="M7:M124">
    <cfRule type="cellIs" dxfId="18" priority="1" operator="equal">
      <formula>90</formula>
    </cfRule>
    <cfRule type="cellIs" dxfId="17" priority="2" operator="lessThan">
      <formula>50</formula>
    </cfRule>
    <cfRule type="cellIs" dxfId="16" priority="3" operator="between">
      <formula>50</formula>
      <formula>$M$6</formula>
    </cfRule>
    <cfRule type="cellIs" dxfId="15" priority="4" operator="between">
      <formula>$M$6</formula>
      <formula>90</formula>
    </cfRule>
    <cfRule type="cellIs" dxfId="14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style="204" customWidth="1"/>
    <col min="2" max="2" width="9.7109375" style="204" customWidth="1"/>
    <col min="3" max="3" width="32.7109375" style="204" customWidth="1"/>
    <col min="4" max="4" width="7.7109375" style="204" customWidth="1"/>
    <col min="5" max="8" width="7.28515625" style="204" customWidth="1"/>
    <col min="9" max="9" width="8.7109375" style="205" customWidth="1"/>
    <col min="10" max="10" width="7.85546875" style="204" customWidth="1"/>
    <col min="11" max="11" width="10.85546875" style="204" customWidth="1"/>
    <col min="12" max="15" width="9.7109375" style="204" customWidth="1"/>
    <col min="16" max="16384" width="9.140625" style="204"/>
  </cols>
  <sheetData>
    <row r="1" spans="1:16" x14ac:dyDescent="0.25">
      <c r="K1" s="361"/>
      <c r="L1" s="206" t="s">
        <v>189</v>
      </c>
    </row>
    <row r="2" spans="1:16" ht="16.5" customHeight="1" x14ac:dyDescent="0.25">
      <c r="A2" s="207"/>
      <c r="B2" s="207"/>
      <c r="C2" s="465" t="s">
        <v>97</v>
      </c>
      <c r="D2" s="465"/>
      <c r="E2" s="214"/>
      <c r="F2" s="214"/>
      <c r="G2" s="214"/>
      <c r="H2" s="214"/>
      <c r="I2" s="217">
        <v>2025</v>
      </c>
      <c r="J2" s="207"/>
      <c r="K2" s="218"/>
      <c r="L2" s="206" t="s">
        <v>190</v>
      </c>
    </row>
    <row r="3" spans="1:16" ht="15.75" thickBot="1" x14ac:dyDescent="0.3">
      <c r="A3" s="207"/>
      <c r="B3" s="207"/>
      <c r="C3" s="207"/>
      <c r="D3" s="207"/>
      <c r="E3" s="207"/>
      <c r="F3" s="207"/>
      <c r="G3" s="207"/>
      <c r="H3" s="207"/>
      <c r="I3" s="208"/>
      <c r="J3" s="207"/>
      <c r="K3" s="251"/>
      <c r="L3" s="206" t="s">
        <v>191</v>
      </c>
    </row>
    <row r="4" spans="1:16" ht="15" customHeight="1" thickBot="1" x14ac:dyDescent="0.3">
      <c r="A4" s="455" t="s">
        <v>0</v>
      </c>
      <c r="B4" s="457" t="s">
        <v>1</v>
      </c>
      <c r="C4" s="459" t="s">
        <v>2</v>
      </c>
      <c r="D4" s="466" t="s">
        <v>3</v>
      </c>
      <c r="E4" s="468" t="s">
        <v>4</v>
      </c>
      <c r="F4" s="469"/>
      <c r="G4" s="469"/>
      <c r="H4" s="470"/>
      <c r="I4" s="461" t="s">
        <v>112</v>
      </c>
      <c r="J4" s="207"/>
      <c r="K4" s="209"/>
      <c r="L4" s="206" t="s">
        <v>192</v>
      </c>
    </row>
    <row r="5" spans="1:16" ht="30" customHeight="1" thickBot="1" x14ac:dyDescent="0.3">
      <c r="A5" s="456"/>
      <c r="B5" s="458"/>
      <c r="C5" s="460"/>
      <c r="D5" s="467"/>
      <c r="E5" s="216">
        <v>2</v>
      </c>
      <c r="F5" s="216">
        <v>3</v>
      </c>
      <c r="G5" s="216">
        <v>4</v>
      </c>
      <c r="H5" s="216">
        <v>5</v>
      </c>
      <c r="I5" s="462"/>
      <c r="J5" s="207"/>
      <c r="K5" s="90" t="s">
        <v>127</v>
      </c>
      <c r="L5" s="91" t="s">
        <v>128</v>
      </c>
      <c r="M5" s="91" t="s">
        <v>187</v>
      </c>
      <c r="N5" s="91" t="s">
        <v>129</v>
      </c>
      <c r="O5" s="92" t="s">
        <v>130</v>
      </c>
    </row>
    <row r="6" spans="1:16" ht="15" customHeight="1" thickBot="1" x14ac:dyDescent="0.3">
      <c r="A6" s="219">
        <f>A16+A29+A47+A68+A83+A115+A125</f>
        <v>112</v>
      </c>
      <c r="B6" s="471" t="s">
        <v>134</v>
      </c>
      <c r="C6" s="472"/>
      <c r="D6" s="230">
        <f>D7+D17+D30+D48+D69+D84+D116</f>
        <v>14483</v>
      </c>
      <c r="E6" s="81">
        <f>AVERAGE(E8:E16,E18:E29,E31:E47,E49:E68,E70:E83,E85:E115,E117:E125)</f>
        <v>6.7984848484848479</v>
      </c>
      <c r="F6" s="315">
        <f t="shared" ref="F6:H6" si="0">AVERAGE(F8:F16,F18:F29,F31:F47,F49:F68,F70:F83,F85:F115,F117:F125)</f>
        <v>35.614732142857129</v>
      </c>
      <c r="G6" s="315">
        <f t="shared" si="0"/>
        <v>42.987857142857123</v>
      </c>
      <c r="H6" s="316">
        <f t="shared" si="0"/>
        <v>15.388660714285715</v>
      </c>
      <c r="I6" s="248">
        <f t="shared" ref="I6" si="1">(E6*2+F6*3+G6*4+H6*5)/100</f>
        <v>3.6933589826839817</v>
      </c>
      <c r="J6" s="253"/>
      <c r="K6" s="288">
        <f>D6</f>
        <v>14483</v>
      </c>
      <c r="L6" s="289">
        <f>L7+L17+L30+L48+L69+L84+L116</f>
        <v>8523.9944000000014</v>
      </c>
      <c r="M6" s="290">
        <f>SUM(G6,H6)</f>
        <v>58.376517857142836</v>
      </c>
      <c r="N6" s="289">
        <f>N7+N17+N30+N48+N68+N83+N115</f>
        <v>446.01650000000001</v>
      </c>
      <c r="O6" s="363">
        <f>E6</f>
        <v>6.7984848484848479</v>
      </c>
      <c r="P6" s="245"/>
    </row>
    <row r="7" spans="1:16" ht="15" customHeight="1" thickBot="1" x14ac:dyDescent="0.3">
      <c r="A7" s="219"/>
      <c r="B7" s="241"/>
      <c r="C7" s="220" t="s">
        <v>99</v>
      </c>
      <c r="D7" s="221">
        <f>SUM(D8:D16)</f>
        <v>991</v>
      </c>
      <c r="E7" s="244">
        <f>AVERAGE(E8:E16)</f>
        <v>8.5950000000000006</v>
      </c>
      <c r="F7" s="244">
        <f t="shared" ref="F7:H7" si="2">AVERAGE(F8:F16)</f>
        <v>32.077777777777776</v>
      </c>
      <c r="G7" s="244">
        <f t="shared" si="2"/>
        <v>44.663333333333334</v>
      </c>
      <c r="H7" s="244">
        <f t="shared" si="2"/>
        <v>17.530000000000005</v>
      </c>
      <c r="I7" s="243">
        <f>AVERAGE(I8:I16)</f>
        <v>3.7399666666666675</v>
      </c>
      <c r="J7" s="253"/>
      <c r="K7" s="364">
        <f t="shared" ref="K7:K70" si="3">D7</f>
        <v>991</v>
      </c>
      <c r="L7" s="368">
        <f>SUM(L8:L16)</f>
        <v>625.02620000000002</v>
      </c>
      <c r="M7" s="365">
        <f t="shared" ref="M7:M70" si="4">SUM(G7,H7)</f>
        <v>62.193333333333342</v>
      </c>
      <c r="N7" s="368">
        <f>SUM(N8:N16)</f>
        <v>54.990699999999997</v>
      </c>
      <c r="O7" s="366">
        <f t="shared" ref="O7:O70" si="5">E7</f>
        <v>8.5950000000000006</v>
      </c>
    </row>
    <row r="8" spans="1:16" s="252" customFormat="1" ht="15" customHeight="1" x14ac:dyDescent="0.25">
      <c r="A8" s="257">
        <v>1</v>
      </c>
      <c r="B8" s="258">
        <v>10003</v>
      </c>
      <c r="C8" s="190" t="s">
        <v>7</v>
      </c>
      <c r="D8" s="479">
        <v>48</v>
      </c>
      <c r="E8" s="480"/>
      <c r="F8" s="480">
        <v>25</v>
      </c>
      <c r="G8" s="480">
        <v>54.17</v>
      </c>
      <c r="H8" s="480">
        <v>20.83</v>
      </c>
      <c r="I8" s="249">
        <f t="shared" ref="I8:I16" si="6">(E8*2+F8*3+G8*4+H8*5)/100</f>
        <v>3.9582999999999999</v>
      </c>
      <c r="J8" s="253"/>
      <c r="K8" s="347">
        <f t="shared" si="3"/>
        <v>48</v>
      </c>
      <c r="L8" s="369">
        <f t="shared" ref="L8:L71" si="7">K8*M8/100</f>
        <v>36</v>
      </c>
      <c r="M8" s="321">
        <f t="shared" si="4"/>
        <v>75</v>
      </c>
      <c r="N8" s="373">
        <f t="shared" ref="N8:N71" si="8">K8*O8/100</f>
        <v>0</v>
      </c>
      <c r="O8" s="351">
        <f t="shared" si="5"/>
        <v>0</v>
      </c>
    </row>
    <row r="9" spans="1:16" s="252" customFormat="1" ht="15" customHeight="1" x14ac:dyDescent="0.25">
      <c r="A9" s="255">
        <v>2</v>
      </c>
      <c r="B9" s="231">
        <v>10002</v>
      </c>
      <c r="C9" s="72" t="s">
        <v>138</v>
      </c>
      <c r="D9" s="479">
        <v>96</v>
      </c>
      <c r="E9" s="480"/>
      <c r="F9" s="480">
        <v>28.13</v>
      </c>
      <c r="G9" s="480">
        <v>42.71</v>
      </c>
      <c r="H9" s="480">
        <v>29.17</v>
      </c>
      <c r="I9" s="229">
        <f t="shared" si="6"/>
        <v>4.0108000000000006</v>
      </c>
      <c r="J9" s="253"/>
      <c r="K9" s="347">
        <f t="shared" si="3"/>
        <v>96</v>
      </c>
      <c r="L9" s="370">
        <f t="shared" si="7"/>
        <v>69.004799999999989</v>
      </c>
      <c r="M9" s="324">
        <f t="shared" si="4"/>
        <v>71.88</v>
      </c>
      <c r="N9" s="374">
        <f t="shared" si="8"/>
        <v>0</v>
      </c>
      <c r="O9" s="352">
        <f t="shared" si="5"/>
        <v>0</v>
      </c>
    </row>
    <row r="10" spans="1:16" s="252" customFormat="1" ht="15" customHeight="1" x14ac:dyDescent="0.25">
      <c r="A10" s="255">
        <v>3</v>
      </c>
      <c r="B10" s="231">
        <v>10090</v>
      </c>
      <c r="C10" s="191" t="s">
        <v>9</v>
      </c>
      <c r="D10" s="479">
        <v>187</v>
      </c>
      <c r="E10" s="480">
        <v>2.67</v>
      </c>
      <c r="F10" s="480">
        <v>24.6</v>
      </c>
      <c r="G10" s="480">
        <v>54.55</v>
      </c>
      <c r="H10" s="480">
        <v>18.18</v>
      </c>
      <c r="I10" s="229">
        <f t="shared" si="6"/>
        <v>3.8824000000000001</v>
      </c>
      <c r="J10" s="253"/>
      <c r="K10" s="347">
        <f t="shared" si="3"/>
        <v>187</v>
      </c>
      <c r="L10" s="370">
        <f t="shared" si="7"/>
        <v>136.00509999999997</v>
      </c>
      <c r="M10" s="324">
        <f t="shared" si="4"/>
        <v>72.72999999999999</v>
      </c>
      <c r="N10" s="374">
        <f t="shared" si="8"/>
        <v>4.9928999999999997</v>
      </c>
      <c r="O10" s="352">
        <f t="shared" si="5"/>
        <v>2.67</v>
      </c>
    </row>
    <row r="11" spans="1:16" s="252" customFormat="1" ht="15" customHeight="1" x14ac:dyDescent="0.25">
      <c r="A11" s="255">
        <v>4</v>
      </c>
      <c r="B11" s="231">
        <v>10004</v>
      </c>
      <c r="C11" s="191" t="s">
        <v>8</v>
      </c>
      <c r="D11" s="479">
        <v>139</v>
      </c>
      <c r="E11" s="480">
        <v>2.88</v>
      </c>
      <c r="F11" s="480">
        <v>24.46</v>
      </c>
      <c r="G11" s="480">
        <v>37.409999999999997</v>
      </c>
      <c r="H11" s="480">
        <v>35.25</v>
      </c>
      <c r="I11" s="229">
        <f t="shared" si="6"/>
        <v>4.0503</v>
      </c>
      <c r="J11" s="253"/>
      <c r="K11" s="347">
        <f t="shared" si="3"/>
        <v>139</v>
      </c>
      <c r="L11" s="370">
        <f t="shared" si="7"/>
        <v>100.9974</v>
      </c>
      <c r="M11" s="324">
        <f t="shared" si="4"/>
        <v>72.66</v>
      </c>
      <c r="N11" s="374">
        <f t="shared" si="8"/>
        <v>4.0031999999999996</v>
      </c>
      <c r="O11" s="352">
        <f t="shared" si="5"/>
        <v>2.88</v>
      </c>
    </row>
    <row r="12" spans="1:16" s="252" customFormat="1" ht="15" customHeight="1" x14ac:dyDescent="0.25">
      <c r="A12" s="255">
        <v>5</v>
      </c>
      <c r="B12" s="231">
        <v>10001</v>
      </c>
      <c r="C12" s="72" t="s">
        <v>139</v>
      </c>
      <c r="D12" s="479">
        <v>112</v>
      </c>
      <c r="E12" s="480"/>
      <c r="F12" s="480">
        <v>23.21</v>
      </c>
      <c r="G12" s="480">
        <v>51.79</v>
      </c>
      <c r="H12" s="480">
        <v>25</v>
      </c>
      <c r="I12" s="229">
        <f t="shared" si="6"/>
        <v>4.0179</v>
      </c>
      <c r="J12" s="253"/>
      <c r="K12" s="347">
        <f t="shared" si="3"/>
        <v>112</v>
      </c>
      <c r="L12" s="370">
        <f t="shared" si="7"/>
        <v>86.004799999999989</v>
      </c>
      <c r="M12" s="324">
        <f t="shared" si="4"/>
        <v>76.789999999999992</v>
      </c>
      <c r="N12" s="374">
        <f t="shared" si="8"/>
        <v>0</v>
      </c>
      <c r="O12" s="352">
        <f t="shared" si="5"/>
        <v>0</v>
      </c>
    </row>
    <row r="13" spans="1:16" s="252" customFormat="1" ht="15" customHeight="1" x14ac:dyDescent="0.25">
      <c r="A13" s="255">
        <v>6</v>
      </c>
      <c r="B13" s="231">
        <v>10120</v>
      </c>
      <c r="C13" s="191" t="s">
        <v>140</v>
      </c>
      <c r="D13" s="479">
        <v>88</v>
      </c>
      <c r="E13" s="480">
        <v>23.86</v>
      </c>
      <c r="F13" s="480">
        <v>40.909999999999997</v>
      </c>
      <c r="G13" s="480">
        <v>29.55</v>
      </c>
      <c r="H13" s="480">
        <v>5.68</v>
      </c>
      <c r="I13" s="229">
        <f t="shared" si="6"/>
        <v>3.1704999999999997</v>
      </c>
      <c r="J13" s="253"/>
      <c r="K13" s="347">
        <f t="shared" si="3"/>
        <v>88</v>
      </c>
      <c r="L13" s="370">
        <f t="shared" si="7"/>
        <v>31.002400000000002</v>
      </c>
      <c r="M13" s="324">
        <f t="shared" si="4"/>
        <v>35.230000000000004</v>
      </c>
      <c r="N13" s="374">
        <f t="shared" si="8"/>
        <v>20.996799999999997</v>
      </c>
      <c r="O13" s="352">
        <f t="shared" si="5"/>
        <v>23.86</v>
      </c>
    </row>
    <row r="14" spans="1:16" s="252" customFormat="1" ht="15" customHeight="1" x14ac:dyDescent="0.25">
      <c r="A14" s="255">
        <v>7</v>
      </c>
      <c r="B14" s="231">
        <v>10190</v>
      </c>
      <c r="C14" s="191" t="s">
        <v>141</v>
      </c>
      <c r="D14" s="479">
        <v>114</v>
      </c>
      <c r="E14" s="480">
        <v>7.89</v>
      </c>
      <c r="F14" s="480">
        <v>35.96</v>
      </c>
      <c r="G14" s="480">
        <v>39.47</v>
      </c>
      <c r="H14" s="480">
        <v>16.670000000000002</v>
      </c>
      <c r="I14" s="229">
        <f t="shared" si="6"/>
        <v>3.6488999999999998</v>
      </c>
      <c r="J14" s="253"/>
      <c r="K14" s="347">
        <f t="shared" si="3"/>
        <v>114</v>
      </c>
      <c r="L14" s="370">
        <f t="shared" si="7"/>
        <v>63.999600000000001</v>
      </c>
      <c r="M14" s="324">
        <f t="shared" si="4"/>
        <v>56.14</v>
      </c>
      <c r="N14" s="374">
        <f t="shared" si="8"/>
        <v>8.9945999999999984</v>
      </c>
      <c r="O14" s="352">
        <f t="shared" si="5"/>
        <v>7.89</v>
      </c>
    </row>
    <row r="15" spans="1:16" s="252" customFormat="1" ht="15" customHeight="1" x14ac:dyDescent="0.25">
      <c r="A15" s="255">
        <v>8</v>
      </c>
      <c r="B15" s="231">
        <v>10320</v>
      </c>
      <c r="C15" s="191" t="s">
        <v>12</v>
      </c>
      <c r="D15" s="479">
        <v>116</v>
      </c>
      <c r="E15" s="480">
        <v>12.07</v>
      </c>
      <c r="F15" s="480">
        <v>41.38</v>
      </c>
      <c r="G15" s="480">
        <v>43.97</v>
      </c>
      <c r="H15" s="480">
        <v>2.59</v>
      </c>
      <c r="I15" s="229">
        <f t="shared" si="6"/>
        <v>3.3711000000000002</v>
      </c>
      <c r="J15" s="253"/>
      <c r="K15" s="347">
        <f t="shared" si="3"/>
        <v>116</v>
      </c>
      <c r="L15" s="370">
        <f t="shared" si="7"/>
        <v>54.009599999999999</v>
      </c>
      <c r="M15" s="324">
        <f t="shared" si="4"/>
        <v>46.56</v>
      </c>
      <c r="N15" s="374">
        <f t="shared" si="8"/>
        <v>14.001200000000001</v>
      </c>
      <c r="O15" s="352">
        <f t="shared" si="5"/>
        <v>12.07</v>
      </c>
    </row>
    <row r="16" spans="1:16" s="252" customFormat="1" ht="15" customHeight="1" thickBot="1" x14ac:dyDescent="0.3">
      <c r="A16" s="203">
        <v>9</v>
      </c>
      <c r="B16" s="232">
        <v>10860</v>
      </c>
      <c r="C16" s="192" t="s">
        <v>116</v>
      </c>
      <c r="D16" s="479">
        <v>91</v>
      </c>
      <c r="E16" s="480">
        <v>2.2000000000000002</v>
      </c>
      <c r="F16" s="480">
        <v>45.05</v>
      </c>
      <c r="G16" s="480">
        <v>48.35</v>
      </c>
      <c r="H16" s="480">
        <v>4.4000000000000004</v>
      </c>
      <c r="I16" s="247">
        <f t="shared" si="6"/>
        <v>3.5495000000000001</v>
      </c>
      <c r="J16" s="253"/>
      <c r="K16" s="347">
        <f t="shared" si="3"/>
        <v>91</v>
      </c>
      <c r="L16" s="371">
        <f t="shared" si="7"/>
        <v>48.002499999999998</v>
      </c>
      <c r="M16" s="326">
        <f t="shared" si="4"/>
        <v>52.75</v>
      </c>
      <c r="N16" s="374">
        <f t="shared" si="8"/>
        <v>2.0020000000000002</v>
      </c>
      <c r="O16" s="353">
        <f t="shared" si="5"/>
        <v>2.2000000000000002</v>
      </c>
    </row>
    <row r="17" spans="1:15" s="252" customFormat="1" ht="15" customHeight="1" thickBot="1" x14ac:dyDescent="0.3">
      <c r="A17" s="222"/>
      <c r="B17" s="242"/>
      <c r="C17" s="220" t="s">
        <v>100</v>
      </c>
      <c r="D17" s="223">
        <f>SUM(D18:D29)</f>
        <v>1273</v>
      </c>
      <c r="E17" s="224">
        <f>AVERAGE(E18:E29)</f>
        <v>3.939090909090909</v>
      </c>
      <c r="F17" s="224">
        <f>AVERAGE(F18:F29)</f>
        <v>37.651666666666664</v>
      </c>
      <c r="G17" s="224">
        <f>AVERAGE(G18:G29)</f>
        <v>43.967500000000001</v>
      </c>
      <c r="H17" s="224">
        <f>AVERAGE(H18:H29)</f>
        <v>14.77166666666667</v>
      </c>
      <c r="I17" s="225">
        <f>AVERAGE(I18:I29)</f>
        <v>3.6990500000000002</v>
      </c>
      <c r="J17" s="246"/>
      <c r="K17" s="367">
        <f t="shared" si="3"/>
        <v>1273</v>
      </c>
      <c r="L17" s="368">
        <f>SUM(L18:L29)</f>
        <v>767.9932</v>
      </c>
      <c r="M17" s="365">
        <f t="shared" si="4"/>
        <v>58.739166666666669</v>
      </c>
      <c r="N17" s="368">
        <f>SUM(N18:N29)</f>
        <v>42.012799999999999</v>
      </c>
      <c r="O17" s="366">
        <f t="shared" si="5"/>
        <v>3.939090909090909</v>
      </c>
    </row>
    <row r="18" spans="1:15" s="252" customFormat="1" ht="15" customHeight="1" x14ac:dyDescent="0.25">
      <c r="A18" s="257">
        <v>1</v>
      </c>
      <c r="B18" s="258">
        <v>20040</v>
      </c>
      <c r="C18" s="259" t="s">
        <v>13</v>
      </c>
      <c r="D18" s="481">
        <v>109</v>
      </c>
      <c r="E18" s="482">
        <v>0.92</v>
      </c>
      <c r="F18" s="482">
        <v>43.12</v>
      </c>
      <c r="G18" s="482">
        <v>41.28</v>
      </c>
      <c r="H18" s="482">
        <v>14.68</v>
      </c>
      <c r="I18" s="249">
        <f t="shared" ref="I18:I29" si="9">(E18*2+F18*3+G18*4+H18*5)/100</f>
        <v>3.6972000000000005</v>
      </c>
      <c r="J18" s="253"/>
      <c r="K18" s="347">
        <f t="shared" si="3"/>
        <v>109</v>
      </c>
      <c r="L18" s="372">
        <f t="shared" si="7"/>
        <v>60.996400000000001</v>
      </c>
      <c r="M18" s="321">
        <f t="shared" si="4"/>
        <v>55.96</v>
      </c>
      <c r="N18" s="374">
        <f t="shared" si="8"/>
        <v>1.0027999999999999</v>
      </c>
      <c r="O18" s="354">
        <f t="shared" si="5"/>
        <v>0.92</v>
      </c>
    </row>
    <row r="19" spans="1:15" s="252" customFormat="1" ht="15" customHeight="1" x14ac:dyDescent="0.25">
      <c r="A19" s="255">
        <v>2</v>
      </c>
      <c r="B19" s="231">
        <v>20061</v>
      </c>
      <c r="C19" s="237" t="s">
        <v>14</v>
      </c>
      <c r="D19" s="481">
        <v>65</v>
      </c>
      <c r="E19" s="482"/>
      <c r="F19" s="482">
        <v>23.08</v>
      </c>
      <c r="G19" s="482">
        <v>61.54</v>
      </c>
      <c r="H19" s="482">
        <v>15.38</v>
      </c>
      <c r="I19" s="229">
        <f t="shared" si="9"/>
        <v>3.9229999999999996</v>
      </c>
      <c r="J19" s="253"/>
      <c r="K19" s="347">
        <f t="shared" si="3"/>
        <v>65</v>
      </c>
      <c r="L19" s="370">
        <f t="shared" si="7"/>
        <v>49.998000000000005</v>
      </c>
      <c r="M19" s="324">
        <f t="shared" si="4"/>
        <v>76.92</v>
      </c>
      <c r="N19" s="374">
        <f t="shared" si="8"/>
        <v>0</v>
      </c>
      <c r="O19" s="352">
        <f t="shared" si="5"/>
        <v>0</v>
      </c>
    </row>
    <row r="20" spans="1:15" s="252" customFormat="1" ht="15" customHeight="1" x14ac:dyDescent="0.25">
      <c r="A20" s="255">
        <v>3</v>
      </c>
      <c r="B20" s="231">
        <v>21020</v>
      </c>
      <c r="C20" s="237" t="s">
        <v>22</v>
      </c>
      <c r="D20" s="481">
        <v>78</v>
      </c>
      <c r="E20" s="482">
        <v>5.13</v>
      </c>
      <c r="F20" s="482">
        <v>24.36</v>
      </c>
      <c r="G20" s="482">
        <v>46.15</v>
      </c>
      <c r="H20" s="482">
        <v>24.36</v>
      </c>
      <c r="I20" s="229">
        <f t="shared" si="9"/>
        <v>3.8974000000000002</v>
      </c>
      <c r="J20" s="253"/>
      <c r="K20" s="347">
        <f t="shared" si="3"/>
        <v>78</v>
      </c>
      <c r="L20" s="370">
        <f t="shared" si="7"/>
        <v>54.997799999999991</v>
      </c>
      <c r="M20" s="324">
        <f t="shared" si="4"/>
        <v>70.509999999999991</v>
      </c>
      <c r="N20" s="374">
        <f t="shared" si="8"/>
        <v>4.0014000000000003</v>
      </c>
      <c r="O20" s="352">
        <f t="shared" si="5"/>
        <v>5.13</v>
      </c>
    </row>
    <row r="21" spans="1:15" s="252" customFormat="1" ht="15" customHeight="1" x14ac:dyDescent="0.25">
      <c r="A21" s="255">
        <v>4</v>
      </c>
      <c r="B21" s="258">
        <v>20060</v>
      </c>
      <c r="C21" s="259" t="s">
        <v>142</v>
      </c>
      <c r="D21" s="481">
        <v>181</v>
      </c>
      <c r="E21" s="482">
        <v>2.76</v>
      </c>
      <c r="F21" s="482">
        <v>26.52</v>
      </c>
      <c r="G21" s="482">
        <v>53.59</v>
      </c>
      <c r="H21" s="482">
        <v>17.13</v>
      </c>
      <c r="I21" s="229">
        <f t="shared" si="9"/>
        <v>3.8508999999999998</v>
      </c>
      <c r="J21" s="253"/>
      <c r="K21" s="347">
        <f t="shared" si="3"/>
        <v>181</v>
      </c>
      <c r="L21" s="370">
        <f t="shared" si="7"/>
        <v>128.00319999999999</v>
      </c>
      <c r="M21" s="324">
        <f t="shared" si="4"/>
        <v>70.72</v>
      </c>
      <c r="N21" s="374">
        <f t="shared" si="8"/>
        <v>4.9955999999999996</v>
      </c>
      <c r="O21" s="352">
        <f t="shared" si="5"/>
        <v>2.76</v>
      </c>
    </row>
    <row r="22" spans="1:15" s="252" customFormat="1" ht="15" customHeight="1" x14ac:dyDescent="0.25">
      <c r="A22" s="255">
        <v>5</v>
      </c>
      <c r="B22" s="231">
        <v>20400</v>
      </c>
      <c r="C22" s="239" t="s">
        <v>16</v>
      </c>
      <c r="D22" s="481">
        <v>168</v>
      </c>
      <c r="E22" s="482">
        <v>1.79</v>
      </c>
      <c r="F22" s="482">
        <v>26.19</v>
      </c>
      <c r="G22" s="482">
        <v>48.21</v>
      </c>
      <c r="H22" s="482">
        <v>23.81</v>
      </c>
      <c r="I22" s="229">
        <f t="shared" si="9"/>
        <v>3.9404000000000003</v>
      </c>
      <c r="J22" s="253"/>
      <c r="K22" s="347">
        <f t="shared" si="3"/>
        <v>168</v>
      </c>
      <c r="L22" s="370">
        <f t="shared" si="7"/>
        <v>120.99359999999999</v>
      </c>
      <c r="M22" s="324">
        <f t="shared" si="4"/>
        <v>72.02</v>
      </c>
      <c r="N22" s="374">
        <f t="shared" si="8"/>
        <v>3.0072000000000001</v>
      </c>
      <c r="O22" s="352">
        <f t="shared" si="5"/>
        <v>1.79</v>
      </c>
    </row>
    <row r="23" spans="1:15" s="252" customFormat="1" ht="15" customHeight="1" x14ac:dyDescent="0.25">
      <c r="A23" s="255">
        <v>6</v>
      </c>
      <c r="B23" s="231">
        <v>20080</v>
      </c>
      <c r="C23" s="237" t="s">
        <v>143</v>
      </c>
      <c r="D23" s="481">
        <v>85</v>
      </c>
      <c r="E23" s="482">
        <v>4.71</v>
      </c>
      <c r="F23" s="482">
        <v>42.35</v>
      </c>
      <c r="G23" s="482">
        <v>43.53</v>
      </c>
      <c r="H23" s="482">
        <v>9.41</v>
      </c>
      <c r="I23" s="229">
        <f t="shared" si="9"/>
        <v>3.5764000000000005</v>
      </c>
      <c r="J23" s="253"/>
      <c r="K23" s="347">
        <f t="shared" si="3"/>
        <v>85</v>
      </c>
      <c r="L23" s="370">
        <f t="shared" si="7"/>
        <v>44.998999999999995</v>
      </c>
      <c r="M23" s="324">
        <f t="shared" si="4"/>
        <v>52.94</v>
      </c>
      <c r="N23" s="374">
        <f t="shared" si="8"/>
        <v>4.0034999999999998</v>
      </c>
      <c r="O23" s="352">
        <f t="shared" si="5"/>
        <v>4.71</v>
      </c>
    </row>
    <row r="24" spans="1:15" s="252" customFormat="1" ht="15" customHeight="1" x14ac:dyDescent="0.25">
      <c r="A24" s="255">
        <v>7</v>
      </c>
      <c r="B24" s="231">
        <v>20460</v>
      </c>
      <c r="C24" s="237" t="s">
        <v>144</v>
      </c>
      <c r="D24" s="481">
        <v>95</v>
      </c>
      <c r="E24" s="482">
        <v>3.16</v>
      </c>
      <c r="F24" s="482">
        <v>38.950000000000003</v>
      </c>
      <c r="G24" s="482">
        <v>42.11</v>
      </c>
      <c r="H24" s="482">
        <v>15.79</v>
      </c>
      <c r="I24" s="229">
        <f t="shared" si="9"/>
        <v>3.7056</v>
      </c>
      <c r="J24" s="253"/>
      <c r="K24" s="347">
        <f t="shared" si="3"/>
        <v>95</v>
      </c>
      <c r="L24" s="370">
        <f t="shared" si="7"/>
        <v>55.005000000000003</v>
      </c>
      <c r="M24" s="324">
        <f t="shared" si="4"/>
        <v>57.9</v>
      </c>
      <c r="N24" s="374">
        <f t="shared" si="8"/>
        <v>3.0019999999999998</v>
      </c>
      <c r="O24" s="352">
        <f t="shared" si="5"/>
        <v>3.16</v>
      </c>
    </row>
    <row r="25" spans="1:15" s="252" customFormat="1" ht="15" customHeight="1" x14ac:dyDescent="0.25">
      <c r="A25" s="255">
        <v>8</v>
      </c>
      <c r="B25" s="231">
        <v>20550</v>
      </c>
      <c r="C25" s="237" t="s">
        <v>18</v>
      </c>
      <c r="D25" s="481">
        <v>66</v>
      </c>
      <c r="E25" s="482">
        <v>6.06</v>
      </c>
      <c r="F25" s="482">
        <v>60.61</v>
      </c>
      <c r="G25" s="482">
        <v>27.27</v>
      </c>
      <c r="H25" s="482">
        <v>6.06</v>
      </c>
      <c r="I25" s="229">
        <f t="shared" si="9"/>
        <v>3.3332999999999999</v>
      </c>
      <c r="J25" s="253"/>
      <c r="K25" s="347">
        <f t="shared" si="3"/>
        <v>66</v>
      </c>
      <c r="L25" s="370">
        <f t="shared" si="7"/>
        <v>21.997799999999998</v>
      </c>
      <c r="M25" s="324">
        <f t="shared" si="4"/>
        <v>33.33</v>
      </c>
      <c r="N25" s="374">
        <f t="shared" si="8"/>
        <v>3.9995999999999996</v>
      </c>
      <c r="O25" s="352">
        <f t="shared" si="5"/>
        <v>6.06</v>
      </c>
    </row>
    <row r="26" spans="1:15" s="252" customFormat="1" ht="15" customHeight="1" x14ac:dyDescent="0.25">
      <c r="A26" s="255">
        <v>9</v>
      </c>
      <c r="B26" s="231">
        <v>20630</v>
      </c>
      <c r="C26" s="237" t="s">
        <v>195</v>
      </c>
      <c r="D26" s="481">
        <v>87</v>
      </c>
      <c r="E26" s="482">
        <v>6.9</v>
      </c>
      <c r="F26" s="482">
        <v>44.83</v>
      </c>
      <c r="G26" s="482">
        <v>37.93</v>
      </c>
      <c r="H26" s="482">
        <v>10.34</v>
      </c>
      <c r="I26" s="229">
        <f t="shared" si="9"/>
        <v>3.5170999999999997</v>
      </c>
      <c r="J26" s="253"/>
      <c r="K26" s="347">
        <f t="shared" si="3"/>
        <v>87</v>
      </c>
      <c r="L26" s="370">
        <f t="shared" si="7"/>
        <v>41.994900000000001</v>
      </c>
      <c r="M26" s="324">
        <f t="shared" si="4"/>
        <v>48.269999999999996</v>
      </c>
      <c r="N26" s="374">
        <f t="shared" si="8"/>
        <v>6.003000000000001</v>
      </c>
      <c r="O26" s="352">
        <f t="shared" si="5"/>
        <v>6.9</v>
      </c>
    </row>
    <row r="27" spans="1:15" s="252" customFormat="1" ht="15" customHeight="1" x14ac:dyDescent="0.25">
      <c r="A27" s="255">
        <v>10</v>
      </c>
      <c r="B27" s="231">
        <v>20810</v>
      </c>
      <c r="C27" s="237" t="s">
        <v>145</v>
      </c>
      <c r="D27" s="481">
        <v>115</v>
      </c>
      <c r="E27" s="482">
        <v>6.09</v>
      </c>
      <c r="F27" s="482">
        <v>46.96</v>
      </c>
      <c r="G27" s="482">
        <v>35.65</v>
      </c>
      <c r="H27" s="482">
        <v>11.3</v>
      </c>
      <c r="I27" s="229">
        <f t="shared" si="9"/>
        <v>3.5215999999999998</v>
      </c>
      <c r="J27" s="253"/>
      <c r="K27" s="347">
        <f t="shared" si="3"/>
        <v>115</v>
      </c>
      <c r="L27" s="370">
        <f t="shared" si="7"/>
        <v>53.9925</v>
      </c>
      <c r="M27" s="324">
        <f t="shared" si="4"/>
        <v>46.95</v>
      </c>
      <c r="N27" s="374">
        <f t="shared" si="8"/>
        <v>7.0034999999999998</v>
      </c>
      <c r="O27" s="352">
        <f t="shared" si="5"/>
        <v>6.09</v>
      </c>
    </row>
    <row r="28" spans="1:15" s="252" customFormat="1" ht="15" customHeight="1" x14ac:dyDescent="0.25">
      <c r="A28" s="255">
        <v>11</v>
      </c>
      <c r="B28" s="231">
        <v>20900</v>
      </c>
      <c r="C28" s="237" t="s">
        <v>146</v>
      </c>
      <c r="D28" s="481">
        <v>146</v>
      </c>
      <c r="E28" s="482">
        <v>0.68</v>
      </c>
      <c r="F28" s="482">
        <v>37.67</v>
      </c>
      <c r="G28" s="482">
        <v>49.32</v>
      </c>
      <c r="H28" s="482">
        <v>12.33</v>
      </c>
      <c r="I28" s="229">
        <f t="shared" si="9"/>
        <v>3.7329999999999997</v>
      </c>
      <c r="J28" s="253"/>
      <c r="K28" s="347">
        <f t="shared" si="3"/>
        <v>146</v>
      </c>
      <c r="L28" s="370">
        <f t="shared" si="7"/>
        <v>90.009</v>
      </c>
      <c r="M28" s="324">
        <f t="shared" si="4"/>
        <v>61.65</v>
      </c>
      <c r="N28" s="374">
        <f t="shared" si="8"/>
        <v>0.99280000000000002</v>
      </c>
      <c r="O28" s="352">
        <f t="shared" si="5"/>
        <v>0.68</v>
      </c>
    </row>
    <row r="29" spans="1:15" s="252" customFormat="1" ht="15" customHeight="1" thickBot="1" x14ac:dyDescent="0.3">
      <c r="A29" s="255">
        <v>12</v>
      </c>
      <c r="B29" s="231">
        <v>21350</v>
      </c>
      <c r="C29" s="237" t="s">
        <v>147</v>
      </c>
      <c r="D29" s="481">
        <v>78</v>
      </c>
      <c r="E29" s="482">
        <v>5.13</v>
      </c>
      <c r="F29" s="482">
        <v>37.18</v>
      </c>
      <c r="G29" s="482">
        <v>41.03</v>
      </c>
      <c r="H29" s="482">
        <v>16.670000000000002</v>
      </c>
      <c r="I29" s="229">
        <f t="shared" si="9"/>
        <v>3.6927000000000003</v>
      </c>
      <c r="J29" s="253"/>
      <c r="K29" s="347">
        <f t="shared" si="3"/>
        <v>78</v>
      </c>
      <c r="L29" s="371">
        <f t="shared" si="7"/>
        <v>45.006</v>
      </c>
      <c r="M29" s="326">
        <f t="shared" si="4"/>
        <v>57.7</v>
      </c>
      <c r="N29" s="374">
        <f t="shared" si="8"/>
        <v>4.0014000000000003</v>
      </c>
      <c r="O29" s="353">
        <f t="shared" si="5"/>
        <v>5.13</v>
      </c>
    </row>
    <row r="30" spans="1:15" s="252" customFormat="1" ht="15" customHeight="1" thickBot="1" x14ac:dyDescent="0.3">
      <c r="A30" s="222"/>
      <c r="B30" s="241"/>
      <c r="C30" s="220" t="s">
        <v>101</v>
      </c>
      <c r="D30" s="223">
        <f>SUM(D31:D47)</f>
        <v>1633</v>
      </c>
      <c r="E30" s="63">
        <f>AVERAGE(E31:E47)</f>
        <v>8.7143750000000004</v>
      </c>
      <c r="F30" s="224">
        <f>AVERAGE(F31:F47)</f>
        <v>41.431764705882358</v>
      </c>
      <c r="G30" s="224">
        <f>AVERAGE(G31:G47)</f>
        <v>37.361764705882358</v>
      </c>
      <c r="H30" s="224">
        <f>AVERAGE(H31:H47)</f>
        <v>13.005294117647058</v>
      </c>
      <c r="I30" s="64">
        <f>AVERAGE(I31:I47)</f>
        <v>3.5517235294117651</v>
      </c>
      <c r="J30" s="253"/>
      <c r="K30" s="367">
        <f t="shared" si="3"/>
        <v>1633</v>
      </c>
      <c r="L30" s="368">
        <f>SUM(L31:L47)</f>
        <v>821.01139999999998</v>
      </c>
      <c r="M30" s="365">
        <f t="shared" si="4"/>
        <v>50.367058823529419</v>
      </c>
      <c r="N30" s="368">
        <f>SUM(N31:N47)</f>
        <v>133.98950000000002</v>
      </c>
      <c r="O30" s="366">
        <f t="shared" si="5"/>
        <v>8.7143750000000004</v>
      </c>
    </row>
    <row r="31" spans="1:15" s="252" customFormat="1" ht="15" customHeight="1" x14ac:dyDescent="0.25">
      <c r="A31" s="257">
        <v>1</v>
      </c>
      <c r="B31" s="258">
        <v>30070</v>
      </c>
      <c r="C31" s="259" t="s">
        <v>25</v>
      </c>
      <c r="D31" s="483">
        <v>117</v>
      </c>
      <c r="E31" s="484">
        <v>12.82</v>
      </c>
      <c r="F31" s="484">
        <v>41.88</v>
      </c>
      <c r="G31" s="484">
        <v>42.74</v>
      </c>
      <c r="H31" s="484">
        <v>2.56</v>
      </c>
      <c r="I31" s="249">
        <f t="shared" ref="I31:I47" si="10">(E31*2+F31*3+G31*4+H31*5)/100</f>
        <v>3.3504</v>
      </c>
      <c r="J31" s="253"/>
      <c r="K31" s="347">
        <f t="shared" si="3"/>
        <v>117</v>
      </c>
      <c r="L31" s="372">
        <f t="shared" si="7"/>
        <v>53.001000000000005</v>
      </c>
      <c r="M31" s="321">
        <f t="shared" si="4"/>
        <v>45.300000000000004</v>
      </c>
      <c r="N31" s="374">
        <f t="shared" si="8"/>
        <v>14.999400000000001</v>
      </c>
      <c r="O31" s="354">
        <f t="shared" si="5"/>
        <v>12.82</v>
      </c>
    </row>
    <row r="32" spans="1:15" s="252" customFormat="1" ht="15" customHeight="1" x14ac:dyDescent="0.25">
      <c r="A32" s="255">
        <v>2</v>
      </c>
      <c r="B32" s="231">
        <v>30480</v>
      </c>
      <c r="C32" s="237" t="s">
        <v>118</v>
      </c>
      <c r="D32" s="483">
        <v>108</v>
      </c>
      <c r="E32" s="484">
        <v>2.78</v>
      </c>
      <c r="F32" s="484">
        <v>43.52</v>
      </c>
      <c r="G32" s="484">
        <v>45.37</v>
      </c>
      <c r="H32" s="484">
        <v>8.33</v>
      </c>
      <c r="I32" s="229">
        <f t="shared" si="10"/>
        <v>3.5924999999999998</v>
      </c>
      <c r="J32" s="253"/>
      <c r="K32" s="347">
        <f t="shared" si="3"/>
        <v>108</v>
      </c>
      <c r="L32" s="370">
        <f t="shared" si="7"/>
        <v>57.995999999999995</v>
      </c>
      <c r="M32" s="324">
        <f t="shared" si="4"/>
        <v>53.699999999999996</v>
      </c>
      <c r="N32" s="374">
        <f t="shared" si="8"/>
        <v>3.0023999999999997</v>
      </c>
      <c r="O32" s="352">
        <f t="shared" si="5"/>
        <v>2.78</v>
      </c>
    </row>
    <row r="33" spans="1:15" s="252" customFormat="1" ht="15" customHeight="1" x14ac:dyDescent="0.25">
      <c r="A33" s="255">
        <v>3</v>
      </c>
      <c r="B33" s="231">
        <v>30460</v>
      </c>
      <c r="C33" s="237" t="s">
        <v>30</v>
      </c>
      <c r="D33" s="483">
        <v>171</v>
      </c>
      <c r="E33" s="484">
        <v>5.26</v>
      </c>
      <c r="F33" s="484">
        <v>43.86</v>
      </c>
      <c r="G33" s="484">
        <v>40.35</v>
      </c>
      <c r="H33" s="484">
        <v>10.53</v>
      </c>
      <c r="I33" s="229">
        <f t="shared" si="10"/>
        <v>3.5614999999999997</v>
      </c>
      <c r="J33" s="253"/>
      <c r="K33" s="347">
        <f t="shared" si="3"/>
        <v>171</v>
      </c>
      <c r="L33" s="370">
        <f t="shared" si="7"/>
        <v>87.004799999999989</v>
      </c>
      <c r="M33" s="324">
        <f t="shared" si="4"/>
        <v>50.88</v>
      </c>
      <c r="N33" s="374">
        <f t="shared" si="8"/>
        <v>8.9945999999999984</v>
      </c>
      <c r="O33" s="352">
        <f t="shared" si="5"/>
        <v>5.26</v>
      </c>
    </row>
    <row r="34" spans="1:15" s="252" customFormat="1" ht="15" customHeight="1" x14ac:dyDescent="0.25">
      <c r="A34" s="255">
        <v>4</v>
      </c>
      <c r="B34" s="231">
        <v>30030</v>
      </c>
      <c r="C34" s="237" t="s">
        <v>148</v>
      </c>
      <c r="D34" s="483">
        <v>94</v>
      </c>
      <c r="E34" s="484">
        <v>5.32</v>
      </c>
      <c r="F34" s="484">
        <v>41.49</v>
      </c>
      <c r="G34" s="484">
        <v>40.43</v>
      </c>
      <c r="H34" s="484">
        <v>12.77</v>
      </c>
      <c r="I34" s="229">
        <f t="shared" si="10"/>
        <v>3.6068000000000007</v>
      </c>
      <c r="J34" s="253"/>
      <c r="K34" s="347">
        <f t="shared" si="3"/>
        <v>94</v>
      </c>
      <c r="L34" s="370">
        <f t="shared" si="7"/>
        <v>50.008000000000003</v>
      </c>
      <c r="M34" s="324">
        <f t="shared" si="4"/>
        <v>53.2</v>
      </c>
      <c r="N34" s="374">
        <f t="shared" si="8"/>
        <v>5.0008000000000008</v>
      </c>
      <c r="O34" s="352">
        <f t="shared" si="5"/>
        <v>5.32</v>
      </c>
    </row>
    <row r="35" spans="1:15" s="252" customFormat="1" ht="15" customHeight="1" x14ac:dyDescent="0.25">
      <c r="A35" s="255">
        <v>5</v>
      </c>
      <c r="B35" s="231">
        <v>31000</v>
      </c>
      <c r="C35" s="237" t="s">
        <v>38</v>
      </c>
      <c r="D35" s="483">
        <v>96</v>
      </c>
      <c r="E35" s="484">
        <v>12.5</v>
      </c>
      <c r="F35" s="484">
        <v>48.96</v>
      </c>
      <c r="G35" s="484">
        <v>30.21</v>
      </c>
      <c r="H35" s="484">
        <v>8.33</v>
      </c>
      <c r="I35" s="229">
        <f t="shared" si="10"/>
        <v>3.3437000000000001</v>
      </c>
      <c r="J35" s="253"/>
      <c r="K35" s="347">
        <f t="shared" si="3"/>
        <v>96</v>
      </c>
      <c r="L35" s="370">
        <f t="shared" si="7"/>
        <v>36.998400000000004</v>
      </c>
      <c r="M35" s="324">
        <f t="shared" si="4"/>
        <v>38.54</v>
      </c>
      <c r="N35" s="374">
        <f t="shared" si="8"/>
        <v>12</v>
      </c>
      <c r="O35" s="352">
        <f t="shared" si="5"/>
        <v>12.5</v>
      </c>
    </row>
    <row r="36" spans="1:15" s="252" customFormat="1" ht="15" customHeight="1" x14ac:dyDescent="0.25">
      <c r="A36" s="255">
        <v>6</v>
      </c>
      <c r="B36" s="231">
        <v>30130</v>
      </c>
      <c r="C36" s="237" t="s">
        <v>26</v>
      </c>
      <c r="D36" s="483">
        <v>58</v>
      </c>
      <c r="E36" s="484">
        <v>6.9</v>
      </c>
      <c r="F36" s="484">
        <v>41.38</v>
      </c>
      <c r="G36" s="484">
        <v>39.659999999999997</v>
      </c>
      <c r="H36" s="484">
        <v>12.07</v>
      </c>
      <c r="I36" s="229">
        <f t="shared" si="10"/>
        <v>3.5693000000000006</v>
      </c>
      <c r="J36" s="253"/>
      <c r="K36" s="347">
        <f t="shared" si="3"/>
        <v>58</v>
      </c>
      <c r="L36" s="370">
        <f t="shared" si="7"/>
        <v>30.003399999999996</v>
      </c>
      <c r="M36" s="324">
        <f t="shared" si="4"/>
        <v>51.73</v>
      </c>
      <c r="N36" s="374">
        <f t="shared" si="8"/>
        <v>4.0020000000000007</v>
      </c>
      <c r="O36" s="352">
        <f t="shared" si="5"/>
        <v>6.9</v>
      </c>
    </row>
    <row r="37" spans="1:15" s="252" customFormat="1" ht="15" customHeight="1" x14ac:dyDescent="0.25">
      <c r="A37" s="255">
        <v>7</v>
      </c>
      <c r="B37" s="231">
        <v>30160</v>
      </c>
      <c r="C37" s="237" t="s">
        <v>149</v>
      </c>
      <c r="D37" s="483">
        <v>141</v>
      </c>
      <c r="E37" s="484">
        <v>10.64</v>
      </c>
      <c r="F37" s="484">
        <v>47.52</v>
      </c>
      <c r="G37" s="484">
        <v>27.66</v>
      </c>
      <c r="H37" s="484">
        <v>14.18</v>
      </c>
      <c r="I37" s="229">
        <f t="shared" si="10"/>
        <v>3.4537999999999998</v>
      </c>
      <c r="J37" s="253"/>
      <c r="K37" s="347">
        <f t="shared" si="3"/>
        <v>141</v>
      </c>
      <c r="L37" s="370">
        <f t="shared" si="7"/>
        <v>58.994400000000006</v>
      </c>
      <c r="M37" s="324">
        <f t="shared" si="4"/>
        <v>41.84</v>
      </c>
      <c r="N37" s="374">
        <f t="shared" si="8"/>
        <v>15.0024</v>
      </c>
      <c r="O37" s="352">
        <f t="shared" si="5"/>
        <v>10.64</v>
      </c>
    </row>
    <row r="38" spans="1:15" s="252" customFormat="1" ht="15" customHeight="1" x14ac:dyDescent="0.25">
      <c r="A38" s="255">
        <v>8</v>
      </c>
      <c r="B38" s="231">
        <v>30310</v>
      </c>
      <c r="C38" s="237" t="s">
        <v>28</v>
      </c>
      <c r="D38" s="483">
        <v>69</v>
      </c>
      <c r="E38" s="484">
        <v>10.14</v>
      </c>
      <c r="F38" s="484">
        <v>47.83</v>
      </c>
      <c r="G38" s="484">
        <v>26.09</v>
      </c>
      <c r="H38" s="484">
        <v>15.94</v>
      </c>
      <c r="I38" s="229">
        <f t="shared" si="10"/>
        <v>3.4782999999999999</v>
      </c>
      <c r="J38" s="253"/>
      <c r="K38" s="347">
        <f t="shared" si="3"/>
        <v>69</v>
      </c>
      <c r="L38" s="370">
        <f t="shared" si="7"/>
        <v>29.000700000000002</v>
      </c>
      <c r="M38" s="324">
        <f t="shared" si="4"/>
        <v>42.03</v>
      </c>
      <c r="N38" s="374">
        <f t="shared" si="8"/>
        <v>6.9966000000000008</v>
      </c>
      <c r="O38" s="352">
        <f t="shared" si="5"/>
        <v>10.14</v>
      </c>
    </row>
    <row r="39" spans="1:15" s="252" customFormat="1" ht="15" customHeight="1" x14ac:dyDescent="0.25">
      <c r="A39" s="255">
        <v>9</v>
      </c>
      <c r="B39" s="231">
        <v>30440</v>
      </c>
      <c r="C39" s="237" t="s">
        <v>29</v>
      </c>
      <c r="D39" s="483">
        <v>98</v>
      </c>
      <c r="E39" s="484">
        <v>14.29</v>
      </c>
      <c r="F39" s="484">
        <v>41.84</v>
      </c>
      <c r="G39" s="484">
        <v>36.729999999999997</v>
      </c>
      <c r="H39" s="484">
        <v>7.14</v>
      </c>
      <c r="I39" s="229">
        <f t="shared" si="10"/>
        <v>3.3671999999999995</v>
      </c>
      <c r="J39" s="253"/>
      <c r="K39" s="347">
        <f t="shared" si="3"/>
        <v>98</v>
      </c>
      <c r="L39" s="370">
        <f t="shared" si="7"/>
        <v>42.992599999999996</v>
      </c>
      <c r="M39" s="324">
        <f t="shared" si="4"/>
        <v>43.87</v>
      </c>
      <c r="N39" s="374">
        <f t="shared" si="8"/>
        <v>14.004199999999999</v>
      </c>
      <c r="O39" s="352">
        <f t="shared" si="5"/>
        <v>14.29</v>
      </c>
    </row>
    <row r="40" spans="1:15" s="252" customFormat="1" ht="15" customHeight="1" x14ac:dyDescent="0.25">
      <c r="A40" s="255">
        <v>10</v>
      </c>
      <c r="B40" s="231">
        <v>30500</v>
      </c>
      <c r="C40" s="237" t="s">
        <v>150</v>
      </c>
      <c r="D40" s="483">
        <v>28</v>
      </c>
      <c r="E40" s="484">
        <v>3.57</v>
      </c>
      <c r="F40" s="484">
        <v>42.86</v>
      </c>
      <c r="G40" s="484">
        <v>25</v>
      </c>
      <c r="H40" s="484">
        <v>28.57</v>
      </c>
      <c r="I40" s="229">
        <f t="shared" si="10"/>
        <v>3.7856999999999994</v>
      </c>
      <c r="J40" s="253"/>
      <c r="K40" s="347">
        <f t="shared" si="3"/>
        <v>28</v>
      </c>
      <c r="L40" s="370">
        <f t="shared" si="7"/>
        <v>14.999600000000001</v>
      </c>
      <c r="M40" s="324">
        <f t="shared" si="4"/>
        <v>53.57</v>
      </c>
      <c r="N40" s="374">
        <f t="shared" si="8"/>
        <v>0.99959999999999993</v>
      </c>
      <c r="O40" s="352">
        <f t="shared" si="5"/>
        <v>3.57</v>
      </c>
    </row>
    <row r="41" spans="1:15" s="252" customFormat="1" ht="15" customHeight="1" x14ac:dyDescent="0.25">
      <c r="A41" s="255">
        <v>11</v>
      </c>
      <c r="B41" s="231">
        <v>30530</v>
      </c>
      <c r="C41" s="237" t="s">
        <v>151</v>
      </c>
      <c r="D41" s="483">
        <v>107</v>
      </c>
      <c r="E41" s="484">
        <v>13.08</v>
      </c>
      <c r="F41" s="484">
        <v>28.04</v>
      </c>
      <c r="G41" s="484">
        <v>41.12</v>
      </c>
      <c r="H41" s="484">
        <v>17.760000000000002</v>
      </c>
      <c r="I41" s="229">
        <f t="shared" si="10"/>
        <v>3.6356000000000002</v>
      </c>
      <c r="J41" s="253"/>
      <c r="K41" s="347">
        <f t="shared" si="3"/>
        <v>107</v>
      </c>
      <c r="L41" s="370">
        <f t="shared" si="7"/>
        <v>63.001599999999996</v>
      </c>
      <c r="M41" s="324">
        <f t="shared" si="4"/>
        <v>58.879999999999995</v>
      </c>
      <c r="N41" s="374">
        <f t="shared" si="8"/>
        <v>13.9956</v>
      </c>
      <c r="O41" s="352">
        <f t="shared" si="5"/>
        <v>13.08</v>
      </c>
    </row>
    <row r="42" spans="1:15" s="252" customFormat="1" ht="15" customHeight="1" x14ac:dyDescent="0.25">
      <c r="A42" s="255">
        <v>12</v>
      </c>
      <c r="B42" s="231">
        <v>30640</v>
      </c>
      <c r="C42" s="237" t="s">
        <v>33</v>
      </c>
      <c r="D42" s="483">
        <v>120</v>
      </c>
      <c r="E42" s="484"/>
      <c r="F42" s="484">
        <v>42.5</v>
      </c>
      <c r="G42" s="484">
        <v>49.17</v>
      </c>
      <c r="H42" s="484">
        <v>8.33</v>
      </c>
      <c r="I42" s="229">
        <f t="shared" si="10"/>
        <v>3.6582999999999997</v>
      </c>
      <c r="J42" s="253"/>
      <c r="K42" s="347">
        <f t="shared" si="3"/>
        <v>120</v>
      </c>
      <c r="L42" s="370">
        <f t="shared" si="7"/>
        <v>69</v>
      </c>
      <c r="M42" s="324">
        <f t="shared" si="4"/>
        <v>57.5</v>
      </c>
      <c r="N42" s="374">
        <f t="shared" si="8"/>
        <v>0</v>
      </c>
      <c r="O42" s="352">
        <f t="shared" si="5"/>
        <v>0</v>
      </c>
    </row>
    <row r="43" spans="1:15" s="252" customFormat="1" ht="15" customHeight="1" x14ac:dyDescent="0.25">
      <c r="A43" s="255">
        <v>13</v>
      </c>
      <c r="B43" s="231">
        <v>30650</v>
      </c>
      <c r="C43" s="237" t="s">
        <v>152</v>
      </c>
      <c r="D43" s="483">
        <v>79</v>
      </c>
      <c r="E43" s="484">
        <v>2.5299999999999998</v>
      </c>
      <c r="F43" s="484">
        <v>51.9</v>
      </c>
      <c r="G43" s="484">
        <v>32.909999999999997</v>
      </c>
      <c r="H43" s="484">
        <v>12.66</v>
      </c>
      <c r="I43" s="229">
        <f t="shared" si="10"/>
        <v>3.5569999999999999</v>
      </c>
      <c r="J43" s="253"/>
      <c r="K43" s="347">
        <f t="shared" si="3"/>
        <v>79</v>
      </c>
      <c r="L43" s="370">
        <f t="shared" si="7"/>
        <v>36.000299999999996</v>
      </c>
      <c r="M43" s="324">
        <f t="shared" si="4"/>
        <v>45.569999999999993</v>
      </c>
      <c r="N43" s="374">
        <f t="shared" si="8"/>
        <v>1.9986999999999997</v>
      </c>
      <c r="O43" s="352">
        <f t="shared" si="5"/>
        <v>2.5299999999999998</v>
      </c>
    </row>
    <row r="44" spans="1:15" s="252" customFormat="1" ht="15" customHeight="1" x14ac:dyDescent="0.25">
      <c r="A44" s="255">
        <v>14</v>
      </c>
      <c r="B44" s="258">
        <v>30790</v>
      </c>
      <c r="C44" s="237" t="s">
        <v>35</v>
      </c>
      <c r="D44" s="483">
        <v>67</v>
      </c>
      <c r="E44" s="484">
        <v>11.94</v>
      </c>
      <c r="F44" s="484">
        <v>43.28</v>
      </c>
      <c r="G44" s="484">
        <v>32.840000000000003</v>
      </c>
      <c r="H44" s="484">
        <v>11.94</v>
      </c>
      <c r="I44" s="229">
        <f t="shared" si="10"/>
        <v>3.4478000000000004</v>
      </c>
      <c r="J44" s="253"/>
      <c r="K44" s="347">
        <f t="shared" si="3"/>
        <v>67</v>
      </c>
      <c r="L44" s="370">
        <f t="shared" si="7"/>
        <v>30.002600000000001</v>
      </c>
      <c r="M44" s="324">
        <f t="shared" si="4"/>
        <v>44.78</v>
      </c>
      <c r="N44" s="374">
        <f t="shared" si="8"/>
        <v>7.9998000000000005</v>
      </c>
      <c r="O44" s="352">
        <f t="shared" si="5"/>
        <v>11.94</v>
      </c>
    </row>
    <row r="45" spans="1:15" s="252" customFormat="1" ht="15" customHeight="1" x14ac:dyDescent="0.25">
      <c r="A45" s="255">
        <v>15</v>
      </c>
      <c r="B45" s="231">
        <v>30880</v>
      </c>
      <c r="C45" s="259" t="s">
        <v>153</v>
      </c>
      <c r="D45" s="483">
        <v>56</v>
      </c>
      <c r="E45" s="484">
        <v>10.71</v>
      </c>
      <c r="F45" s="484">
        <v>28.57</v>
      </c>
      <c r="G45" s="484">
        <v>35.71</v>
      </c>
      <c r="H45" s="484">
        <v>25</v>
      </c>
      <c r="I45" s="229">
        <f t="shared" si="10"/>
        <v>3.7497000000000003</v>
      </c>
      <c r="J45" s="253"/>
      <c r="K45" s="347">
        <f t="shared" si="3"/>
        <v>56</v>
      </c>
      <c r="L45" s="370">
        <f t="shared" si="7"/>
        <v>33.997600000000006</v>
      </c>
      <c r="M45" s="324">
        <f t="shared" si="4"/>
        <v>60.71</v>
      </c>
      <c r="N45" s="374">
        <f t="shared" si="8"/>
        <v>5.9976000000000003</v>
      </c>
      <c r="O45" s="352">
        <f t="shared" si="5"/>
        <v>10.71</v>
      </c>
    </row>
    <row r="46" spans="1:15" s="252" customFormat="1" ht="15" customHeight="1" x14ac:dyDescent="0.25">
      <c r="A46" s="255">
        <v>16</v>
      </c>
      <c r="B46" s="231">
        <v>30940</v>
      </c>
      <c r="C46" s="237" t="s">
        <v>37</v>
      </c>
      <c r="D46" s="483">
        <v>110</v>
      </c>
      <c r="E46" s="484">
        <v>8.18</v>
      </c>
      <c r="F46" s="484">
        <v>39.090000000000003</v>
      </c>
      <c r="G46" s="484">
        <v>40.909999999999997</v>
      </c>
      <c r="H46" s="484">
        <v>11.82</v>
      </c>
      <c r="I46" s="229">
        <f t="shared" si="10"/>
        <v>3.5636999999999999</v>
      </c>
      <c r="J46" s="253"/>
      <c r="K46" s="347">
        <f t="shared" si="3"/>
        <v>110</v>
      </c>
      <c r="L46" s="370">
        <f t="shared" si="7"/>
        <v>58.002999999999993</v>
      </c>
      <c r="M46" s="324">
        <f t="shared" si="4"/>
        <v>52.73</v>
      </c>
      <c r="N46" s="374">
        <f t="shared" si="8"/>
        <v>8.9979999999999993</v>
      </c>
      <c r="O46" s="352">
        <f t="shared" si="5"/>
        <v>8.18</v>
      </c>
    </row>
    <row r="47" spans="1:15" s="252" customFormat="1" ht="15" customHeight="1" thickBot="1" x14ac:dyDescent="0.3">
      <c r="A47" s="255">
        <v>17</v>
      </c>
      <c r="B47" s="234">
        <v>31480</v>
      </c>
      <c r="C47" s="237" t="s">
        <v>39</v>
      </c>
      <c r="D47" s="483">
        <v>114</v>
      </c>
      <c r="E47" s="484">
        <v>8.77</v>
      </c>
      <c r="F47" s="484">
        <v>29.82</v>
      </c>
      <c r="G47" s="484">
        <v>48.25</v>
      </c>
      <c r="H47" s="484">
        <v>13.16</v>
      </c>
      <c r="I47" s="229">
        <f t="shared" si="10"/>
        <v>3.6579999999999999</v>
      </c>
      <c r="J47" s="253"/>
      <c r="K47" s="347">
        <f t="shared" si="3"/>
        <v>114</v>
      </c>
      <c r="L47" s="371">
        <f t="shared" si="7"/>
        <v>70.007400000000004</v>
      </c>
      <c r="M47" s="326">
        <f t="shared" si="4"/>
        <v>61.41</v>
      </c>
      <c r="N47" s="374">
        <f t="shared" si="8"/>
        <v>9.9977999999999998</v>
      </c>
      <c r="O47" s="353">
        <f t="shared" si="5"/>
        <v>8.77</v>
      </c>
    </row>
    <row r="48" spans="1:15" s="252" customFormat="1" ht="15" customHeight="1" thickBot="1" x14ac:dyDescent="0.3">
      <c r="A48" s="222"/>
      <c r="B48" s="241"/>
      <c r="C48" s="226" t="s">
        <v>102</v>
      </c>
      <c r="D48" s="223">
        <f>SUM(D49:D68)</f>
        <v>2414</v>
      </c>
      <c r="E48" s="224">
        <f t="shared" ref="E48:H48" si="11">AVERAGE(E49:E68)</f>
        <v>7.7887500000000003</v>
      </c>
      <c r="F48" s="65">
        <f t="shared" si="11"/>
        <v>37.234000000000002</v>
      </c>
      <c r="G48" s="224">
        <f t="shared" si="11"/>
        <v>42.392000000000003</v>
      </c>
      <c r="H48" s="224">
        <f t="shared" si="11"/>
        <v>14.145500000000002</v>
      </c>
      <c r="I48" s="64">
        <f>AVERAGE(I49:I68)</f>
        <v>3.6445949999999998</v>
      </c>
      <c r="J48" s="253"/>
      <c r="K48" s="367">
        <f t="shared" si="3"/>
        <v>2414</v>
      </c>
      <c r="L48" s="375">
        <f>SUM(L49:L68)</f>
        <v>1297.0365999999999</v>
      </c>
      <c r="M48" s="365">
        <f t="shared" si="4"/>
        <v>56.537500000000009</v>
      </c>
      <c r="N48" s="368">
        <f>SUM(N49:N67)</f>
        <v>127.0097</v>
      </c>
      <c r="O48" s="366">
        <f t="shared" si="5"/>
        <v>7.7887500000000003</v>
      </c>
    </row>
    <row r="49" spans="1:15" s="252" customFormat="1" ht="15" customHeight="1" x14ac:dyDescent="0.25">
      <c r="A49" s="257">
        <v>1</v>
      </c>
      <c r="B49" s="258">
        <v>40010</v>
      </c>
      <c r="C49" s="259" t="s">
        <v>119</v>
      </c>
      <c r="D49" s="485">
        <v>245</v>
      </c>
      <c r="E49" s="486">
        <v>7.35</v>
      </c>
      <c r="F49" s="486">
        <v>38.369999999999997</v>
      </c>
      <c r="G49" s="486">
        <v>46.53</v>
      </c>
      <c r="H49" s="486">
        <v>7.76</v>
      </c>
      <c r="I49" s="249">
        <f t="shared" ref="I49:I68" si="12">(E49*2+F49*3+G49*4+H49*5)/100</f>
        <v>3.5472999999999995</v>
      </c>
      <c r="J49" s="253"/>
      <c r="K49" s="347">
        <f t="shared" si="3"/>
        <v>245</v>
      </c>
      <c r="L49" s="372">
        <f t="shared" si="7"/>
        <v>133.01049999999998</v>
      </c>
      <c r="M49" s="321">
        <f t="shared" si="4"/>
        <v>54.29</v>
      </c>
      <c r="N49" s="374">
        <f t="shared" si="8"/>
        <v>18.0075</v>
      </c>
      <c r="O49" s="354">
        <f t="shared" si="5"/>
        <v>7.35</v>
      </c>
    </row>
    <row r="50" spans="1:15" s="252" customFormat="1" ht="15" customHeight="1" x14ac:dyDescent="0.25">
      <c r="A50" s="255">
        <v>2</v>
      </c>
      <c r="B50" s="231">
        <v>40030</v>
      </c>
      <c r="C50" s="237" t="s">
        <v>125</v>
      </c>
      <c r="D50" s="485">
        <v>80</v>
      </c>
      <c r="E50" s="486">
        <v>3.75</v>
      </c>
      <c r="F50" s="486">
        <v>26.25</v>
      </c>
      <c r="G50" s="486">
        <v>56.25</v>
      </c>
      <c r="H50" s="486">
        <v>13.75</v>
      </c>
      <c r="I50" s="229">
        <f t="shared" si="12"/>
        <v>3.8</v>
      </c>
      <c r="J50" s="253"/>
      <c r="K50" s="347">
        <f t="shared" si="3"/>
        <v>80</v>
      </c>
      <c r="L50" s="370">
        <f t="shared" si="7"/>
        <v>56</v>
      </c>
      <c r="M50" s="324">
        <f t="shared" si="4"/>
        <v>70</v>
      </c>
      <c r="N50" s="374">
        <f t="shared" si="8"/>
        <v>3</v>
      </c>
      <c r="O50" s="352">
        <f t="shared" si="5"/>
        <v>3.75</v>
      </c>
    </row>
    <row r="51" spans="1:15" s="252" customFormat="1" ht="15" customHeight="1" x14ac:dyDescent="0.25">
      <c r="A51" s="255">
        <v>3</v>
      </c>
      <c r="B51" s="231">
        <v>40410</v>
      </c>
      <c r="C51" s="237" t="s">
        <v>49</v>
      </c>
      <c r="D51" s="485">
        <v>189</v>
      </c>
      <c r="E51" s="486">
        <v>1.59</v>
      </c>
      <c r="F51" s="486">
        <v>43.92</v>
      </c>
      <c r="G51" s="486">
        <v>46.56</v>
      </c>
      <c r="H51" s="486">
        <v>7.94</v>
      </c>
      <c r="I51" s="229">
        <f t="shared" si="12"/>
        <v>3.6088</v>
      </c>
      <c r="J51" s="253"/>
      <c r="K51" s="347">
        <f t="shared" si="3"/>
        <v>189</v>
      </c>
      <c r="L51" s="370">
        <f t="shared" si="7"/>
        <v>103.005</v>
      </c>
      <c r="M51" s="324">
        <f t="shared" si="4"/>
        <v>54.5</v>
      </c>
      <c r="N51" s="374">
        <f t="shared" si="8"/>
        <v>3.0051000000000001</v>
      </c>
      <c r="O51" s="352">
        <f t="shared" si="5"/>
        <v>1.59</v>
      </c>
    </row>
    <row r="52" spans="1:15" s="252" customFormat="1" ht="15" customHeight="1" x14ac:dyDescent="0.25">
      <c r="A52" s="255">
        <v>4</v>
      </c>
      <c r="B52" s="231">
        <v>40011</v>
      </c>
      <c r="C52" s="237" t="s">
        <v>40</v>
      </c>
      <c r="D52" s="485">
        <v>302</v>
      </c>
      <c r="E52" s="486">
        <v>6.62</v>
      </c>
      <c r="F52" s="486">
        <v>41.06</v>
      </c>
      <c r="G52" s="486">
        <v>44.37</v>
      </c>
      <c r="H52" s="486">
        <v>7.95</v>
      </c>
      <c r="I52" s="229">
        <f t="shared" si="12"/>
        <v>3.5364999999999998</v>
      </c>
      <c r="J52" s="253"/>
      <c r="K52" s="347">
        <f t="shared" si="3"/>
        <v>302</v>
      </c>
      <c r="L52" s="370">
        <f t="shared" si="7"/>
        <v>158.00639999999999</v>
      </c>
      <c r="M52" s="324">
        <f t="shared" si="4"/>
        <v>52.32</v>
      </c>
      <c r="N52" s="374">
        <f t="shared" si="8"/>
        <v>19.9924</v>
      </c>
      <c r="O52" s="352">
        <f t="shared" si="5"/>
        <v>6.62</v>
      </c>
    </row>
    <row r="53" spans="1:15" s="252" customFormat="1" ht="15" customHeight="1" x14ac:dyDescent="0.25">
      <c r="A53" s="255">
        <v>5</v>
      </c>
      <c r="B53" s="231">
        <v>40080</v>
      </c>
      <c r="C53" s="237" t="s">
        <v>42</v>
      </c>
      <c r="D53" s="485">
        <v>155</v>
      </c>
      <c r="E53" s="486">
        <v>3.23</v>
      </c>
      <c r="F53" s="486">
        <v>39.35</v>
      </c>
      <c r="G53" s="486">
        <v>36.770000000000003</v>
      </c>
      <c r="H53" s="486">
        <v>20.65</v>
      </c>
      <c r="I53" s="229">
        <f t="shared" si="12"/>
        <v>3.7484000000000002</v>
      </c>
      <c r="J53" s="253"/>
      <c r="K53" s="347">
        <f t="shared" si="3"/>
        <v>155</v>
      </c>
      <c r="L53" s="370">
        <f t="shared" si="7"/>
        <v>89.001000000000005</v>
      </c>
      <c r="M53" s="324">
        <f t="shared" si="4"/>
        <v>57.42</v>
      </c>
      <c r="N53" s="374">
        <f t="shared" si="8"/>
        <v>5.0065</v>
      </c>
      <c r="O53" s="352">
        <f t="shared" si="5"/>
        <v>3.23</v>
      </c>
    </row>
    <row r="54" spans="1:15" s="252" customFormat="1" ht="15" customHeight="1" x14ac:dyDescent="0.25">
      <c r="A54" s="255">
        <v>6</v>
      </c>
      <c r="B54" s="231">
        <v>40100</v>
      </c>
      <c r="C54" s="237" t="s">
        <v>43</v>
      </c>
      <c r="D54" s="485">
        <v>117</v>
      </c>
      <c r="E54" s="486">
        <v>5.13</v>
      </c>
      <c r="F54" s="486">
        <v>34.19</v>
      </c>
      <c r="G54" s="486">
        <v>47.01</v>
      </c>
      <c r="H54" s="486">
        <v>13.68</v>
      </c>
      <c r="I54" s="229">
        <f t="shared" si="12"/>
        <v>3.6926999999999999</v>
      </c>
      <c r="J54" s="253"/>
      <c r="K54" s="347">
        <f t="shared" si="3"/>
        <v>117</v>
      </c>
      <c r="L54" s="370">
        <f t="shared" si="7"/>
        <v>71.007300000000001</v>
      </c>
      <c r="M54" s="324">
        <f t="shared" si="4"/>
        <v>60.69</v>
      </c>
      <c r="N54" s="374">
        <f t="shared" si="8"/>
        <v>6.0021000000000004</v>
      </c>
      <c r="O54" s="352">
        <f t="shared" si="5"/>
        <v>5.13</v>
      </c>
    </row>
    <row r="55" spans="1:15" s="252" customFormat="1" ht="15" customHeight="1" x14ac:dyDescent="0.25">
      <c r="A55" s="255">
        <v>7</v>
      </c>
      <c r="B55" s="231">
        <v>40020</v>
      </c>
      <c r="C55" s="237" t="s">
        <v>154</v>
      </c>
      <c r="D55" s="485">
        <v>24</v>
      </c>
      <c r="E55" s="486"/>
      <c r="F55" s="486">
        <v>20.83</v>
      </c>
      <c r="G55" s="486">
        <v>50</v>
      </c>
      <c r="H55" s="486">
        <v>29.17</v>
      </c>
      <c r="I55" s="229">
        <f t="shared" si="12"/>
        <v>4.0834000000000001</v>
      </c>
      <c r="J55" s="253"/>
      <c r="K55" s="347">
        <f t="shared" si="3"/>
        <v>24</v>
      </c>
      <c r="L55" s="370">
        <f t="shared" si="7"/>
        <v>19.000799999999998</v>
      </c>
      <c r="M55" s="324">
        <f t="shared" si="4"/>
        <v>79.17</v>
      </c>
      <c r="N55" s="374">
        <f t="shared" si="8"/>
        <v>0</v>
      </c>
      <c r="O55" s="352">
        <f t="shared" si="5"/>
        <v>0</v>
      </c>
    </row>
    <row r="56" spans="1:15" s="252" customFormat="1" ht="15" customHeight="1" x14ac:dyDescent="0.25">
      <c r="A56" s="255">
        <v>8</v>
      </c>
      <c r="B56" s="231">
        <v>40031</v>
      </c>
      <c r="C56" s="239" t="s">
        <v>196</v>
      </c>
      <c r="D56" s="485">
        <v>117</v>
      </c>
      <c r="E56" s="486">
        <v>7.69</v>
      </c>
      <c r="F56" s="486">
        <v>38.46</v>
      </c>
      <c r="G56" s="486">
        <v>41.88</v>
      </c>
      <c r="H56" s="486">
        <v>11.97</v>
      </c>
      <c r="I56" s="229">
        <f t="shared" si="12"/>
        <v>3.5813000000000001</v>
      </c>
      <c r="J56" s="253"/>
      <c r="K56" s="347">
        <f t="shared" si="3"/>
        <v>117</v>
      </c>
      <c r="L56" s="370">
        <f t="shared" si="7"/>
        <v>63.0045</v>
      </c>
      <c r="M56" s="324">
        <f t="shared" si="4"/>
        <v>53.85</v>
      </c>
      <c r="N56" s="374">
        <f t="shared" si="8"/>
        <v>8.997300000000001</v>
      </c>
      <c r="O56" s="352">
        <f t="shared" si="5"/>
        <v>7.69</v>
      </c>
    </row>
    <row r="57" spans="1:15" s="252" customFormat="1" ht="15" customHeight="1" x14ac:dyDescent="0.25">
      <c r="A57" s="255">
        <v>9</v>
      </c>
      <c r="B57" s="231">
        <v>40210</v>
      </c>
      <c r="C57" s="239" t="s">
        <v>45</v>
      </c>
      <c r="D57" s="485">
        <v>52</v>
      </c>
      <c r="E57" s="486">
        <v>30.77</v>
      </c>
      <c r="F57" s="486">
        <v>23.08</v>
      </c>
      <c r="G57" s="486">
        <v>28.85</v>
      </c>
      <c r="H57" s="486">
        <v>17.309999999999999</v>
      </c>
      <c r="I57" s="229">
        <f t="shared" si="12"/>
        <v>3.3273000000000001</v>
      </c>
      <c r="J57" s="253"/>
      <c r="K57" s="347">
        <f t="shared" si="3"/>
        <v>52</v>
      </c>
      <c r="L57" s="370">
        <f t="shared" si="7"/>
        <v>24.003199999999996</v>
      </c>
      <c r="M57" s="324">
        <f t="shared" si="4"/>
        <v>46.16</v>
      </c>
      <c r="N57" s="374">
        <f t="shared" si="8"/>
        <v>16.000399999999999</v>
      </c>
      <c r="O57" s="352">
        <f t="shared" si="5"/>
        <v>30.77</v>
      </c>
    </row>
    <row r="58" spans="1:15" s="252" customFormat="1" ht="15" customHeight="1" x14ac:dyDescent="0.25">
      <c r="A58" s="255">
        <v>10</v>
      </c>
      <c r="B58" s="258">
        <v>40300</v>
      </c>
      <c r="C58" s="240" t="s">
        <v>46</v>
      </c>
      <c r="D58" s="485">
        <v>49</v>
      </c>
      <c r="E58" s="486"/>
      <c r="F58" s="486">
        <v>30.61</v>
      </c>
      <c r="G58" s="486">
        <v>40.82</v>
      </c>
      <c r="H58" s="486">
        <v>28.57</v>
      </c>
      <c r="I58" s="229">
        <f t="shared" si="12"/>
        <v>3.9796000000000005</v>
      </c>
      <c r="J58" s="253"/>
      <c r="K58" s="347">
        <f t="shared" si="3"/>
        <v>49</v>
      </c>
      <c r="L58" s="370">
        <f t="shared" si="7"/>
        <v>34.001100000000001</v>
      </c>
      <c r="M58" s="324">
        <f t="shared" si="4"/>
        <v>69.39</v>
      </c>
      <c r="N58" s="374">
        <f t="shared" si="8"/>
        <v>0</v>
      </c>
      <c r="O58" s="352">
        <f t="shared" si="5"/>
        <v>0</v>
      </c>
    </row>
    <row r="59" spans="1:15" s="252" customFormat="1" ht="15" customHeight="1" x14ac:dyDescent="0.25">
      <c r="A59" s="255">
        <v>11</v>
      </c>
      <c r="B59" s="231">
        <v>40360</v>
      </c>
      <c r="C59" s="237" t="s">
        <v>47</v>
      </c>
      <c r="D59" s="485">
        <v>50</v>
      </c>
      <c r="E59" s="486">
        <v>2</v>
      </c>
      <c r="F59" s="486">
        <v>48</v>
      </c>
      <c r="G59" s="486">
        <v>42</v>
      </c>
      <c r="H59" s="486">
        <v>8</v>
      </c>
      <c r="I59" s="229">
        <f t="shared" si="12"/>
        <v>3.56</v>
      </c>
      <c r="J59" s="253"/>
      <c r="K59" s="347">
        <f t="shared" si="3"/>
        <v>50</v>
      </c>
      <c r="L59" s="370">
        <f t="shared" si="7"/>
        <v>25</v>
      </c>
      <c r="M59" s="324">
        <f t="shared" si="4"/>
        <v>50</v>
      </c>
      <c r="N59" s="374">
        <f t="shared" si="8"/>
        <v>1</v>
      </c>
      <c r="O59" s="352">
        <f t="shared" si="5"/>
        <v>2</v>
      </c>
    </row>
    <row r="60" spans="1:15" s="252" customFormat="1" ht="15" customHeight="1" x14ac:dyDescent="0.25">
      <c r="A60" s="255">
        <v>12</v>
      </c>
      <c r="B60" s="231">
        <v>40390</v>
      </c>
      <c r="C60" s="237" t="s">
        <v>48</v>
      </c>
      <c r="D60" s="485">
        <v>52</v>
      </c>
      <c r="E60" s="486">
        <v>17.309999999999999</v>
      </c>
      <c r="F60" s="486">
        <v>34.619999999999997</v>
      </c>
      <c r="G60" s="486">
        <v>32.69</v>
      </c>
      <c r="H60" s="486">
        <v>15.38</v>
      </c>
      <c r="I60" s="229">
        <f t="shared" si="12"/>
        <v>3.4613999999999998</v>
      </c>
      <c r="J60" s="253"/>
      <c r="K60" s="347">
        <f t="shared" si="3"/>
        <v>52</v>
      </c>
      <c r="L60" s="370">
        <f t="shared" si="7"/>
        <v>24.996399999999998</v>
      </c>
      <c r="M60" s="324">
        <f t="shared" si="4"/>
        <v>48.07</v>
      </c>
      <c r="N60" s="374">
        <f t="shared" si="8"/>
        <v>9.001199999999999</v>
      </c>
      <c r="O60" s="352">
        <f t="shared" si="5"/>
        <v>17.309999999999999</v>
      </c>
    </row>
    <row r="61" spans="1:15" s="252" customFormat="1" ht="15" customHeight="1" x14ac:dyDescent="0.25">
      <c r="A61" s="255">
        <v>13</v>
      </c>
      <c r="B61" s="231">
        <v>40720</v>
      </c>
      <c r="C61" s="237" t="s">
        <v>197</v>
      </c>
      <c r="D61" s="485">
        <v>151</v>
      </c>
      <c r="E61" s="486">
        <v>6.62</v>
      </c>
      <c r="F61" s="486">
        <v>32.450000000000003</v>
      </c>
      <c r="G61" s="486">
        <v>45.7</v>
      </c>
      <c r="H61" s="486">
        <v>15.23</v>
      </c>
      <c r="I61" s="229">
        <f t="shared" si="12"/>
        <v>3.6953999999999998</v>
      </c>
      <c r="J61" s="253"/>
      <c r="K61" s="347">
        <f t="shared" si="3"/>
        <v>151</v>
      </c>
      <c r="L61" s="370">
        <f t="shared" si="7"/>
        <v>92.004300000000001</v>
      </c>
      <c r="M61" s="324">
        <f t="shared" si="4"/>
        <v>60.930000000000007</v>
      </c>
      <c r="N61" s="374">
        <f t="shared" si="8"/>
        <v>9.9962</v>
      </c>
      <c r="O61" s="352">
        <f t="shared" si="5"/>
        <v>6.62</v>
      </c>
    </row>
    <row r="62" spans="1:15" s="252" customFormat="1" ht="15" customHeight="1" x14ac:dyDescent="0.25">
      <c r="A62" s="255">
        <v>14</v>
      </c>
      <c r="B62" s="231">
        <v>40730</v>
      </c>
      <c r="C62" s="237" t="s">
        <v>50</v>
      </c>
      <c r="D62" s="485">
        <v>26</v>
      </c>
      <c r="E62" s="486"/>
      <c r="F62" s="486">
        <v>38.46</v>
      </c>
      <c r="G62" s="486">
        <v>42.31</v>
      </c>
      <c r="H62" s="486">
        <v>19.23</v>
      </c>
      <c r="I62" s="229">
        <f t="shared" si="12"/>
        <v>3.8076999999999996</v>
      </c>
      <c r="J62" s="253"/>
      <c r="K62" s="347">
        <f t="shared" si="3"/>
        <v>26</v>
      </c>
      <c r="L62" s="370">
        <f t="shared" si="7"/>
        <v>16.000400000000003</v>
      </c>
      <c r="M62" s="324">
        <f t="shared" si="4"/>
        <v>61.540000000000006</v>
      </c>
      <c r="N62" s="374">
        <f t="shared" si="8"/>
        <v>0</v>
      </c>
      <c r="O62" s="352">
        <f t="shared" si="5"/>
        <v>0</v>
      </c>
    </row>
    <row r="63" spans="1:15" s="252" customFormat="1" ht="15" customHeight="1" x14ac:dyDescent="0.25">
      <c r="A63" s="255">
        <v>15</v>
      </c>
      <c r="B63" s="231">
        <v>40820</v>
      </c>
      <c r="C63" s="237" t="s">
        <v>155</v>
      </c>
      <c r="D63" s="485">
        <v>93</v>
      </c>
      <c r="E63" s="486">
        <v>5.38</v>
      </c>
      <c r="F63" s="486">
        <v>40.86</v>
      </c>
      <c r="G63" s="486">
        <v>41.94</v>
      </c>
      <c r="H63" s="486">
        <v>11.83</v>
      </c>
      <c r="I63" s="229">
        <f t="shared" si="12"/>
        <v>3.6025</v>
      </c>
      <c r="J63" s="253"/>
      <c r="K63" s="347">
        <f t="shared" si="3"/>
        <v>93</v>
      </c>
      <c r="L63" s="370">
        <f t="shared" si="7"/>
        <v>50.006099999999996</v>
      </c>
      <c r="M63" s="324">
        <f t="shared" si="4"/>
        <v>53.769999999999996</v>
      </c>
      <c r="N63" s="374">
        <f t="shared" si="8"/>
        <v>5.0034000000000001</v>
      </c>
      <c r="O63" s="352">
        <f t="shared" si="5"/>
        <v>5.38</v>
      </c>
    </row>
    <row r="64" spans="1:15" s="252" customFormat="1" ht="15" customHeight="1" x14ac:dyDescent="0.25">
      <c r="A64" s="255">
        <v>16</v>
      </c>
      <c r="B64" s="231">
        <v>40840</v>
      </c>
      <c r="C64" s="237" t="s">
        <v>52</v>
      </c>
      <c r="D64" s="485">
        <v>91</v>
      </c>
      <c r="E64" s="486"/>
      <c r="F64" s="486">
        <v>43.96</v>
      </c>
      <c r="G64" s="486">
        <v>50.55</v>
      </c>
      <c r="H64" s="486">
        <v>5.49</v>
      </c>
      <c r="I64" s="229">
        <f t="shared" si="12"/>
        <v>3.6152999999999995</v>
      </c>
      <c r="J64" s="253"/>
      <c r="K64" s="347">
        <f t="shared" si="3"/>
        <v>91</v>
      </c>
      <c r="L64" s="370">
        <f t="shared" si="7"/>
        <v>50.996400000000001</v>
      </c>
      <c r="M64" s="324">
        <f t="shared" si="4"/>
        <v>56.04</v>
      </c>
      <c r="N64" s="374">
        <f t="shared" si="8"/>
        <v>0</v>
      </c>
      <c r="O64" s="352">
        <f t="shared" si="5"/>
        <v>0</v>
      </c>
    </row>
    <row r="65" spans="1:15" s="252" customFormat="1" ht="15" customHeight="1" x14ac:dyDescent="0.25">
      <c r="A65" s="255">
        <v>17</v>
      </c>
      <c r="B65" s="231">
        <v>40950</v>
      </c>
      <c r="C65" s="237" t="s">
        <v>53</v>
      </c>
      <c r="D65" s="485">
        <v>121</v>
      </c>
      <c r="E65" s="486">
        <v>8.26</v>
      </c>
      <c r="F65" s="486">
        <v>44.63</v>
      </c>
      <c r="G65" s="486">
        <v>36.36</v>
      </c>
      <c r="H65" s="486">
        <v>10.74</v>
      </c>
      <c r="I65" s="229">
        <f t="shared" si="12"/>
        <v>3.4955000000000003</v>
      </c>
      <c r="J65" s="253"/>
      <c r="K65" s="347">
        <f t="shared" si="3"/>
        <v>121</v>
      </c>
      <c r="L65" s="370">
        <f t="shared" si="7"/>
        <v>56.991000000000007</v>
      </c>
      <c r="M65" s="324">
        <f t="shared" si="4"/>
        <v>47.1</v>
      </c>
      <c r="N65" s="374">
        <f t="shared" si="8"/>
        <v>9.9945999999999984</v>
      </c>
      <c r="O65" s="352">
        <f t="shared" si="5"/>
        <v>8.26</v>
      </c>
    </row>
    <row r="66" spans="1:15" s="252" customFormat="1" ht="15" customHeight="1" x14ac:dyDescent="0.25">
      <c r="A66" s="255">
        <v>18</v>
      </c>
      <c r="B66" s="231">
        <v>40990</v>
      </c>
      <c r="C66" s="237" t="s">
        <v>54</v>
      </c>
      <c r="D66" s="485">
        <v>114</v>
      </c>
      <c r="E66" s="486">
        <v>5.26</v>
      </c>
      <c r="F66" s="486">
        <v>28.07</v>
      </c>
      <c r="G66" s="486">
        <v>50.88</v>
      </c>
      <c r="H66" s="486">
        <v>15.79</v>
      </c>
      <c r="I66" s="229">
        <f t="shared" si="12"/>
        <v>3.7719999999999998</v>
      </c>
      <c r="J66" s="253"/>
      <c r="K66" s="347">
        <f t="shared" si="3"/>
        <v>114</v>
      </c>
      <c r="L66" s="370">
        <f t="shared" si="7"/>
        <v>76.003799999999998</v>
      </c>
      <c r="M66" s="324">
        <f t="shared" si="4"/>
        <v>66.67</v>
      </c>
      <c r="N66" s="374">
        <f t="shared" si="8"/>
        <v>5.9963999999999995</v>
      </c>
      <c r="O66" s="352">
        <f t="shared" si="5"/>
        <v>5.26</v>
      </c>
    </row>
    <row r="67" spans="1:15" s="252" customFormat="1" ht="15" customHeight="1" x14ac:dyDescent="0.25">
      <c r="A67" s="203">
        <v>19</v>
      </c>
      <c r="B67" s="233">
        <v>40133</v>
      </c>
      <c r="C67" s="238" t="s">
        <v>44</v>
      </c>
      <c r="D67" s="485">
        <v>142</v>
      </c>
      <c r="E67" s="486">
        <v>4.2300000000000004</v>
      </c>
      <c r="F67" s="486">
        <v>35.21</v>
      </c>
      <c r="G67" s="486">
        <v>40.14</v>
      </c>
      <c r="H67" s="486">
        <v>20.420000000000002</v>
      </c>
      <c r="I67" s="247">
        <f t="shared" si="12"/>
        <v>3.7675000000000001</v>
      </c>
      <c r="J67" s="253"/>
      <c r="K67" s="347">
        <f t="shared" si="3"/>
        <v>142</v>
      </c>
      <c r="L67" s="370">
        <f t="shared" si="7"/>
        <v>85.995200000000011</v>
      </c>
      <c r="M67" s="324">
        <f t="shared" si="4"/>
        <v>60.56</v>
      </c>
      <c r="N67" s="377">
        <f t="shared" si="8"/>
        <v>6.0066000000000006</v>
      </c>
      <c r="O67" s="352">
        <f t="shared" si="5"/>
        <v>4.2300000000000004</v>
      </c>
    </row>
    <row r="68" spans="1:15" s="252" customFormat="1" ht="15" customHeight="1" thickBot="1" x14ac:dyDescent="0.3">
      <c r="A68" s="203">
        <v>20</v>
      </c>
      <c r="B68" s="233">
        <v>40400</v>
      </c>
      <c r="C68" s="238" t="s">
        <v>193</v>
      </c>
      <c r="D68" s="485">
        <v>244</v>
      </c>
      <c r="E68" s="486">
        <v>9.43</v>
      </c>
      <c r="F68" s="486">
        <v>62.3</v>
      </c>
      <c r="G68" s="486">
        <v>26.23</v>
      </c>
      <c r="H68" s="486">
        <v>2.0499999999999998</v>
      </c>
      <c r="I68" s="247">
        <f t="shared" si="12"/>
        <v>3.2093000000000003</v>
      </c>
      <c r="J68" s="253"/>
      <c r="K68" s="378">
        <f t="shared" si="3"/>
        <v>244</v>
      </c>
      <c r="L68" s="379">
        <f t="shared" si="7"/>
        <v>69.003200000000007</v>
      </c>
      <c r="M68" s="380">
        <f t="shared" si="4"/>
        <v>28.28</v>
      </c>
      <c r="N68" s="379">
        <f t="shared" si="8"/>
        <v>23.0092</v>
      </c>
      <c r="O68" s="381">
        <f t="shared" si="5"/>
        <v>9.43</v>
      </c>
    </row>
    <row r="69" spans="1:15" s="252" customFormat="1" ht="15" customHeight="1" thickBot="1" x14ac:dyDescent="0.3">
      <c r="A69" s="222"/>
      <c r="B69" s="241"/>
      <c r="C69" s="220" t="s">
        <v>103</v>
      </c>
      <c r="D69" s="223">
        <f>SUM(D70:D83)</f>
        <v>1984</v>
      </c>
      <c r="E69" s="224">
        <f>AVERAGE(E70:E83)</f>
        <v>7.22</v>
      </c>
      <c r="F69" s="224">
        <f>AVERAGE(F70:F83)</f>
        <v>32.502857142857145</v>
      </c>
      <c r="G69" s="224">
        <f>AVERAGE(G70:G83)</f>
        <v>42.121428571428574</v>
      </c>
      <c r="H69" s="224">
        <f>AVERAGE(H70:H83)</f>
        <v>19.187857142857148</v>
      </c>
      <c r="I69" s="225">
        <f>AVERAGE(I70:I83)</f>
        <v>3.7431071428571423</v>
      </c>
      <c r="J69" s="253"/>
      <c r="K69" s="382">
        <f t="shared" si="3"/>
        <v>1984</v>
      </c>
      <c r="L69" s="368">
        <f>SUM(L70:L83)</f>
        <v>1167.9950999999999</v>
      </c>
      <c r="M69" s="365">
        <f t="shared" si="4"/>
        <v>61.309285714285721</v>
      </c>
      <c r="N69" s="375">
        <f>SUM(N70:N83)</f>
        <v>152.0326</v>
      </c>
      <c r="O69" s="366">
        <f t="shared" si="5"/>
        <v>7.22</v>
      </c>
    </row>
    <row r="70" spans="1:15" s="252" customFormat="1" ht="15" customHeight="1" x14ac:dyDescent="0.25">
      <c r="A70" s="257">
        <v>1</v>
      </c>
      <c r="B70" s="258">
        <v>50040</v>
      </c>
      <c r="C70" s="259" t="s">
        <v>56</v>
      </c>
      <c r="D70" s="487">
        <v>122</v>
      </c>
      <c r="E70" s="488"/>
      <c r="F70" s="488">
        <v>22.13</v>
      </c>
      <c r="G70" s="488">
        <v>52.46</v>
      </c>
      <c r="H70" s="488">
        <v>25.41</v>
      </c>
      <c r="I70" s="249">
        <f t="shared" ref="I70:I83" si="13">(E70*2+F70*3+G70*4+H70*5)/100</f>
        <v>4.0327999999999999</v>
      </c>
      <c r="J70" s="253"/>
      <c r="K70" s="376">
        <f t="shared" si="3"/>
        <v>122</v>
      </c>
      <c r="L70" s="372">
        <f t="shared" si="7"/>
        <v>95.001400000000018</v>
      </c>
      <c r="M70" s="321">
        <f t="shared" si="4"/>
        <v>77.87</v>
      </c>
      <c r="N70" s="374">
        <f t="shared" si="8"/>
        <v>0</v>
      </c>
      <c r="O70" s="354">
        <f t="shared" si="5"/>
        <v>0</v>
      </c>
    </row>
    <row r="71" spans="1:15" s="252" customFormat="1" ht="15" customHeight="1" x14ac:dyDescent="0.25">
      <c r="A71" s="255">
        <v>2</v>
      </c>
      <c r="B71" s="231">
        <v>50003</v>
      </c>
      <c r="C71" s="237" t="s">
        <v>55</v>
      </c>
      <c r="D71" s="487">
        <v>132</v>
      </c>
      <c r="E71" s="488">
        <v>1.52</v>
      </c>
      <c r="F71" s="488">
        <v>27.27</v>
      </c>
      <c r="G71" s="488">
        <v>43.94</v>
      </c>
      <c r="H71" s="488">
        <v>27.27</v>
      </c>
      <c r="I71" s="229">
        <f t="shared" si="13"/>
        <v>3.9696000000000002</v>
      </c>
      <c r="J71" s="253"/>
      <c r="K71" s="347">
        <f t="shared" ref="K71:K125" si="14">D71</f>
        <v>132</v>
      </c>
      <c r="L71" s="370">
        <f t="shared" si="7"/>
        <v>93.997199999999992</v>
      </c>
      <c r="M71" s="324">
        <f t="shared" ref="M71:M125" si="15">SUM(G71,H71)</f>
        <v>71.209999999999994</v>
      </c>
      <c r="N71" s="374">
        <f t="shared" si="8"/>
        <v>2.0064000000000002</v>
      </c>
      <c r="O71" s="352">
        <f t="shared" ref="O71:O125" si="16">E71</f>
        <v>1.52</v>
      </c>
    </row>
    <row r="72" spans="1:15" s="252" customFormat="1" ht="15" customHeight="1" x14ac:dyDescent="0.25">
      <c r="A72" s="255">
        <v>3</v>
      </c>
      <c r="B72" s="231">
        <v>50060</v>
      </c>
      <c r="C72" s="237" t="s">
        <v>156</v>
      </c>
      <c r="D72" s="487">
        <v>209</v>
      </c>
      <c r="E72" s="488">
        <v>2.39</v>
      </c>
      <c r="F72" s="488">
        <v>22.49</v>
      </c>
      <c r="G72" s="488">
        <v>40.67</v>
      </c>
      <c r="H72" s="488">
        <v>34.450000000000003</v>
      </c>
      <c r="I72" s="229">
        <f t="shared" si="13"/>
        <v>4.0717999999999996</v>
      </c>
      <c r="J72" s="253"/>
      <c r="K72" s="347">
        <f t="shared" si="14"/>
        <v>209</v>
      </c>
      <c r="L72" s="370">
        <f t="shared" ref="L72:L125" si="17">K72*M72/100</f>
        <v>157.00080000000003</v>
      </c>
      <c r="M72" s="324">
        <f t="shared" si="15"/>
        <v>75.12</v>
      </c>
      <c r="N72" s="374">
        <f t="shared" ref="N72:N125" si="18">K72*O72/100</f>
        <v>4.9951000000000008</v>
      </c>
      <c r="O72" s="352">
        <f t="shared" si="16"/>
        <v>2.39</v>
      </c>
    </row>
    <row r="73" spans="1:15" s="252" customFormat="1" ht="15" customHeight="1" x14ac:dyDescent="0.25">
      <c r="A73" s="255">
        <v>4</v>
      </c>
      <c r="B73" s="231">
        <v>50170</v>
      </c>
      <c r="C73" s="237" t="s">
        <v>157</v>
      </c>
      <c r="D73" s="487">
        <v>73</v>
      </c>
      <c r="E73" s="488">
        <v>5.48</v>
      </c>
      <c r="F73" s="488">
        <v>32.880000000000003</v>
      </c>
      <c r="G73" s="488">
        <v>41.1</v>
      </c>
      <c r="H73" s="488">
        <v>20.55</v>
      </c>
      <c r="I73" s="229">
        <f t="shared" si="13"/>
        <v>3.7675000000000001</v>
      </c>
      <c r="J73" s="253"/>
      <c r="K73" s="347">
        <f t="shared" si="14"/>
        <v>73</v>
      </c>
      <c r="L73" s="370">
        <f t="shared" si="17"/>
        <v>45.004500000000007</v>
      </c>
      <c r="M73" s="324">
        <f t="shared" si="15"/>
        <v>61.650000000000006</v>
      </c>
      <c r="N73" s="374">
        <f t="shared" si="18"/>
        <v>4.0004</v>
      </c>
      <c r="O73" s="352">
        <f t="shared" si="16"/>
        <v>5.48</v>
      </c>
    </row>
    <row r="74" spans="1:15" s="252" customFormat="1" ht="15" customHeight="1" x14ac:dyDescent="0.25">
      <c r="A74" s="255">
        <v>5</v>
      </c>
      <c r="B74" s="231">
        <v>50230</v>
      </c>
      <c r="C74" s="237" t="s">
        <v>60</v>
      </c>
      <c r="D74" s="487">
        <v>107</v>
      </c>
      <c r="E74" s="488"/>
      <c r="F74" s="488">
        <v>41.12</v>
      </c>
      <c r="G74" s="488">
        <v>41.12</v>
      </c>
      <c r="H74" s="488">
        <v>17.760000000000002</v>
      </c>
      <c r="I74" s="229">
        <f t="shared" si="13"/>
        <v>3.7664</v>
      </c>
      <c r="J74" s="253"/>
      <c r="K74" s="347">
        <f t="shared" si="14"/>
        <v>107</v>
      </c>
      <c r="L74" s="370">
        <f t="shared" si="17"/>
        <v>63.001599999999996</v>
      </c>
      <c r="M74" s="324">
        <f t="shared" si="15"/>
        <v>58.879999999999995</v>
      </c>
      <c r="N74" s="374">
        <f t="shared" si="18"/>
        <v>0</v>
      </c>
      <c r="O74" s="352">
        <f t="shared" si="16"/>
        <v>0</v>
      </c>
    </row>
    <row r="75" spans="1:15" s="252" customFormat="1" ht="15" customHeight="1" x14ac:dyDescent="0.25">
      <c r="A75" s="255">
        <v>6</v>
      </c>
      <c r="B75" s="231">
        <v>50340</v>
      </c>
      <c r="C75" s="237" t="s">
        <v>158</v>
      </c>
      <c r="D75" s="487">
        <v>114</v>
      </c>
      <c r="E75" s="488">
        <v>7.89</v>
      </c>
      <c r="F75" s="488">
        <v>36.840000000000003</v>
      </c>
      <c r="G75" s="488">
        <v>33.33</v>
      </c>
      <c r="H75" s="488">
        <v>21.93</v>
      </c>
      <c r="I75" s="229">
        <f t="shared" si="13"/>
        <v>3.6926999999999999</v>
      </c>
      <c r="J75" s="253"/>
      <c r="K75" s="347">
        <f t="shared" si="14"/>
        <v>114</v>
      </c>
      <c r="L75" s="370">
        <f t="shared" si="17"/>
        <v>62.996399999999994</v>
      </c>
      <c r="M75" s="324">
        <f t="shared" si="15"/>
        <v>55.26</v>
      </c>
      <c r="N75" s="374">
        <f t="shared" si="18"/>
        <v>8.9945999999999984</v>
      </c>
      <c r="O75" s="352">
        <f t="shared" si="16"/>
        <v>7.89</v>
      </c>
    </row>
    <row r="76" spans="1:15" s="252" customFormat="1" ht="15" customHeight="1" x14ac:dyDescent="0.25">
      <c r="A76" s="255">
        <v>7</v>
      </c>
      <c r="B76" s="231">
        <v>50420</v>
      </c>
      <c r="C76" s="237" t="s">
        <v>159</v>
      </c>
      <c r="D76" s="487">
        <v>100</v>
      </c>
      <c r="E76" s="488">
        <v>1</v>
      </c>
      <c r="F76" s="488">
        <v>32</v>
      </c>
      <c r="G76" s="488">
        <v>59</v>
      </c>
      <c r="H76" s="488">
        <v>8</v>
      </c>
      <c r="I76" s="229">
        <f t="shared" si="13"/>
        <v>3.74</v>
      </c>
      <c r="J76" s="253"/>
      <c r="K76" s="347">
        <f t="shared" si="14"/>
        <v>100</v>
      </c>
      <c r="L76" s="370">
        <f t="shared" si="17"/>
        <v>67</v>
      </c>
      <c r="M76" s="324">
        <f t="shared" si="15"/>
        <v>67</v>
      </c>
      <c r="N76" s="374">
        <f t="shared" si="18"/>
        <v>1</v>
      </c>
      <c r="O76" s="352">
        <f t="shared" si="16"/>
        <v>1</v>
      </c>
    </row>
    <row r="77" spans="1:15" s="252" customFormat="1" ht="15" customHeight="1" x14ac:dyDescent="0.25">
      <c r="A77" s="255">
        <v>8</v>
      </c>
      <c r="B77" s="258">
        <v>50450</v>
      </c>
      <c r="C77" s="259" t="s">
        <v>160</v>
      </c>
      <c r="D77" s="487">
        <v>148</v>
      </c>
      <c r="E77" s="488">
        <v>8.11</v>
      </c>
      <c r="F77" s="488">
        <v>39.19</v>
      </c>
      <c r="G77" s="488">
        <v>43.92</v>
      </c>
      <c r="H77" s="488">
        <v>8.7799999999999994</v>
      </c>
      <c r="I77" s="229">
        <f t="shared" si="13"/>
        <v>3.5337000000000001</v>
      </c>
      <c r="J77" s="253"/>
      <c r="K77" s="347">
        <f t="shared" si="14"/>
        <v>148</v>
      </c>
      <c r="L77" s="370">
        <f t="shared" si="17"/>
        <v>77.996000000000009</v>
      </c>
      <c r="M77" s="324">
        <f t="shared" si="15"/>
        <v>52.7</v>
      </c>
      <c r="N77" s="374">
        <f t="shared" si="18"/>
        <v>12.002800000000001</v>
      </c>
      <c r="O77" s="352">
        <f t="shared" si="16"/>
        <v>8.11</v>
      </c>
    </row>
    <row r="78" spans="1:15" s="252" customFormat="1" ht="15" customHeight="1" x14ac:dyDescent="0.25">
      <c r="A78" s="255">
        <v>9</v>
      </c>
      <c r="B78" s="231">
        <v>50620</v>
      </c>
      <c r="C78" s="237" t="s">
        <v>64</v>
      </c>
      <c r="D78" s="487">
        <v>69</v>
      </c>
      <c r="E78" s="488">
        <v>4.3499999999999996</v>
      </c>
      <c r="F78" s="488">
        <v>23.19</v>
      </c>
      <c r="G78" s="488">
        <v>39.130000000000003</v>
      </c>
      <c r="H78" s="488">
        <v>33.33</v>
      </c>
      <c r="I78" s="229">
        <f t="shared" si="13"/>
        <v>4.0144000000000002</v>
      </c>
      <c r="J78" s="253"/>
      <c r="K78" s="347">
        <f t="shared" si="14"/>
        <v>69</v>
      </c>
      <c r="L78" s="370">
        <f t="shared" si="17"/>
        <v>49.997400000000006</v>
      </c>
      <c r="M78" s="324">
        <f t="shared" si="15"/>
        <v>72.460000000000008</v>
      </c>
      <c r="N78" s="374">
        <f t="shared" si="18"/>
        <v>3.0014999999999996</v>
      </c>
      <c r="O78" s="352">
        <f t="shared" si="16"/>
        <v>4.3499999999999996</v>
      </c>
    </row>
    <row r="79" spans="1:15" s="252" customFormat="1" ht="15" customHeight="1" x14ac:dyDescent="0.25">
      <c r="A79" s="255">
        <v>10</v>
      </c>
      <c r="B79" s="231">
        <v>50760</v>
      </c>
      <c r="C79" s="237" t="s">
        <v>161</v>
      </c>
      <c r="D79" s="487">
        <v>212</v>
      </c>
      <c r="E79" s="488">
        <v>1.42</v>
      </c>
      <c r="F79" s="488">
        <v>34.43</v>
      </c>
      <c r="G79" s="488">
        <v>46.23</v>
      </c>
      <c r="H79" s="488">
        <v>17.920000000000002</v>
      </c>
      <c r="I79" s="229">
        <f t="shared" si="13"/>
        <v>3.8064999999999998</v>
      </c>
      <c r="J79" s="253"/>
      <c r="K79" s="347">
        <f t="shared" si="14"/>
        <v>212</v>
      </c>
      <c r="L79" s="370">
        <f t="shared" si="17"/>
        <v>135.99800000000002</v>
      </c>
      <c r="M79" s="324">
        <f t="shared" si="15"/>
        <v>64.150000000000006</v>
      </c>
      <c r="N79" s="374">
        <f t="shared" si="18"/>
        <v>3.0103999999999997</v>
      </c>
      <c r="O79" s="352">
        <f t="shared" si="16"/>
        <v>1.42</v>
      </c>
    </row>
    <row r="80" spans="1:15" s="252" customFormat="1" ht="15" customHeight="1" x14ac:dyDescent="0.25">
      <c r="A80" s="255">
        <v>11</v>
      </c>
      <c r="B80" s="231">
        <v>50780</v>
      </c>
      <c r="C80" s="237" t="s">
        <v>162</v>
      </c>
      <c r="D80" s="487">
        <v>192</v>
      </c>
      <c r="E80" s="488">
        <v>17.71</v>
      </c>
      <c r="F80" s="488">
        <v>39.58</v>
      </c>
      <c r="G80" s="488">
        <v>32.29</v>
      </c>
      <c r="H80" s="488">
        <v>10.42</v>
      </c>
      <c r="I80" s="229">
        <f t="shared" si="13"/>
        <v>3.3542000000000001</v>
      </c>
      <c r="J80" s="253"/>
      <c r="K80" s="347">
        <f t="shared" si="14"/>
        <v>192</v>
      </c>
      <c r="L80" s="370">
        <f t="shared" si="17"/>
        <v>82.003199999999993</v>
      </c>
      <c r="M80" s="324">
        <f t="shared" si="15"/>
        <v>42.71</v>
      </c>
      <c r="N80" s="374">
        <f t="shared" si="18"/>
        <v>34.0032</v>
      </c>
      <c r="O80" s="352">
        <f t="shared" si="16"/>
        <v>17.71</v>
      </c>
    </row>
    <row r="81" spans="1:15" s="252" customFormat="1" ht="15" customHeight="1" x14ac:dyDescent="0.25">
      <c r="A81" s="255">
        <v>12</v>
      </c>
      <c r="B81" s="231">
        <v>50930</v>
      </c>
      <c r="C81" s="237" t="s">
        <v>163</v>
      </c>
      <c r="D81" s="487">
        <v>94</v>
      </c>
      <c r="E81" s="488">
        <v>7.45</v>
      </c>
      <c r="F81" s="488">
        <v>28.72</v>
      </c>
      <c r="G81" s="488">
        <v>41.49</v>
      </c>
      <c r="H81" s="488">
        <v>22.34</v>
      </c>
      <c r="I81" s="229">
        <f t="shared" si="13"/>
        <v>3.7871999999999999</v>
      </c>
      <c r="J81" s="253"/>
      <c r="K81" s="347">
        <f t="shared" si="14"/>
        <v>94</v>
      </c>
      <c r="L81" s="370">
        <f t="shared" si="17"/>
        <v>60.000199999999992</v>
      </c>
      <c r="M81" s="324">
        <f t="shared" si="15"/>
        <v>63.83</v>
      </c>
      <c r="N81" s="374">
        <f t="shared" si="18"/>
        <v>7.003000000000001</v>
      </c>
      <c r="O81" s="352">
        <f t="shared" si="16"/>
        <v>7.45</v>
      </c>
    </row>
    <row r="82" spans="1:15" s="252" customFormat="1" ht="15" customHeight="1" x14ac:dyDescent="0.25">
      <c r="A82" s="255">
        <v>13</v>
      </c>
      <c r="B82" s="233">
        <v>51370</v>
      </c>
      <c r="C82" s="237" t="s">
        <v>68</v>
      </c>
      <c r="D82" s="487">
        <v>96</v>
      </c>
      <c r="E82" s="488">
        <v>9.3800000000000008</v>
      </c>
      <c r="F82" s="488">
        <v>34.380000000000003</v>
      </c>
      <c r="G82" s="488">
        <v>39.58</v>
      </c>
      <c r="H82" s="488">
        <v>16.670000000000002</v>
      </c>
      <c r="I82" s="229">
        <f t="shared" si="13"/>
        <v>3.6357000000000004</v>
      </c>
      <c r="J82" s="253"/>
      <c r="K82" s="347">
        <f t="shared" si="14"/>
        <v>96</v>
      </c>
      <c r="L82" s="370">
        <f t="shared" si="17"/>
        <v>54</v>
      </c>
      <c r="M82" s="324">
        <f t="shared" si="15"/>
        <v>56.25</v>
      </c>
      <c r="N82" s="377">
        <f t="shared" si="18"/>
        <v>9.0047999999999995</v>
      </c>
      <c r="O82" s="352">
        <f t="shared" si="16"/>
        <v>9.3800000000000008</v>
      </c>
    </row>
    <row r="83" spans="1:15" s="252" customFormat="1" ht="15" customHeight="1" thickBot="1" x14ac:dyDescent="0.3">
      <c r="A83" s="255">
        <v>14</v>
      </c>
      <c r="B83" s="233">
        <v>51580</v>
      </c>
      <c r="C83" s="237" t="s">
        <v>164</v>
      </c>
      <c r="D83" s="487">
        <v>316</v>
      </c>
      <c r="E83" s="488">
        <v>19.940000000000001</v>
      </c>
      <c r="F83" s="488">
        <v>40.82</v>
      </c>
      <c r="G83" s="488">
        <v>35.44</v>
      </c>
      <c r="H83" s="488">
        <v>3.8</v>
      </c>
      <c r="I83" s="229">
        <f t="shared" si="13"/>
        <v>3.2310000000000003</v>
      </c>
      <c r="J83" s="253"/>
      <c r="K83" s="378">
        <f t="shared" si="14"/>
        <v>316</v>
      </c>
      <c r="L83" s="383">
        <f t="shared" si="17"/>
        <v>123.99839999999999</v>
      </c>
      <c r="M83" s="380">
        <f t="shared" si="15"/>
        <v>39.239999999999995</v>
      </c>
      <c r="N83" s="379">
        <f t="shared" si="18"/>
        <v>63.010399999999997</v>
      </c>
      <c r="O83" s="381">
        <f t="shared" si="16"/>
        <v>19.940000000000001</v>
      </c>
    </row>
    <row r="84" spans="1:15" s="252" customFormat="1" ht="15" customHeight="1" thickBot="1" x14ac:dyDescent="0.3">
      <c r="A84" s="222"/>
      <c r="B84" s="241"/>
      <c r="C84" s="226" t="s">
        <v>104</v>
      </c>
      <c r="D84" s="223">
        <f>SUM(D85:D115)</f>
        <v>4789</v>
      </c>
      <c r="E84" s="224">
        <f>AVERAGE(E85:E115)</f>
        <v>6.4182758620689659</v>
      </c>
      <c r="F84" s="224">
        <f>AVERAGE(F85:F115)</f>
        <v>34.12580645161291</v>
      </c>
      <c r="G84" s="224">
        <f>AVERAGE(G85:G115)</f>
        <v>45.175806451612907</v>
      </c>
      <c r="H84" s="224">
        <f>AVERAGE(H85:H115)</f>
        <v>14.693225806451613</v>
      </c>
      <c r="I84" s="225">
        <f>AVERAGE(I85:I115)</f>
        <v>3.6855516129032257</v>
      </c>
      <c r="J84" s="253"/>
      <c r="K84" s="382">
        <f t="shared" si="14"/>
        <v>4789</v>
      </c>
      <c r="L84" s="368">
        <f>SUM(L85:L115)</f>
        <v>2965.9670000000001</v>
      </c>
      <c r="M84" s="365">
        <f>SUM(G84,H84)</f>
        <v>59.869032258064522</v>
      </c>
      <c r="N84" s="375">
        <f>SUM(N85:N115)</f>
        <v>272.94699999999995</v>
      </c>
      <c r="O84" s="366">
        <f t="shared" si="16"/>
        <v>6.4182758620689659</v>
      </c>
    </row>
    <row r="85" spans="1:15" s="252" customFormat="1" ht="15" customHeight="1" x14ac:dyDescent="0.25">
      <c r="A85" s="257">
        <v>1</v>
      </c>
      <c r="B85" s="258">
        <v>60010</v>
      </c>
      <c r="C85" s="259" t="s">
        <v>165</v>
      </c>
      <c r="D85" s="489">
        <v>90</v>
      </c>
      <c r="E85" s="490">
        <v>1.1100000000000001</v>
      </c>
      <c r="F85" s="490">
        <v>25.56</v>
      </c>
      <c r="G85" s="490">
        <v>48.89</v>
      </c>
      <c r="H85" s="490">
        <v>24.44</v>
      </c>
      <c r="I85" s="249">
        <f t="shared" ref="I85:I115" si="19">(E85*2+F85*3+G85*4+H85*5)/100</f>
        <v>3.9665999999999997</v>
      </c>
      <c r="J85" s="253"/>
      <c r="K85" s="376">
        <f t="shared" si="14"/>
        <v>90</v>
      </c>
      <c r="L85" s="372">
        <f t="shared" si="17"/>
        <v>65.997</v>
      </c>
      <c r="M85" s="321">
        <f t="shared" si="15"/>
        <v>73.33</v>
      </c>
      <c r="N85" s="374">
        <f t="shared" si="18"/>
        <v>0.99900000000000011</v>
      </c>
      <c r="O85" s="354">
        <f t="shared" si="16"/>
        <v>1.1100000000000001</v>
      </c>
    </row>
    <row r="86" spans="1:15" s="252" customFormat="1" ht="15" customHeight="1" x14ac:dyDescent="0.25">
      <c r="A86" s="255">
        <v>2</v>
      </c>
      <c r="B86" s="231">
        <v>60020</v>
      </c>
      <c r="C86" s="237" t="s">
        <v>70</v>
      </c>
      <c r="D86" s="489">
        <v>71</v>
      </c>
      <c r="E86" s="490">
        <v>9.86</v>
      </c>
      <c r="F86" s="490">
        <v>21.13</v>
      </c>
      <c r="G86" s="490">
        <v>57.75</v>
      </c>
      <c r="H86" s="490">
        <v>11.27</v>
      </c>
      <c r="I86" s="229">
        <f t="shared" si="19"/>
        <v>3.7046000000000006</v>
      </c>
      <c r="J86" s="253"/>
      <c r="K86" s="347">
        <f t="shared" si="14"/>
        <v>71</v>
      </c>
      <c r="L86" s="370">
        <f t="shared" si="17"/>
        <v>49.004199999999997</v>
      </c>
      <c r="M86" s="324">
        <f t="shared" si="15"/>
        <v>69.02</v>
      </c>
      <c r="N86" s="374">
        <f t="shared" si="18"/>
        <v>7.0005999999999995</v>
      </c>
      <c r="O86" s="352">
        <f t="shared" si="16"/>
        <v>9.86</v>
      </c>
    </row>
    <row r="87" spans="1:15" s="252" customFormat="1" ht="15" customHeight="1" x14ac:dyDescent="0.25">
      <c r="A87" s="255">
        <v>3</v>
      </c>
      <c r="B87" s="231">
        <v>60050</v>
      </c>
      <c r="C87" s="237" t="s">
        <v>166</v>
      </c>
      <c r="D87" s="489">
        <v>120</v>
      </c>
      <c r="E87" s="490">
        <v>8.33</v>
      </c>
      <c r="F87" s="490">
        <v>43.33</v>
      </c>
      <c r="G87" s="490">
        <v>36.67</v>
      </c>
      <c r="H87" s="490">
        <v>11.67</v>
      </c>
      <c r="I87" s="229">
        <f t="shared" si="19"/>
        <v>3.5168000000000008</v>
      </c>
      <c r="J87" s="253"/>
      <c r="K87" s="347">
        <f t="shared" si="14"/>
        <v>120</v>
      </c>
      <c r="L87" s="370">
        <f t="shared" si="17"/>
        <v>58.008000000000003</v>
      </c>
      <c r="M87" s="324">
        <f t="shared" si="15"/>
        <v>48.34</v>
      </c>
      <c r="N87" s="374">
        <f t="shared" si="18"/>
        <v>9.9960000000000004</v>
      </c>
      <c r="O87" s="352">
        <f t="shared" si="16"/>
        <v>8.33</v>
      </c>
    </row>
    <row r="88" spans="1:15" s="252" customFormat="1" ht="15" customHeight="1" x14ac:dyDescent="0.25">
      <c r="A88" s="255">
        <v>4</v>
      </c>
      <c r="B88" s="231">
        <v>60070</v>
      </c>
      <c r="C88" s="237" t="s">
        <v>167</v>
      </c>
      <c r="D88" s="489">
        <v>101</v>
      </c>
      <c r="E88" s="490">
        <v>9.9</v>
      </c>
      <c r="F88" s="490">
        <v>37.619999999999997</v>
      </c>
      <c r="G88" s="490">
        <v>40.590000000000003</v>
      </c>
      <c r="H88" s="490">
        <v>11.88</v>
      </c>
      <c r="I88" s="229">
        <f t="shared" si="19"/>
        <v>3.5441999999999996</v>
      </c>
      <c r="J88" s="253"/>
      <c r="K88" s="347">
        <f t="shared" si="14"/>
        <v>101</v>
      </c>
      <c r="L88" s="370">
        <f t="shared" si="17"/>
        <v>52.994700000000002</v>
      </c>
      <c r="M88" s="324">
        <f t="shared" si="15"/>
        <v>52.470000000000006</v>
      </c>
      <c r="N88" s="374">
        <f t="shared" si="18"/>
        <v>9.9990000000000006</v>
      </c>
      <c r="O88" s="352">
        <f t="shared" si="16"/>
        <v>9.9</v>
      </c>
    </row>
    <row r="89" spans="1:15" s="252" customFormat="1" ht="15" customHeight="1" x14ac:dyDescent="0.25">
      <c r="A89" s="255">
        <v>5</v>
      </c>
      <c r="B89" s="231">
        <v>60180</v>
      </c>
      <c r="C89" s="237" t="s">
        <v>168</v>
      </c>
      <c r="D89" s="489">
        <v>170</v>
      </c>
      <c r="E89" s="490">
        <v>6.47</v>
      </c>
      <c r="F89" s="490">
        <v>34.71</v>
      </c>
      <c r="G89" s="490">
        <v>51.18</v>
      </c>
      <c r="H89" s="490">
        <v>7.65</v>
      </c>
      <c r="I89" s="229">
        <f t="shared" si="19"/>
        <v>3.6003999999999996</v>
      </c>
      <c r="J89" s="253"/>
      <c r="K89" s="347">
        <f t="shared" si="14"/>
        <v>170</v>
      </c>
      <c r="L89" s="370">
        <f t="shared" si="17"/>
        <v>100.01100000000001</v>
      </c>
      <c r="M89" s="324">
        <f t="shared" si="15"/>
        <v>58.83</v>
      </c>
      <c r="N89" s="374">
        <f t="shared" si="18"/>
        <v>10.998999999999999</v>
      </c>
      <c r="O89" s="352">
        <f t="shared" si="16"/>
        <v>6.47</v>
      </c>
    </row>
    <row r="90" spans="1:15" s="252" customFormat="1" ht="15" customHeight="1" x14ac:dyDescent="0.25">
      <c r="A90" s="255">
        <v>6</v>
      </c>
      <c r="B90" s="231">
        <v>60240</v>
      </c>
      <c r="C90" s="237" t="s">
        <v>169</v>
      </c>
      <c r="D90" s="489">
        <v>260</v>
      </c>
      <c r="E90" s="490">
        <v>5.77</v>
      </c>
      <c r="F90" s="490">
        <v>31.92</v>
      </c>
      <c r="G90" s="490">
        <v>45</v>
      </c>
      <c r="H90" s="490">
        <v>17.309999999999999</v>
      </c>
      <c r="I90" s="229">
        <f t="shared" si="19"/>
        <v>3.7385000000000002</v>
      </c>
      <c r="J90" s="253"/>
      <c r="K90" s="347">
        <f t="shared" si="14"/>
        <v>260</v>
      </c>
      <c r="L90" s="370">
        <f t="shared" si="17"/>
        <v>162.006</v>
      </c>
      <c r="M90" s="324">
        <f t="shared" si="15"/>
        <v>62.31</v>
      </c>
      <c r="N90" s="374">
        <f t="shared" si="18"/>
        <v>15.001999999999999</v>
      </c>
      <c r="O90" s="352">
        <f t="shared" si="16"/>
        <v>5.77</v>
      </c>
    </row>
    <row r="91" spans="1:15" s="252" customFormat="1" ht="15" customHeight="1" x14ac:dyDescent="0.25">
      <c r="A91" s="255">
        <v>7</v>
      </c>
      <c r="B91" s="231">
        <v>60560</v>
      </c>
      <c r="C91" s="237" t="s">
        <v>75</v>
      </c>
      <c r="D91" s="489">
        <v>49</v>
      </c>
      <c r="E91" s="490">
        <v>4.08</v>
      </c>
      <c r="F91" s="490">
        <v>57.14</v>
      </c>
      <c r="G91" s="490">
        <v>34.69</v>
      </c>
      <c r="H91" s="490">
        <v>4.08</v>
      </c>
      <c r="I91" s="229">
        <f t="shared" si="19"/>
        <v>3.3874</v>
      </c>
      <c r="J91" s="253"/>
      <c r="K91" s="347">
        <f t="shared" si="14"/>
        <v>49</v>
      </c>
      <c r="L91" s="370">
        <f t="shared" si="17"/>
        <v>18.997299999999999</v>
      </c>
      <c r="M91" s="324">
        <f t="shared" si="15"/>
        <v>38.769999999999996</v>
      </c>
      <c r="N91" s="374">
        <f t="shared" si="18"/>
        <v>1.9992000000000001</v>
      </c>
      <c r="O91" s="352">
        <f t="shared" si="16"/>
        <v>4.08</v>
      </c>
    </row>
    <row r="92" spans="1:15" s="252" customFormat="1" ht="15" customHeight="1" x14ac:dyDescent="0.25">
      <c r="A92" s="255">
        <v>8</v>
      </c>
      <c r="B92" s="231">
        <v>60660</v>
      </c>
      <c r="C92" s="237" t="s">
        <v>170</v>
      </c>
      <c r="D92" s="489">
        <v>110</v>
      </c>
      <c r="E92" s="490">
        <v>5.45</v>
      </c>
      <c r="F92" s="490">
        <v>41.82</v>
      </c>
      <c r="G92" s="490">
        <v>39.090000000000003</v>
      </c>
      <c r="H92" s="490">
        <v>13.64</v>
      </c>
      <c r="I92" s="229">
        <f t="shared" si="19"/>
        <v>3.6092</v>
      </c>
      <c r="J92" s="253"/>
      <c r="K92" s="347">
        <f t="shared" si="14"/>
        <v>110</v>
      </c>
      <c r="L92" s="370">
        <f t="shared" si="17"/>
        <v>58.003</v>
      </c>
      <c r="M92" s="324">
        <f t="shared" si="15"/>
        <v>52.730000000000004</v>
      </c>
      <c r="N92" s="374">
        <f t="shared" si="18"/>
        <v>5.9950000000000001</v>
      </c>
      <c r="O92" s="352">
        <f t="shared" si="16"/>
        <v>5.45</v>
      </c>
    </row>
    <row r="93" spans="1:15" s="252" customFormat="1" ht="15" customHeight="1" x14ac:dyDescent="0.25">
      <c r="A93" s="255">
        <v>9</v>
      </c>
      <c r="B93" s="231">
        <v>60001</v>
      </c>
      <c r="C93" s="237" t="s">
        <v>171</v>
      </c>
      <c r="D93" s="489">
        <v>76</v>
      </c>
      <c r="E93" s="490">
        <v>10.53</v>
      </c>
      <c r="F93" s="490">
        <v>31.58</v>
      </c>
      <c r="G93" s="490">
        <v>38.159999999999997</v>
      </c>
      <c r="H93" s="490">
        <v>19.739999999999998</v>
      </c>
      <c r="I93" s="229">
        <f t="shared" si="19"/>
        <v>3.6713999999999998</v>
      </c>
      <c r="J93" s="253"/>
      <c r="K93" s="347">
        <f t="shared" si="14"/>
        <v>76</v>
      </c>
      <c r="L93" s="370">
        <f t="shared" si="17"/>
        <v>44.003999999999998</v>
      </c>
      <c r="M93" s="324">
        <f t="shared" si="15"/>
        <v>57.899999999999991</v>
      </c>
      <c r="N93" s="374">
        <f t="shared" si="18"/>
        <v>8.0028000000000006</v>
      </c>
      <c r="O93" s="352">
        <f t="shared" si="16"/>
        <v>10.53</v>
      </c>
    </row>
    <row r="94" spans="1:15" s="252" customFormat="1" ht="15" customHeight="1" x14ac:dyDescent="0.25">
      <c r="A94" s="255">
        <v>10</v>
      </c>
      <c r="B94" s="231">
        <v>60850</v>
      </c>
      <c r="C94" s="237" t="s">
        <v>172</v>
      </c>
      <c r="D94" s="489">
        <v>102</v>
      </c>
      <c r="E94" s="490">
        <v>8.82</v>
      </c>
      <c r="F94" s="490">
        <v>42.16</v>
      </c>
      <c r="G94" s="490">
        <v>36.270000000000003</v>
      </c>
      <c r="H94" s="490">
        <v>12.75</v>
      </c>
      <c r="I94" s="229">
        <f t="shared" si="19"/>
        <v>3.5295000000000005</v>
      </c>
      <c r="J94" s="253"/>
      <c r="K94" s="347">
        <f t="shared" si="14"/>
        <v>102</v>
      </c>
      <c r="L94" s="370">
        <f t="shared" si="17"/>
        <v>50.000399999999999</v>
      </c>
      <c r="M94" s="324">
        <f t="shared" si="15"/>
        <v>49.02</v>
      </c>
      <c r="N94" s="374">
        <f t="shared" si="18"/>
        <v>8.9963999999999995</v>
      </c>
      <c r="O94" s="352">
        <f t="shared" si="16"/>
        <v>8.82</v>
      </c>
    </row>
    <row r="95" spans="1:15" s="252" customFormat="1" ht="15" customHeight="1" x14ac:dyDescent="0.25">
      <c r="A95" s="255">
        <v>11</v>
      </c>
      <c r="B95" s="231">
        <v>60910</v>
      </c>
      <c r="C95" s="239" t="s">
        <v>198</v>
      </c>
      <c r="D95" s="489">
        <v>90</v>
      </c>
      <c r="E95" s="490">
        <v>16.670000000000002</v>
      </c>
      <c r="F95" s="490">
        <v>28.89</v>
      </c>
      <c r="G95" s="490">
        <v>48.89</v>
      </c>
      <c r="H95" s="490">
        <v>5.56</v>
      </c>
      <c r="I95" s="229">
        <f t="shared" si="19"/>
        <v>3.4337</v>
      </c>
      <c r="J95" s="253"/>
      <c r="K95" s="347">
        <f t="shared" si="14"/>
        <v>90</v>
      </c>
      <c r="L95" s="370">
        <f t="shared" si="17"/>
        <v>49.005000000000003</v>
      </c>
      <c r="M95" s="324">
        <f t="shared" si="15"/>
        <v>54.45</v>
      </c>
      <c r="N95" s="374">
        <f t="shared" si="18"/>
        <v>15.003000000000002</v>
      </c>
      <c r="O95" s="352">
        <f t="shared" si="16"/>
        <v>16.670000000000002</v>
      </c>
    </row>
    <row r="96" spans="1:15" s="252" customFormat="1" ht="15" customHeight="1" x14ac:dyDescent="0.25">
      <c r="A96" s="255">
        <v>12</v>
      </c>
      <c r="B96" s="231">
        <v>60980</v>
      </c>
      <c r="C96" s="237" t="s">
        <v>199</v>
      </c>
      <c r="D96" s="489">
        <v>74</v>
      </c>
      <c r="E96" s="490">
        <v>5.41</v>
      </c>
      <c r="F96" s="490">
        <v>27.03</v>
      </c>
      <c r="G96" s="490">
        <v>54.05</v>
      </c>
      <c r="H96" s="490">
        <v>13.51</v>
      </c>
      <c r="I96" s="229">
        <f t="shared" si="19"/>
        <v>3.7566000000000002</v>
      </c>
      <c r="J96" s="253"/>
      <c r="K96" s="347">
        <f t="shared" si="14"/>
        <v>74</v>
      </c>
      <c r="L96" s="370">
        <f t="shared" si="17"/>
        <v>49.994400000000006</v>
      </c>
      <c r="M96" s="324">
        <f t="shared" si="15"/>
        <v>67.56</v>
      </c>
      <c r="N96" s="374">
        <f t="shared" si="18"/>
        <v>4.0034000000000001</v>
      </c>
      <c r="O96" s="352">
        <f t="shared" si="16"/>
        <v>5.41</v>
      </c>
    </row>
    <row r="97" spans="1:15" s="252" customFormat="1" ht="15" customHeight="1" x14ac:dyDescent="0.25">
      <c r="A97" s="255">
        <v>13</v>
      </c>
      <c r="B97" s="231">
        <v>61080</v>
      </c>
      <c r="C97" s="237" t="s">
        <v>173</v>
      </c>
      <c r="D97" s="489">
        <v>143</v>
      </c>
      <c r="E97" s="490">
        <v>6.29</v>
      </c>
      <c r="F97" s="490">
        <v>29.37</v>
      </c>
      <c r="G97" s="490">
        <v>56.64</v>
      </c>
      <c r="H97" s="490">
        <v>7.69</v>
      </c>
      <c r="I97" s="229">
        <f t="shared" si="19"/>
        <v>3.657</v>
      </c>
      <c r="J97" s="253"/>
      <c r="K97" s="347">
        <f t="shared" si="14"/>
        <v>143</v>
      </c>
      <c r="L97" s="370">
        <f t="shared" si="17"/>
        <v>91.991900000000001</v>
      </c>
      <c r="M97" s="324">
        <f t="shared" si="15"/>
        <v>64.33</v>
      </c>
      <c r="N97" s="374">
        <f t="shared" si="18"/>
        <v>8.9946999999999999</v>
      </c>
      <c r="O97" s="352">
        <f t="shared" si="16"/>
        <v>6.29</v>
      </c>
    </row>
    <row r="98" spans="1:15" s="252" customFormat="1" ht="15" customHeight="1" x14ac:dyDescent="0.25">
      <c r="A98" s="255">
        <v>14</v>
      </c>
      <c r="B98" s="231">
        <v>61150</v>
      </c>
      <c r="C98" s="237" t="s">
        <v>174</v>
      </c>
      <c r="D98" s="489">
        <v>109</v>
      </c>
      <c r="E98" s="490">
        <v>1.83</v>
      </c>
      <c r="F98" s="490">
        <v>37.61</v>
      </c>
      <c r="G98" s="490">
        <v>36.700000000000003</v>
      </c>
      <c r="H98" s="490">
        <v>23.85</v>
      </c>
      <c r="I98" s="229">
        <f t="shared" si="19"/>
        <v>3.8254000000000001</v>
      </c>
      <c r="J98" s="253"/>
      <c r="K98" s="347">
        <f t="shared" si="14"/>
        <v>109</v>
      </c>
      <c r="L98" s="370">
        <f t="shared" si="17"/>
        <v>65.999500000000012</v>
      </c>
      <c r="M98" s="324">
        <f t="shared" si="15"/>
        <v>60.550000000000004</v>
      </c>
      <c r="N98" s="374">
        <f t="shared" si="18"/>
        <v>1.9946999999999999</v>
      </c>
      <c r="O98" s="352">
        <f t="shared" si="16"/>
        <v>1.83</v>
      </c>
    </row>
    <row r="99" spans="1:15" s="252" customFormat="1" ht="15" customHeight="1" x14ac:dyDescent="0.25">
      <c r="A99" s="255">
        <v>15</v>
      </c>
      <c r="B99" s="231">
        <v>61210</v>
      </c>
      <c r="C99" s="237" t="s">
        <v>175</v>
      </c>
      <c r="D99" s="489">
        <v>101</v>
      </c>
      <c r="E99" s="490">
        <v>3.96</v>
      </c>
      <c r="F99" s="490">
        <v>41.58</v>
      </c>
      <c r="G99" s="490">
        <v>43.56</v>
      </c>
      <c r="H99" s="490">
        <v>10.89</v>
      </c>
      <c r="I99" s="229">
        <f t="shared" si="19"/>
        <v>3.6134999999999997</v>
      </c>
      <c r="J99" s="253"/>
      <c r="K99" s="347">
        <f t="shared" si="14"/>
        <v>101</v>
      </c>
      <c r="L99" s="370">
        <f t="shared" si="17"/>
        <v>54.994500000000009</v>
      </c>
      <c r="M99" s="324">
        <f t="shared" si="15"/>
        <v>54.45</v>
      </c>
      <c r="N99" s="374">
        <f t="shared" si="18"/>
        <v>3.9995999999999996</v>
      </c>
      <c r="O99" s="352">
        <f t="shared" si="16"/>
        <v>3.96</v>
      </c>
    </row>
    <row r="100" spans="1:15" s="252" customFormat="1" ht="15" customHeight="1" x14ac:dyDescent="0.25">
      <c r="A100" s="255">
        <v>16</v>
      </c>
      <c r="B100" s="231">
        <v>61290</v>
      </c>
      <c r="C100" s="237" t="s">
        <v>200</v>
      </c>
      <c r="D100" s="489">
        <v>78</v>
      </c>
      <c r="E100" s="490">
        <v>3.85</v>
      </c>
      <c r="F100" s="490">
        <v>39.74</v>
      </c>
      <c r="G100" s="490">
        <v>47.44</v>
      </c>
      <c r="H100" s="490">
        <v>8.9700000000000006</v>
      </c>
      <c r="I100" s="229">
        <f t="shared" si="19"/>
        <v>3.6153000000000004</v>
      </c>
      <c r="J100" s="253"/>
      <c r="K100" s="347">
        <f t="shared" si="14"/>
        <v>78</v>
      </c>
      <c r="L100" s="370">
        <f t="shared" si="17"/>
        <v>43.999799999999993</v>
      </c>
      <c r="M100" s="324">
        <f t="shared" si="15"/>
        <v>56.41</v>
      </c>
      <c r="N100" s="374">
        <f t="shared" si="18"/>
        <v>3.0030000000000001</v>
      </c>
      <c r="O100" s="352">
        <f t="shared" si="16"/>
        <v>3.85</v>
      </c>
    </row>
    <row r="101" spans="1:15" s="252" customFormat="1" ht="15" customHeight="1" x14ac:dyDescent="0.25">
      <c r="A101" s="255">
        <v>17</v>
      </c>
      <c r="B101" s="231">
        <v>61340</v>
      </c>
      <c r="C101" s="237" t="s">
        <v>176</v>
      </c>
      <c r="D101" s="489">
        <v>141</v>
      </c>
      <c r="E101" s="490">
        <v>13.48</v>
      </c>
      <c r="F101" s="490">
        <v>30.5</v>
      </c>
      <c r="G101" s="490">
        <v>40.43</v>
      </c>
      <c r="H101" s="490">
        <v>15.6</v>
      </c>
      <c r="I101" s="229">
        <f t="shared" si="19"/>
        <v>3.5817999999999999</v>
      </c>
      <c r="J101" s="253"/>
      <c r="K101" s="347">
        <f t="shared" si="14"/>
        <v>141</v>
      </c>
      <c r="L101" s="370">
        <f t="shared" si="17"/>
        <v>79.002300000000005</v>
      </c>
      <c r="M101" s="324">
        <f t="shared" si="15"/>
        <v>56.03</v>
      </c>
      <c r="N101" s="374">
        <f t="shared" si="18"/>
        <v>19.006800000000002</v>
      </c>
      <c r="O101" s="352">
        <f t="shared" si="16"/>
        <v>13.48</v>
      </c>
    </row>
    <row r="102" spans="1:15" s="252" customFormat="1" ht="15" customHeight="1" x14ac:dyDescent="0.25">
      <c r="A102" s="255">
        <v>18</v>
      </c>
      <c r="B102" s="231">
        <v>61390</v>
      </c>
      <c r="C102" s="237" t="s">
        <v>177</v>
      </c>
      <c r="D102" s="489">
        <v>89</v>
      </c>
      <c r="E102" s="490">
        <v>1.1200000000000001</v>
      </c>
      <c r="F102" s="490">
        <v>39.33</v>
      </c>
      <c r="G102" s="490">
        <v>42.7</v>
      </c>
      <c r="H102" s="490">
        <v>16.850000000000001</v>
      </c>
      <c r="I102" s="229">
        <f t="shared" si="19"/>
        <v>3.7527999999999997</v>
      </c>
      <c r="J102" s="253"/>
      <c r="K102" s="347">
        <f t="shared" si="14"/>
        <v>89</v>
      </c>
      <c r="L102" s="370">
        <f t="shared" si="17"/>
        <v>52.999500000000005</v>
      </c>
      <c r="M102" s="324">
        <f t="shared" si="15"/>
        <v>59.550000000000004</v>
      </c>
      <c r="N102" s="374">
        <f t="shared" si="18"/>
        <v>0.99680000000000002</v>
      </c>
      <c r="O102" s="352">
        <f t="shared" si="16"/>
        <v>1.1200000000000001</v>
      </c>
    </row>
    <row r="103" spans="1:15" s="252" customFormat="1" ht="15" customHeight="1" x14ac:dyDescent="0.25">
      <c r="A103" s="255">
        <v>19</v>
      </c>
      <c r="B103" s="231">
        <v>61410</v>
      </c>
      <c r="C103" s="237" t="s">
        <v>178</v>
      </c>
      <c r="D103" s="489">
        <v>101</v>
      </c>
      <c r="E103" s="490"/>
      <c r="F103" s="490">
        <v>27.72</v>
      </c>
      <c r="G103" s="490">
        <v>35.64</v>
      </c>
      <c r="H103" s="490">
        <v>36.630000000000003</v>
      </c>
      <c r="I103" s="229">
        <f t="shared" si="19"/>
        <v>4.0887000000000002</v>
      </c>
      <c r="J103" s="253"/>
      <c r="K103" s="347">
        <f t="shared" si="14"/>
        <v>101</v>
      </c>
      <c r="L103" s="370">
        <f t="shared" si="17"/>
        <v>72.992700000000013</v>
      </c>
      <c r="M103" s="324">
        <f t="shared" si="15"/>
        <v>72.27000000000001</v>
      </c>
      <c r="N103" s="374">
        <f t="shared" si="18"/>
        <v>0</v>
      </c>
      <c r="O103" s="352">
        <f t="shared" si="16"/>
        <v>0</v>
      </c>
    </row>
    <row r="104" spans="1:15" s="252" customFormat="1" ht="15" customHeight="1" x14ac:dyDescent="0.25">
      <c r="A104" s="255">
        <v>20</v>
      </c>
      <c r="B104" s="231">
        <v>61430</v>
      </c>
      <c r="C104" s="237" t="s">
        <v>108</v>
      </c>
      <c r="D104" s="489">
        <v>233</v>
      </c>
      <c r="E104" s="490">
        <v>1.29</v>
      </c>
      <c r="F104" s="490">
        <v>29.61</v>
      </c>
      <c r="G104" s="490">
        <v>54.51</v>
      </c>
      <c r="H104" s="490">
        <v>14.59</v>
      </c>
      <c r="I104" s="229">
        <f t="shared" si="19"/>
        <v>3.8239999999999998</v>
      </c>
      <c r="J104" s="253"/>
      <c r="K104" s="347">
        <f t="shared" si="14"/>
        <v>233</v>
      </c>
      <c r="L104" s="370">
        <f t="shared" si="17"/>
        <v>161.00299999999999</v>
      </c>
      <c r="M104" s="324">
        <f t="shared" si="15"/>
        <v>69.099999999999994</v>
      </c>
      <c r="N104" s="374">
        <f t="shared" si="18"/>
        <v>3.0057</v>
      </c>
      <c r="O104" s="352">
        <f t="shared" si="16"/>
        <v>1.29</v>
      </c>
    </row>
    <row r="105" spans="1:15" s="252" customFormat="1" ht="15" customHeight="1" x14ac:dyDescent="0.25">
      <c r="A105" s="255">
        <v>21</v>
      </c>
      <c r="B105" s="231">
        <v>61440</v>
      </c>
      <c r="C105" s="237" t="s">
        <v>179</v>
      </c>
      <c r="D105" s="489">
        <v>278</v>
      </c>
      <c r="E105" s="490">
        <v>7.19</v>
      </c>
      <c r="F105" s="490">
        <v>37.409999999999997</v>
      </c>
      <c r="G105" s="490">
        <v>45.32</v>
      </c>
      <c r="H105" s="490">
        <v>10.07</v>
      </c>
      <c r="I105" s="229">
        <f t="shared" si="19"/>
        <v>3.5824000000000003</v>
      </c>
      <c r="J105" s="253"/>
      <c r="K105" s="347">
        <f t="shared" si="14"/>
        <v>278</v>
      </c>
      <c r="L105" s="370">
        <f t="shared" si="17"/>
        <v>153.98419999999999</v>
      </c>
      <c r="M105" s="324">
        <f t="shared" si="15"/>
        <v>55.39</v>
      </c>
      <c r="N105" s="374">
        <f t="shared" si="18"/>
        <v>19.988200000000003</v>
      </c>
      <c r="O105" s="352">
        <f t="shared" si="16"/>
        <v>7.19</v>
      </c>
    </row>
    <row r="106" spans="1:15" s="252" customFormat="1" ht="15" customHeight="1" x14ac:dyDescent="0.25">
      <c r="A106" s="255">
        <v>22</v>
      </c>
      <c r="B106" s="231">
        <v>61450</v>
      </c>
      <c r="C106" s="237" t="s">
        <v>107</v>
      </c>
      <c r="D106" s="489">
        <v>183</v>
      </c>
      <c r="E106" s="490">
        <v>7.65</v>
      </c>
      <c r="F106" s="490">
        <v>33.880000000000003</v>
      </c>
      <c r="G106" s="490">
        <v>50.27</v>
      </c>
      <c r="H106" s="490">
        <v>8.1999999999999993</v>
      </c>
      <c r="I106" s="229">
        <f t="shared" si="19"/>
        <v>3.5902000000000003</v>
      </c>
      <c r="J106" s="253"/>
      <c r="K106" s="347">
        <f t="shared" si="14"/>
        <v>183</v>
      </c>
      <c r="L106" s="370">
        <f t="shared" si="17"/>
        <v>107.0001</v>
      </c>
      <c r="M106" s="324">
        <f t="shared" si="15"/>
        <v>58.47</v>
      </c>
      <c r="N106" s="374">
        <f t="shared" si="18"/>
        <v>13.999500000000001</v>
      </c>
      <c r="O106" s="352">
        <f t="shared" si="16"/>
        <v>7.65</v>
      </c>
    </row>
    <row r="107" spans="1:15" s="252" customFormat="1" ht="15" customHeight="1" x14ac:dyDescent="0.25">
      <c r="A107" s="255">
        <v>23</v>
      </c>
      <c r="B107" s="231">
        <v>61470</v>
      </c>
      <c r="C107" s="237" t="s">
        <v>201</v>
      </c>
      <c r="D107" s="489">
        <v>114</v>
      </c>
      <c r="E107" s="490">
        <v>21.93</v>
      </c>
      <c r="F107" s="490">
        <v>34.21</v>
      </c>
      <c r="G107" s="490">
        <v>39.47</v>
      </c>
      <c r="H107" s="490">
        <v>4.3899999999999997</v>
      </c>
      <c r="I107" s="229">
        <f t="shared" si="19"/>
        <v>3.2631999999999999</v>
      </c>
      <c r="J107" s="253"/>
      <c r="K107" s="347">
        <f t="shared" si="14"/>
        <v>114</v>
      </c>
      <c r="L107" s="370">
        <f t="shared" si="17"/>
        <v>50.000399999999999</v>
      </c>
      <c r="M107" s="324">
        <f t="shared" si="15"/>
        <v>43.86</v>
      </c>
      <c r="N107" s="374">
        <f t="shared" si="18"/>
        <v>25.0002</v>
      </c>
      <c r="O107" s="352">
        <f t="shared" si="16"/>
        <v>21.93</v>
      </c>
    </row>
    <row r="108" spans="1:15" s="252" customFormat="1" ht="15" customHeight="1" x14ac:dyDescent="0.25">
      <c r="A108" s="255">
        <v>24</v>
      </c>
      <c r="B108" s="231">
        <v>61490</v>
      </c>
      <c r="C108" s="237" t="s">
        <v>109</v>
      </c>
      <c r="D108" s="489">
        <v>305</v>
      </c>
      <c r="E108" s="490">
        <v>5.9</v>
      </c>
      <c r="F108" s="490">
        <v>24.92</v>
      </c>
      <c r="G108" s="490">
        <v>45.57</v>
      </c>
      <c r="H108" s="490">
        <v>23.61</v>
      </c>
      <c r="I108" s="229">
        <f t="shared" si="19"/>
        <v>3.8689000000000004</v>
      </c>
      <c r="J108" s="253"/>
      <c r="K108" s="347">
        <f t="shared" si="14"/>
        <v>305</v>
      </c>
      <c r="L108" s="370">
        <f t="shared" si="17"/>
        <v>210.99900000000002</v>
      </c>
      <c r="M108" s="324">
        <f t="shared" si="15"/>
        <v>69.180000000000007</v>
      </c>
      <c r="N108" s="374">
        <f t="shared" si="18"/>
        <v>17.995000000000001</v>
      </c>
      <c r="O108" s="352">
        <f t="shared" si="16"/>
        <v>5.9</v>
      </c>
    </row>
    <row r="109" spans="1:15" s="252" customFormat="1" ht="15" customHeight="1" x14ac:dyDescent="0.25">
      <c r="A109" s="255">
        <v>25</v>
      </c>
      <c r="B109" s="231">
        <v>61500</v>
      </c>
      <c r="C109" s="237" t="s">
        <v>110</v>
      </c>
      <c r="D109" s="489">
        <v>318</v>
      </c>
      <c r="E109" s="490">
        <v>2.83</v>
      </c>
      <c r="F109" s="490">
        <v>25.79</v>
      </c>
      <c r="G109" s="490">
        <v>55.97</v>
      </c>
      <c r="H109" s="490">
        <v>15.41</v>
      </c>
      <c r="I109" s="229">
        <f t="shared" si="19"/>
        <v>3.8395999999999999</v>
      </c>
      <c r="J109" s="253"/>
      <c r="K109" s="347">
        <f t="shared" si="14"/>
        <v>318</v>
      </c>
      <c r="L109" s="370">
        <f t="shared" si="17"/>
        <v>226.98840000000001</v>
      </c>
      <c r="M109" s="324">
        <f t="shared" si="15"/>
        <v>71.38</v>
      </c>
      <c r="N109" s="374">
        <f t="shared" si="18"/>
        <v>8.9994000000000014</v>
      </c>
      <c r="O109" s="352">
        <f t="shared" si="16"/>
        <v>2.83</v>
      </c>
    </row>
    <row r="110" spans="1:15" s="252" customFormat="1" ht="15" customHeight="1" x14ac:dyDescent="0.25">
      <c r="A110" s="255">
        <v>26</v>
      </c>
      <c r="B110" s="231">
        <v>61510</v>
      </c>
      <c r="C110" s="237" t="s">
        <v>90</v>
      </c>
      <c r="D110" s="489">
        <v>161</v>
      </c>
      <c r="E110" s="490">
        <v>1.86</v>
      </c>
      <c r="F110" s="490">
        <v>24.84</v>
      </c>
      <c r="G110" s="490">
        <v>49.69</v>
      </c>
      <c r="H110" s="490">
        <v>23.6</v>
      </c>
      <c r="I110" s="229">
        <f t="shared" si="19"/>
        <v>3.95</v>
      </c>
      <c r="J110" s="253"/>
      <c r="K110" s="347">
        <f t="shared" si="14"/>
        <v>161</v>
      </c>
      <c r="L110" s="370">
        <f t="shared" si="17"/>
        <v>117.99689999999998</v>
      </c>
      <c r="M110" s="324">
        <f t="shared" si="15"/>
        <v>73.289999999999992</v>
      </c>
      <c r="N110" s="374">
        <f t="shared" si="18"/>
        <v>2.9946000000000002</v>
      </c>
      <c r="O110" s="352">
        <f t="shared" si="16"/>
        <v>1.86</v>
      </c>
    </row>
    <row r="111" spans="1:15" s="252" customFormat="1" ht="15" customHeight="1" x14ac:dyDescent="0.25">
      <c r="A111" s="255">
        <v>27</v>
      </c>
      <c r="B111" s="231">
        <v>61520</v>
      </c>
      <c r="C111" s="237" t="s">
        <v>180</v>
      </c>
      <c r="D111" s="489">
        <v>28</v>
      </c>
      <c r="E111" s="490"/>
      <c r="F111" s="490">
        <v>46.43</v>
      </c>
      <c r="G111" s="490">
        <v>42.86</v>
      </c>
      <c r="H111" s="490">
        <v>10.71</v>
      </c>
      <c r="I111" s="229">
        <f t="shared" si="19"/>
        <v>3.6428000000000003</v>
      </c>
      <c r="J111" s="253"/>
      <c r="K111" s="347">
        <f t="shared" si="14"/>
        <v>28</v>
      </c>
      <c r="L111" s="370">
        <f t="shared" si="17"/>
        <v>14.999600000000001</v>
      </c>
      <c r="M111" s="324">
        <f t="shared" si="15"/>
        <v>53.57</v>
      </c>
      <c r="N111" s="374">
        <f t="shared" si="18"/>
        <v>0</v>
      </c>
      <c r="O111" s="352">
        <f t="shared" si="16"/>
        <v>0</v>
      </c>
    </row>
    <row r="112" spans="1:15" s="252" customFormat="1" ht="15" customHeight="1" x14ac:dyDescent="0.25">
      <c r="A112" s="255">
        <v>28</v>
      </c>
      <c r="B112" s="258">
        <v>61540</v>
      </c>
      <c r="C112" s="237" t="s">
        <v>181</v>
      </c>
      <c r="D112" s="489">
        <v>216</v>
      </c>
      <c r="E112" s="490">
        <v>3.7</v>
      </c>
      <c r="F112" s="490">
        <v>35.19</v>
      </c>
      <c r="G112" s="490">
        <v>48.61</v>
      </c>
      <c r="H112" s="490">
        <v>12.5</v>
      </c>
      <c r="I112" s="229">
        <f t="shared" si="19"/>
        <v>3.6990999999999996</v>
      </c>
      <c r="J112" s="253"/>
      <c r="K112" s="347">
        <f t="shared" si="14"/>
        <v>216</v>
      </c>
      <c r="L112" s="370">
        <f t="shared" si="17"/>
        <v>131.99760000000001</v>
      </c>
      <c r="M112" s="324">
        <f t="shared" si="15"/>
        <v>61.11</v>
      </c>
      <c r="N112" s="374">
        <f t="shared" si="18"/>
        <v>7.9920000000000009</v>
      </c>
      <c r="O112" s="352">
        <f t="shared" si="16"/>
        <v>3.7</v>
      </c>
    </row>
    <row r="113" spans="1:15" s="252" customFormat="1" ht="15" customHeight="1" x14ac:dyDescent="0.25">
      <c r="A113" s="255">
        <v>29</v>
      </c>
      <c r="B113" s="231">
        <v>61560</v>
      </c>
      <c r="C113" s="259" t="s">
        <v>182</v>
      </c>
      <c r="D113" s="489">
        <v>408</v>
      </c>
      <c r="E113" s="490">
        <v>4.9000000000000004</v>
      </c>
      <c r="F113" s="490">
        <v>32.6</v>
      </c>
      <c r="G113" s="490">
        <v>52.21</v>
      </c>
      <c r="H113" s="490">
        <v>10.29</v>
      </c>
      <c r="I113" s="229">
        <f t="shared" si="19"/>
        <v>3.6789000000000001</v>
      </c>
      <c r="J113" s="253"/>
      <c r="K113" s="347">
        <f t="shared" si="14"/>
        <v>408</v>
      </c>
      <c r="L113" s="370">
        <f t="shared" si="17"/>
        <v>255</v>
      </c>
      <c r="M113" s="324">
        <f t="shared" si="15"/>
        <v>62.5</v>
      </c>
      <c r="N113" s="377">
        <f t="shared" si="18"/>
        <v>19.992000000000001</v>
      </c>
      <c r="O113" s="352">
        <f t="shared" si="16"/>
        <v>4.9000000000000004</v>
      </c>
    </row>
    <row r="114" spans="1:15" s="252" customFormat="1" ht="15" customHeight="1" x14ac:dyDescent="0.25">
      <c r="A114" s="255">
        <v>30</v>
      </c>
      <c r="B114" s="231">
        <v>61570</v>
      </c>
      <c r="C114" s="259" t="s">
        <v>183</v>
      </c>
      <c r="D114" s="489">
        <v>352</v>
      </c>
      <c r="E114" s="490">
        <v>4.26</v>
      </c>
      <c r="F114" s="490">
        <v>26.14</v>
      </c>
      <c r="G114" s="490">
        <v>49.43</v>
      </c>
      <c r="H114" s="490">
        <v>20.170000000000002</v>
      </c>
      <c r="I114" s="229">
        <f t="shared" ref="I114" si="20">(E114*2+F114*3+G114*4+H114*5)/100</f>
        <v>3.8550999999999997</v>
      </c>
      <c r="J114" s="253"/>
      <c r="K114" s="347">
        <f t="shared" ref="K114" si="21">D114</f>
        <v>352</v>
      </c>
      <c r="L114" s="370">
        <f t="shared" ref="L114" si="22">K114*M114/100</f>
        <v>244.99199999999996</v>
      </c>
      <c r="M114" s="324">
        <f t="shared" ref="M114" si="23">SUM(G114,H114)</f>
        <v>69.599999999999994</v>
      </c>
      <c r="N114" s="377">
        <f t="shared" ref="N114" si="24">K114*O114/100</f>
        <v>14.995200000000001</v>
      </c>
      <c r="O114" s="352">
        <f t="shared" ref="O114" si="25">E114</f>
        <v>4.26</v>
      </c>
    </row>
    <row r="115" spans="1:15" s="252" customFormat="1" ht="15" customHeight="1" thickBot="1" x14ac:dyDescent="0.3">
      <c r="A115" s="255">
        <v>31</v>
      </c>
      <c r="B115" s="231">
        <v>61600</v>
      </c>
      <c r="C115" s="237" t="s">
        <v>202</v>
      </c>
      <c r="D115" s="489">
        <v>118</v>
      </c>
      <c r="E115" s="490">
        <v>1.69</v>
      </c>
      <c r="F115" s="490">
        <v>38.14</v>
      </c>
      <c r="G115" s="490">
        <v>32.200000000000003</v>
      </c>
      <c r="H115" s="490">
        <v>27.97</v>
      </c>
      <c r="I115" s="229">
        <f t="shared" si="19"/>
        <v>3.8645000000000005</v>
      </c>
      <c r="J115" s="253"/>
      <c r="K115" s="378">
        <f t="shared" si="14"/>
        <v>118</v>
      </c>
      <c r="L115" s="379">
        <f t="shared" si="17"/>
        <v>71.000600000000006</v>
      </c>
      <c r="M115" s="380">
        <f t="shared" si="15"/>
        <v>60.17</v>
      </c>
      <c r="N115" s="379">
        <f t="shared" si="18"/>
        <v>1.9942</v>
      </c>
      <c r="O115" s="381">
        <f t="shared" si="16"/>
        <v>1.69</v>
      </c>
    </row>
    <row r="116" spans="1:15" s="252" customFormat="1" ht="15" customHeight="1" thickBot="1" x14ac:dyDescent="0.3">
      <c r="A116" s="222"/>
      <c r="B116" s="241"/>
      <c r="C116" s="220" t="s">
        <v>106</v>
      </c>
      <c r="D116" s="223">
        <f>SUM(D117:D125)</f>
        <v>1399</v>
      </c>
      <c r="E116" s="224">
        <f t="shared" ref="E116:H116" si="26">AVERAGE(E117:E125)</f>
        <v>4.5922222222222224</v>
      </c>
      <c r="F116" s="224">
        <f t="shared" si="26"/>
        <v>31.818888888888889</v>
      </c>
      <c r="G116" s="224">
        <f t="shared" si="26"/>
        <v>45.768888888888888</v>
      </c>
      <c r="H116" s="224">
        <f t="shared" si="26"/>
        <v>17.82</v>
      </c>
      <c r="I116" s="225">
        <f>AVERAGE(I117:I125)</f>
        <v>3.7681666666666667</v>
      </c>
      <c r="J116" s="253"/>
      <c r="K116" s="395">
        <f t="shared" si="14"/>
        <v>1399</v>
      </c>
      <c r="L116" s="396">
        <f>SUM(L117:L125)</f>
        <v>878.96490000000006</v>
      </c>
      <c r="M116" s="397">
        <f t="shared" si="15"/>
        <v>63.588888888888889</v>
      </c>
      <c r="N116" s="398">
        <f>SUM(N117:N125)</f>
        <v>54.018700000000003</v>
      </c>
      <c r="O116" s="399">
        <f t="shared" si="16"/>
        <v>4.5922222222222224</v>
      </c>
    </row>
    <row r="117" spans="1:15" s="252" customFormat="1" ht="15" customHeight="1" x14ac:dyDescent="0.25">
      <c r="A117" s="254">
        <v>1</v>
      </c>
      <c r="B117" s="195">
        <v>70020</v>
      </c>
      <c r="C117" s="190" t="s">
        <v>91</v>
      </c>
      <c r="D117" s="498">
        <v>110</v>
      </c>
      <c r="E117" s="501">
        <v>0.91</v>
      </c>
      <c r="F117" s="501">
        <v>7.27</v>
      </c>
      <c r="G117" s="501">
        <v>42.73</v>
      </c>
      <c r="H117" s="501">
        <v>49.09</v>
      </c>
      <c r="I117" s="228">
        <f t="shared" ref="I117:I125" si="27">(E117*2+F117*3+G117*4+H117*5)/100</f>
        <v>4.4000000000000004</v>
      </c>
      <c r="J117" s="253"/>
      <c r="K117" s="386">
        <f t="shared" si="14"/>
        <v>110</v>
      </c>
      <c r="L117" s="387">
        <f t="shared" si="17"/>
        <v>101.002</v>
      </c>
      <c r="M117" s="478">
        <f t="shared" si="15"/>
        <v>91.82</v>
      </c>
      <c r="N117" s="389">
        <f t="shared" si="18"/>
        <v>1.0010000000000001</v>
      </c>
      <c r="O117" s="390">
        <f t="shared" si="16"/>
        <v>0.91</v>
      </c>
    </row>
    <row r="118" spans="1:15" s="252" customFormat="1" ht="15" customHeight="1" x14ac:dyDescent="0.25">
      <c r="A118" s="255">
        <v>2</v>
      </c>
      <c r="B118" s="231">
        <v>70110</v>
      </c>
      <c r="C118" s="191" t="s">
        <v>94</v>
      </c>
      <c r="D118" s="499">
        <v>115</v>
      </c>
      <c r="E118" s="500">
        <v>1.74</v>
      </c>
      <c r="F118" s="500">
        <v>29.57</v>
      </c>
      <c r="G118" s="500">
        <v>53.91</v>
      </c>
      <c r="H118" s="500">
        <v>14.78</v>
      </c>
      <c r="I118" s="229">
        <f t="shared" si="27"/>
        <v>3.8172999999999995</v>
      </c>
      <c r="J118" s="253"/>
      <c r="K118" s="347">
        <f t="shared" si="14"/>
        <v>115</v>
      </c>
      <c r="L118" s="370">
        <f t="shared" si="17"/>
        <v>78.993499999999997</v>
      </c>
      <c r="M118" s="324">
        <f t="shared" si="15"/>
        <v>68.69</v>
      </c>
      <c r="N118" s="374">
        <f t="shared" si="18"/>
        <v>2.0009999999999999</v>
      </c>
      <c r="O118" s="352">
        <f t="shared" si="16"/>
        <v>1.74</v>
      </c>
    </row>
    <row r="119" spans="1:15" s="252" customFormat="1" ht="15" customHeight="1" x14ac:dyDescent="0.25">
      <c r="A119" s="257">
        <v>3</v>
      </c>
      <c r="B119" s="231">
        <v>70021</v>
      </c>
      <c r="C119" s="191" t="s">
        <v>92</v>
      </c>
      <c r="D119" s="499">
        <v>74</v>
      </c>
      <c r="E119" s="500">
        <v>1.35</v>
      </c>
      <c r="F119" s="500">
        <v>25.68</v>
      </c>
      <c r="G119" s="500">
        <v>59.46</v>
      </c>
      <c r="H119" s="500">
        <v>13.51</v>
      </c>
      <c r="I119" s="229">
        <f t="shared" si="27"/>
        <v>3.8513000000000002</v>
      </c>
      <c r="J119" s="253"/>
      <c r="K119" s="347">
        <f t="shared" si="14"/>
        <v>74</v>
      </c>
      <c r="L119" s="370">
        <f t="shared" si="17"/>
        <v>53.997799999999998</v>
      </c>
      <c r="M119" s="324">
        <f t="shared" si="15"/>
        <v>72.97</v>
      </c>
      <c r="N119" s="374">
        <f t="shared" si="18"/>
        <v>0.99900000000000011</v>
      </c>
      <c r="O119" s="352">
        <f t="shared" si="16"/>
        <v>1.35</v>
      </c>
    </row>
    <row r="120" spans="1:15" s="252" customFormat="1" ht="15" customHeight="1" x14ac:dyDescent="0.25">
      <c r="A120" s="255">
        <v>4</v>
      </c>
      <c r="B120" s="231">
        <v>70040</v>
      </c>
      <c r="C120" s="191" t="s">
        <v>93</v>
      </c>
      <c r="D120" s="499">
        <v>103</v>
      </c>
      <c r="E120" s="500">
        <v>7.77</v>
      </c>
      <c r="F120" s="500">
        <v>31.07</v>
      </c>
      <c r="G120" s="500">
        <v>38.83</v>
      </c>
      <c r="H120" s="500">
        <v>22.33</v>
      </c>
      <c r="I120" s="229">
        <f t="shared" si="27"/>
        <v>3.7571999999999997</v>
      </c>
      <c r="J120" s="253"/>
      <c r="K120" s="347">
        <f t="shared" si="14"/>
        <v>103</v>
      </c>
      <c r="L120" s="370">
        <f t="shared" si="17"/>
        <v>62.994799999999998</v>
      </c>
      <c r="M120" s="324">
        <f t="shared" si="15"/>
        <v>61.16</v>
      </c>
      <c r="N120" s="374">
        <f t="shared" si="18"/>
        <v>8.0030999999999999</v>
      </c>
      <c r="O120" s="352">
        <f t="shared" si="16"/>
        <v>7.77</v>
      </c>
    </row>
    <row r="121" spans="1:15" s="252" customFormat="1" ht="15" customHeight="1" x14ac:dyDescent="0.25">
      <c r="A121" s="255">
        <v>5</v>
      </c>
      <c r="B121" s="231">
        <v>70100</v>
      </c>
      <c r="C121" s="191" t="s">
        <v>184</v>
      </c>
      <c r="D121" s="499">
        <v>104</v>
      </c>
      <c r="E121" s="500">
        <v>0.96</v>
      </c>
      <c r="F121" s="500">
        <v>19.23</v>
      </c>
      <c r="G121" s="500">
        <v>58.65</v>
      </c>
      <c r="H121" s="500">
        <v>21.15</v>
      </c>
      <c r="I121" s="229">
        <f t="shared" si="27"/>
        <v>3.9995999999999996</v>
      </c>
      <c r="J121" s="253"/>
      <c r="K121" s="347">
        <f t="shared" si="14"/>
        <v>104</v>
      </c>
      <c r="L121" s="370">
        <f t="shared" si="17"/>
        <v>82.99199999999999</v>
      </c>
      <c r="M121" s="324">
        <f t="shared" si="15"/>
        <v>79.8</v>
      </c>
      <c r="N121" s="374">
        <f t="shared" si="18"/>
        <v>0.99840000000000007</v>
      </c>
      <c r="O121" s="352">
        <f t="shared" si="16"/>
        <v>0.96</v>
      </c>
    </row>
    <row r="122" spans="1:15" s="252" customFormat="1" ht="15" customHeight="1" x14ac:dyDescent="0.25">
      <c r="A122" s="255">
        <v>6</v>
      </c>
      <c r="B122" s="231">
        <v>70270</v>
      </c>
      <c r="C122" s="191" t="s">
        <v>95</v>
      </c>
      <c r="D122" s="499">
        <v>78</v>
      </c>
      <c r="E122" s="500">
        <v>5.13</v>
      </c>
      <c r="F122" s="500">
        <v>35.9</v>
      </c>
      <c r="G122" s="500">
        <v>41.03</v>
      </c>
      <c r="H122" s="500">
        <v>17.95</v>
      </c>
      <c r="I122" s="229">
        <f t="shared" si="27"/>
        <v>3.7182999999999997</v>
      </c>
      <c r="J122" s="253"/>
      <c r="K122" s="347">
        <f t="shared" si="14"/>
        <v>78</v>
      </c>
      <c r="L122" s="370">
        <f t="shared" si="17"/>
        <v>46.004400000000004</v>
      </c>
      <c r="M122" s="324">
        <f t="shared" si="15"/>
        <v>58.980000000000004</v>
      </c>
      <c r="N122" s="374">
        <f t="shared" si="18"/>
        <v>4.0014000000000003</v>
      </c>
      <c r="O122" s="352">
        <f t="shared" si="16"/>
        <v>5.13</v>
      </c>
    </row>
    <row r="123" spans="1:15" s="252" customFormat="1" ht="15" customHeight="1" x14ac:dyDescent="0.25">
      <c r="A123" s="255">
        <v>7</v>
      </c>
      <c r="B123" s="235">
        <v>70510</v>
      </c>
      <c r="C123" s="191" t="s">
        <v>96</v>
      </c>
      <c r="D123" s="499">
        <v>45</v>
      </c>
      <c r="E123" s="500">
        <v>15.56</v>
      </c>
      <c r="F123" s="500">
        <v>60</v>
      </c>
      <c r="G123" s="500">
        <v>22.22</v>
      </c>
      <c r="H123" s="500">
        <v>2.2200000000000002</v>
      </c>
      <c r="I123" s="229">
        <f t="shared" si="27"/>
        <v>3.1110000000000002</v>
      </c>
      <c r="J123" s="253"/>
      <c r="K123" s="347">
        <f t="shared" si="14"/>
        <v>45</v>
      </c>
      <c r="L123" s="370">
        <f t="shared" si="17"/>
        <v>10.997999999999999</v>
      </c>
      <c r="M123" s="324">
        <f t="shared" si="15"/>
        <v>24.439999999999998</v>
      </c>
      <c r="N123" s="374">
        <f t="shared" si="18"/>
        <v>7.0020000000000007</v>
      </c>
      <c r="O123" s="352">
        <f t="shared" si="16"/>
        <v>15.56</v>
      </c>
    </row>
    <row r="124" spans="1:15" s="252" customFormat="1" ht="15" customHeight="1" x14ac:dyDescent="0.25">
      <c r="A124" s="255">
        <v>8</v>
      </c>
      <c r="B124" s="235">
        <v>10880</v>
      </c>
      <c r="C124" s="191" t="s">
        <v>185</v>
      </c>
      <c r="D124" s="499">
        <v>398</v>
      </c>
      <c r="E124" s="500">
        <v>2.2599999999999998</v>
      </c>
      <c r="F124" s="500">
        <v>35.18</v>
      </c>
      <c r="G124" s="500">
        <v>54.77</v>
      </c>
      <c r="H124" s="500">
        <v>7.79</v>
      </c>
      <c r="I124" s="229">
        <f t="shared" si="27"/>
        <v>3.6808999999999998</v>
      </c>
      <c r="J124" s="253"/>
      <c r="K124" s="384">
        <f t="shared" si="14"/>
        <v>398</v>
      </c>
      <c r="L124" s="371">
        <f t="shared" si="17"/>
        <v>248.9888</v>
      </c>
      <c r="M124" s="326">
        <f t="shared" si="15"/>
        <v>62.56</v>
      </c>
      <c r="N124" s="385">
        <f t="shared" si="18"/>
        <v>8.9947999999999997</v>
      </c>
      <c r="O124" s="353">
        <f t="shared" si="16"/>
        <v>2.2599999999999998</v>
      </c>
    </row>
    <row r="125" spans="1:15" s="252" customFormat="1" ht="15" customHeight="1" thickBot="1" x14ac:dyDescent="0.3">
      <c r="A125" s="61">
        <v>9</v>
      </c>
      <c r="B125" s="236">
        <v>10890</v>
      </c>
      <c r="C125" s="192" t="s">
        <v>115</v>
      </c>
      <c r="D125" s="502">
        <v>372</v>
      </c>
      <c r="E125" s="503">
        <v>5.65</v>
      </c>
      <c r="F125" s="503">
        <v>42.47</v>
      </c>
      <c r="G125" s="503">
        <v>40.32</v>
      </c>
      <c r="H125" s="503">
        <v>11.56</v>
      </c>
      <c r="I125" s="62">
        <f t="shared" si="27"/>
        <v>3.5779000000000001</v>
      </c>
      <c r="J125" s="253"/>
      <c r="K125" s="391">
        <f t="shared" si="14"/>
        <v>372</v>
      </c>
      <c r="L125" s="394">
        <f t="shared" si="17"/>
        <v>192.99360000000001</v>
      </c>
      <c r="M125" s="392">
        <f t="shared" si="15"/>
        <v>51.88</v>
      </c>
      <c r="N125" s="394">
        <f t="shared" si="18"/>
        <v>21.018000000000001</v>
      </c>
      <c r="O125" s="393">
        <f t="shared" si="16"/>
        <v>5.65</v>
      </c>
    </row>
    <row r="126" spans="1:15" ht="15" customHeight="1" x14ac:dyDescent="0.25">
      <c r="A126" s="210"/>
      <c r="B126" s="210"/>
      <c r="C126" s="210"/>
      <c r="D126" s="473" t="s">
        <v>98</v>
      </c>
      <c r="E126" s="473"/>
      <c r="F126" s="473"/>
      <c r="G126" s="473"/>
      <c r="H126" s="473"/>
      <c r="I126" s="227">
        <f>AVERAGE(I8:I16,I18:I29,I31:I47,I49:I68,I70:I83,I85:I115,I117:I125)</f>
        <v>3.6775767857142845</v>
      </c>
      <c r="J126" s="207"/>
    </row>
    <row r="127" spans="1:15" ht="15" customHeight="1" x14ac:dyDescent="0.25">
      <c r="A127" s="210"/>
      <c r="B127" s="210"/>
      <c r="C127" s="210"/>
      <c r="D127" s="210"/>
      <c r="E127" s="211"/>
      <c r="F127" s="211"/>
      <c r="G127" s="212"/>
      <c r="H127" s="212"/>
      <c r="I127" s="213"/>
      <c r="J127" s="207"/>
    </row>
    <row r="128" spans="1:15" x14ac:dyDescent="0.25">
      <c r="A128" s="207"/>
      <c r="B128" s="207"/>
      <c r="C128" s="207"/>
      <c r="D128" s="207"/>
      <c r="E128" s="207"/>
      <c r="F128" s="207"/>
      <c r="G128" s="207"/>
      <c r="H128" s="207"/>
      <c r="I128" s="208"/>
      <c r="J128" s="207"/>
    </row>
  </sheetData>
  <mergeCells count="9">
    <mergeCell ref="I4:I5"/>
    <mergeCell ref="B6:C6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13" priority="10" stopIfTrue="1" operator="between">
      <formula>$I$126</formula>
      <formula>3.676</formula>
    </cfRule>
    <cfRule type="cellIs" dxfId="12" priority="11" stopIfTrue="1" operator="lessThan">
      <formula>3.5</formula>
    </cfRule>
    <cfRule type="cellIs" dxfId="11" priority="12" stopIfTrue="1" operator="between">
      <formula>$I$126</formula>
      <formula>3.5</formula>
    </cfRule>
    <cfRule type="cellIs" dxfId="10" priority="13" stopIfTrue="1" operator="between">
      <formula>4.5</formula>
      <formula>$I$126</formula>
    </cfRule>
    <cfRule type="cellIs" dxfId="9" priority="14" stopIfTrue="1" operator="greaterThanOrEqual">
      <formula>4.5</formula>
    </cfRule>
  </conditionalFormatting>
  <conditionalFormatting sqref="N7:O125">
    <cfRule type="containsBlanks" dxfId="8" priority="6">
      <formula>LEN(TRIM(N7))=0</formula>
    </cfRule>
    <cfRule type="cellIs" dxfId="7" priority="7" stopIfTrue="1" operator="equal">
      <formula>0</formula>
    </cfRule>
    <cfRule type="cellIs" dxfId="6" priority="8" operator="between">
      <formula>0</formula>
      <formula>9.99</formula>
    </cfRule>
    <cfRule type="cellIs" dxfId="5" priority="9" operator="greaterThanOrEqual">
      <formula>9.9</formula>
    </cfRule>
  </conditionalFormatting>
  <conditionalFormatting sqref="M7:M116 M118:M125">
    <cfRule type="cellIs" dxfId="4" priority="1" operator="equal">
      <formula>90</formula>
    </cfRule>
    <cfRule type="cellIs" dxfId="3" priority="2" operator="lessThan">
      <formula>50</formula>
    </cfRule>
    <cfRule type="cellIs" dxfId="2" priority="3" operator="between">
      <formula>50</formula>
      <formula>$M$6</formula>
    </cfRule>
    <cfRule type="cellIs" dxfId="1" priority="4" operator="between">
      <formula>$M$6</formula>
      <formula>90</formula>
    </cfRule>
    <cfRule type="cellIs" dxfId="0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Русский-4 2020-2025</vt:lpstr>
      <vt:lpstr>Русский-4 2020 расклад</vt:lpstr>
      <vt:lpstr>Русский-4 2021 расклад</vt:lpstr>
      <vt:lpstr>Русский-4 2022 расклад</vt:lpstr>
      <vt:lpstr>Русский-4 2023 расклад</vt:lpstr>
      <vt:lpstr>Русский-4 2024 расклад</vt:lpstr>
      <vt:lpstr>Русский-4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2025-07-28T07:44:26Z</dcterms:modified>
</cp:coreProperties>
</file>