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rnostaev\Desktop\КИМЦ 2021-2022\МСОКО\"/>
    </mc:Choice>
  </mc:AlternateContent>
  <bookViews>
    <workbookView xWindow="0" yWindow="0" windowWidth="23430" windowHeight="12360" tabRatio="747"/>
  </bookViews>
  <sheets>
    <sheet name="Окружающий мир-4 2018-2021" sheetId="3" r:id="rId1"/>
    <sheet name="Окружающий мир-4 2018" sheetId="6" r:id="rId2"/>
    <sheet name="Окружающий мир-4 2019" sheetId="4" r:id="rId3"/>
    <sheet name="Окружающий мир-4 2020" sheetId="2" r:id="rId4"/>
    <sheet name="Окружающий мир-4 2021" sheetId="7" r:id="rId5"/>
  </sheets>
  <calcPr calcId="152511"/>
</workbook>
</file>

<file path=xl/calcChain.xml><?xml version="1.0" encoding="utf-8"?>
<calcChain xmlns="http://schemas.openxmlformats.org/spreadsheetml/2006/main">
  <c r="A6" i="3" l="1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D8" i="3"/>
  <c r="E8" i="3"/>
  <c r="G8" i="3"/>
  <c r="H8" i="3"/>
  <c r="I8" i="3"/>
  <c r="K8" i="3"/>
  <c r="L8" i="3"/>
  <c r="M8" i="3"/>
  <c r="O8" i="3"/>
  <c r="P8" i="3"/>
  <c r="Q8" i="3"/>
  <c r="S8" i="3"/>
  <c r="T8" i="3"/>
  <c r="U8" i="3"/>
  <c r="W8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D84" i="3"/>
  <c r="E84" i="3"/>
  <c r="F84" i="3"/>
  <c r="G84" i="3"/>
  <c r="H84" i="3"/>
  <c r="I84" i="3"/>
  <c r="K84" i="3"/>
  <c r="L84" i="3"/>
  <c r="M84" i="3"/>
  <c r="N84" i="3"/>
  <c r="O84" i="3"/>
  <c r="P84" i="3"/>
  <c r="Q84" i="3"/>
  <c r="S84" i="3"/>
  <c r="T84" i="3"/>
  <c r="U84" i="3"/>
  <c r="V84" i="3"/>
  <c r="W84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D119" i="3"/>
  <c r="E119" i="3"/>
  <c r="F119" i="3"/>
  <c r="G119" i="3"/>
  <c r="J119" i="3"/>
  <c r="K119" i="3"/>
  <c r="N119" i="3"/>
  <c r="O119" i="3"/>
  <c r="R119" i="3"/>
  <c r="S119" i="3"/>
  <c r="V119" i="3"/>
  <c r="W119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W6" i="3"/>
  <c r="V6" i="3"/>
  <c r="S6" i="3"/>
  <c r="O6" i="3"/>
  <c r="N6" i="3"/>
  <c r="M6" i="3"/>
  <c r="K6" i="3"/>
  <c r="G6" i="3"/>
  <c r="U6" i="3"/>
  <c r="Q6" i="3"/>
  <c r="I6" i="3"/>
  <c r="E6" i="3"/>
  <c r="T6" i="3"/>
  <c r="P6" i="3"/>
  <c r="L6" i="3"/>
  <c r="H6" i="3"/>
  <c r="D6" i="3"/>
  <c r="O125" i="7"/>
  <c r="M125" i="7"/>
  <c r="L125" i="7" s="1"/>
  <c r="L116" i="7" s="1"/>
  <c r="K125" i="7"/>
  <c r="N125" i="7" s="1"/>
  <c r="N116" i="7" s="1"/>
  <c r="I125" i="7"/>
  <c r="O124" i="7"/>
  <c r="N124" i="7"/>
  <c r="M124" i="7"/>
  <c r="L124" i="7"/>
  <c r="K124" i="7"/>
  <c r="I124" i="7"/>
  <c r="O123" i="7"/>
  <c r="N123" i="7"/>
  <c r="M123" i="7"/>
  <c r="L123" i="7"/>
  <c r="K123" i="7"/>
  <c r="I123" i="7"/>
  <c r="O122" i="7"/>
  <c r="N122" i="7"/>
  <c r="M122" i="7"/>
  <c r="L122" i="7"/>
  <c r="K122" i="7"/>
  <c r="I122" i="7"/>
  <c r="O121" i="7"/>
  <c r="N121" i="7"/>
  <c r="M121" i="7"/>
  <c r="L121" i="7"/>
  <c r="K121" i="7"/>
  <c r="I121" i="7"/>
  <c r="O120" i="7"/>
  <c r="N120" i="7"/>
  <c r="M120" i="7"/>
  <c r="L120" i="7"/>
  <c r="K120" i="7"/>
  <c r="I120" i="7"/>
  <c r="O119" i="7"/>
  <c r="N119" i="7"/>
  <c r="M119" i="7"/>
  <c r="L119" i="7"/>
  <c r="K119" i="7"/>
  <c r="I119" i="7"/>
  <c r="O118" i="7"/>
  <c r="N118" i="7"/>
  <c r="M118" i="7"/>
  <c r="L118" i="7"/>
  <c r="K118" i="7"/>
  <c r="I118" i="7"/>
  <c r="O117" i="7"/>
  <c r="N117" i="7"/>
  <c r="M117" i="7"/>
  <c r="L117" i="7"/>
  <c r="K117" i="7"/>
  <c r="I117" i="7"/>
  <c r="I116" i="7"/>
  <c r="H116" i="7"/>
  <c r="G116" i="7"/>
  <c r="M116" i="7" s="1"/>
  <c r="F116" i="7"/>
  <c r="E116" i="7"/>
  <c r="O116" i="7" s="1"/>
  <c r="D116" i="7"/>
  <c r="K116" i="7" s="1"/>
  <c r="O115" i="7"/>
  <c r="N115" i="7" s="1"/>
  <c r="M115" i="7"/>
  <c r="L115" i="7" s="1"/>
  <c r="K115" i="7"/>
  <c r="I115" i="7"/>
  <c r="O114" i="7"/>
  <c r="N114" i="7" s="1"/>
  <c r="M114" i="7"/>
  <c r="L114" i="7" s="1"/>
  <c r="K114" i="7"/>
  <c r="I114" i="7"/>
  <c r="O113" i="7"/>
  <c r="N113" i="7" s="1"/>
  <c r="M113" i="7"/>
  <c r="L113" i="7" s="1"/>
  <c r="K113" i="7"/>
  <c r="I113" i="7"/>
  <c r="O112" i="7"/>
  <c r="N112" i="7" s="1"/>
  <c r="M112" i="7"/>
  <c r="L112" i="7" s="1"/>
  <c r="K112" i="7"/>
  <c r="I112" i="7"/>
  <c r="O111" i="7"/>
  <c r="N111" i="7" s="1"/>
  <c r="M111" i="7"/>
  <c r="L111" i="7" s="1"/>
  <c r="K111" i="7"/>
  <c r="I111" i="7"/>
  <c r="O110" i="7"/>
  <c r="N110" i="7" s="1"/>
  <c r="M110" i="7"/>
  <c r="L110" i="7" s="1"/>
  <c r="K110" i="7"/>
  <c r="I110" i="7"/>
  <c r="O109" i="7"/>
  <c r="N109" i="7" s="1"/>
  <c r="M109" i="7"/>
  <c r="L109" i="7" s="1"/>
  <c r="K109" i="7"/>
  <c r="I109" i="7"/>
  <c r="O108" i="7"/>
  <c r="N108" i="7" s="1"/>
  <c r="M108" i="7"/>
  <c r="L108" i="7" s="1"/>
  <c r="K108" i="7"/>
  <c r="I108" i="7"/>
  <c r="O107" i="7"/>
  <c r="N107" i="7" s="1"/>
  <c r="M107" i="7"/>
  <c r="L107" i="7" s="1"/>
  <c r="K107" i="7"/>
  <c r="I107" i="7"/>
  <c r="O106" i="7"/>
  <c r="N106" i="7" s="1"/>
  <c r="M106" i="7"/>
  <c r="L106" i="7" s="1"/>
  <c r="L84" i="7" s="1"/>
  <c r="K106" i="7"/>
  <c r="I106" i="7"/>
  <c r="O105" i="7"/>
  <c r="M105" i="7"/>
  <c r="L105" i="7"/>
  <c r="K105" i="7"/>
  <c r="N105" i="7" s="1"/>
  <c r="N84" i="7" s="1"/>
  <c r="I105" i="7"/>
  <c r="O104" i="7"/>
  <c r="N104" i="7"/>
  <c r="M104" i="7"/>
  <c r="L104" i="7"/>
  <c r="K104" i="7"/>
  <c r="I104" i="7"/>
  <c r="O103" i="7"/>
  <c r="N103" i="7"/>
  <c r="M103" i="7"/>
  <c r="L103" i="7"/>
  <c r="K103" i="7"/>
  <c r="I103" i="7"/>
  <c r="O102" i="7"/>
  <c r="N102" i="7"/>
  <c r="M102" i="7"/>
  <c r="L102" i="7"/>
  <c r="K102" i="7"/>
  <c r="I102" i="7"/>
  <c r="O101" i="7"/>
  <c r="N101" i="7"/>
  <c r="M101" i="7"/>
  <c r="L101" i="7"/>
  <c r="K101" i="7"/>
  <c r="I101" i="7"/>
  <c r="O100" i="7"/>
  <c r="N100" i="7"/>
  <c r="M100" i="7"/>
  <c r="L100" i="7"/>
  <c r="K100" i="7"/>
  <c r="I100" i="7"/>
  <c r="O99" i="7"/>
  <c r="N99" i="7"/>
  <c r="M99" i="7"/>
  <c r="L99" i="7"/>
  <c r="K99" i="7"/>
  <c r="I99" i="7"/>
  <c r="O98" i="7"/>
  <c r="N98" i="7"/>
  <c r="M98" i="7"/>
  <c r="L98" i="7"/>
  <c r="K98" i="7"/>
  <c r="I98" i="7"/>
  <c r="O97" i="7"/>
  <c r="N97" i="7"/>
  <c r="M97" i="7"/>
  <c r="L97" i="7"/>
  <c r="K97" i="7"/>
  <c r="I97" i="7"/>
  <c r="O96" i="7"/>
  <c r="N96" i="7"/>
  <c r="M96" i="7"/>
  <c r="L96" i="7"/>
  <c r="K96" i="7"/>
  <c r="I96" i="7"/>
  <c r="O95" i="7"/>
  <c r="N95" i="7"/>
  <c r="M95" i="7"/>
  <c r="L95" i="7"/>
  <c r="K95" i="7"/>
  <c r="I95" i="7"/>
  <c r="O94" i="7"/>
  <c r="N94" i="7"/>
  <c r="M94" i="7"/>
  <c r="L94" i="7"/>
  <c r="K94" i="7"/>
  <c r="I94" i="7"/>
  <c r="O93" i="7"/>
  <c r="N93" i="7"/>
  <c r="M93" i="7"/>
  <c r="L93" i="7"/>
  <c r="K93" i="7"/>
  <c r="I93" i="7"/>
  <c r="O92" i="7"/>
  <c r="N92" i="7"/>
  <c r="M92" i="7"/>
  <c r="L92" i="7"/>
  <c r="K92" i="7"/>
  <c r="I92" i="7"/>
  <c r="O91" i="7"/>
  <c r="N91" i="7"/>
  <c r="M91" i="7"/>
  <c r="L91" i="7"/>
  <c r="K91" i="7"/>
  <c r="I91" i="7"/>
  <c r="O90" i="7"/>
  <c r="N90" i="7"/>
  <c r="M90" i="7"/>
  <c r="L90" i="7"/>
  <c r="K90" i="7"/>
  <c r="I90" i="7"/>
  <c r="O89" i="7"/>
  <c r="N89" i="7"/>
  <c r="M89" i="7"/>
  <c r="L89" i="7"/>
  <c r="K89" i="7"/>
  <c r="I89" i="7"/>
  <c r="O88" i="7"/>
  <c r="N88" i="7"/>
  <c r="M88" i="7"/>
  <c r="L88" i="7"/>
  <c r="K88" i="7"/>
  <c r="I88" i="7"/>
  <c r="O87" i="7"/>
  <c r="N87" i="7"/>
  <c r="M87" i="7"/>
  <c r="L87" i="7"/>
  <c r="K87" i="7"/>
  <c r="I87" i="7"/>
  <c r="O86" i="7"/>
  <c r="N86" i="7"/>
  <c r="M86" i="7"/>
  <c r="L86" i="7"/>
  <c r="K86" i="7"/>
  <c r="I86" i="7"/>
  <c r="O85" i="7"/>
  <c r="N85" i="7"/>
  <c r="M85" i="7"/>
  <c r="L85" i="7"/>
  <c r="K85" i="7"/>
  <c r="I85" i="7"/>
  <c r="I84" i="7"/>
  <c r="H84" i="7"/>
  <c r="G84" i="7"/>
  <c r="M84" i="7" s="1"/>
  <c r="F84" i="7"/>
  <c r="E84" i="7"/>
  <c r="O84" i="7" s="1"/>
  <c r="D84" i="7"/>
  <c r="K84" i="7" s="1"/>
  <c r="O83" i="7"/>
  <c r="N83" i="7" s="1"/>
  <c r="M83" i="7"/>
  <c r="L83" i="7" s="1"/>
  <c r="K83" i="7"/>
  <c r="I83" i="7"/>
  <c r="O82" i="7"/>
  <c r="N82" i="7" s="1"/>
  <c r="M82" i="7"/>
  <c r="L82" i="7" s="1"/>
  <c r="K82" i="7"/>
  <c r="I82" i="7"/>
  <c r="O81" i="7"/>
  <c r="N81" i="7" s="1"/>
  <c r="M81" i="7"/>
  <c r="L81" i="7" s="1"/>
  <c r="K81" i="7"/>
  <c r="I81" i="7"/>
  <c r="O80" i="7"/>
  <c r="N80" i="7" s="1"/>
  <c r="M80" i="7"/>
  <c r="L80" i="7" s="1"/>
  <c r="K80" i="7"/>
  <c r="I80" i="7"/>
  <c r="O79" i="7"/>
  <c r="N79" i="7" s="1"/>
  <c r="M79" i="7"/>
  <c r="L79" i="7" s="1"/>
  <c r="K79" i="7"/>
  <c r="I79" i="7"/>
  <c r="O78" i="7"/>
  <c r="N78" i="7" s="1"/>
  <c r="M78" i="7"/>
  <c r="L78" i="7" s="1"/>
  <c r="K78" i="7"/>
  <c r="I78" i="7"/>
  <c r="O77" i="7"/>
  <c r="N77" i="7" s="1"/>
  <c r="M77" i="7"/>
  <c r="L77" i="7" s="1"/>
  <c r="K77" i="7"/>
  <c r="I77" i="7"/>
  <c r="O76" i="7"/>
  <c r="N76" i="7" s="1"/>
  <c r="M76" i="7"/>
  <c r="L76" i="7" s="1"/>
  <c r="K76" i="7"/>
  <c r="I76" i="7"/>
  <c r="O75" i="7"/>
  <c r="N75" i="7" s="1"/>
  <c r="M75" i="7"/>
  <c r="L75" i="7" s="1"/>
  <c r="K75" i="7"/>
  <c r="I75" i="7"/>
  <c r="O74" i="7"/>
  <c r="N74" i="7" s="1"/>
  <c r="M74" i="7"/>
  <c r="L74" i="7" s="1"/>
  <c r="K74" i="7"/>
  <c r="I74" i="7"/>
  <c r="O73" i="7"/>
  <c r="N73" i="7" s="1"/>
  <c r="M73" i="7"/>
  <c r="L73" i="7" s="1"/>
  <c r="K73" i="7"/>
  <c r="I73" i="7"/>
  <c r="O72" i="7"/>
  <c r="N72" i="7" s="1"/>
  <c r="M72" i="7"/>
  <c r="L72" i="7" s="1"/>
  <c r="K72" i="7"/>
  <c r="I72" i="7"/>
  <c r="O71" i="7"/>
  <c r="N71" i="7" s="1"/>
  <c r="M71" i="7"/>
  <c r="L71" i="7" s="1"/>
  <c r="K71" i="7"/>
  <c r="I71" i="7"/>
  <c r="O70" i="7"/>
  <c r="N70" i="7" s="1"/>
  <c r="N69" i="7" s="1"/>
  <c r="M70" i="7"/>
  <c r="L70" i="7" s="1"/>
  <c r="L69" i="7" s="1"/>
  <c r="K70" i="7"/>
  <c r="I70" i="7"/>
  <c r="O69" i="7"/>
  <c r="I69" i="7"/>
  <c r="H69" i="7"/>
  <c r="M69" i="7" s="1"/>
  <c r="G69" i="7"/>
  <c r="F69" i="7"/>
  <c r="E69" i="7"/>
  <c r="D69" i="7"/>
  <c r="K69" i="7" s="1"/>
  <c r="O68" i="7"/>
  <c r="N68" i="7"/>
  <c r="M68" i="7"/>
  <c r="L68" i="7"/>
  <c r="K68" i="7"/>
  <c r="I68" i="7"/>
  <c r="O67" i="7"/>
  <c r="N67" i="7"/>
  <c r="M67" i="7"/>
  <c r="L67" i="7"/>
  <c r="K67" i="7"/>
  <c r="I67" i="7"/>
  <c r="O66" i="7"/>
  <c r="N66" i="7"/>
  <c r="M66" i="7"/>
  <c r="L66" i="7"/>
  <c r="K66" i="7"/>
  <c r="I66" i="7"/>
  <c r="O65" i="7"/>
  <c r="N65" i="7"/>
  <c r="M65" i="7"/>
  <c r="L65" i="7"/>
  <c r="K65" i="7"/>
  <c r="I65" i="7"/>
  <c r="O64" i="7"/>
  <c r="N64" i="7"/>
  <c r="M64" i="7"/>
  <c r="L64" i="7"/>
  <c r="K64" i="7"/>
  <c r="I64" i="7"/>
  <c r="O63" i="7"/>
  <c r="N63" i="7"/>
  <c r="M63" i="7"/>
  <c r="L63" i="7"/>
  <c r="K63" i="7"/>
  <c r="I63" i="7"/>
  <c r="O62" i="7"/>
  <c r="N62" i="7"/>
  <c r="M62" i="7"/>
  <c r="L62" i="7"/>
  <c r="K62" i="7"/>
  <c r="I62" i="7"/>
  <c r="O61" i="7"/>
  <c r="N61" i="7"/>
  <c r="M61" i="7"/>
  <c r="L61" i="7"/>
  <c r="K61" i="7"/>
  <c r="I61" i="7"/>
  <c r="O60" i="7"/>
  <c r="N60" i="7"/>
  <c r="M60" i="7"/>
  <c r="L60" i="7"/>
  <c r="K60" i="7"/>
  <c r="I60" i="7"/>
  <c r="O59" i="7"/>
  <c r="N59" i="7"/>
  <c r="M59" i="7"/>
  <c r="L59" i="7"/>
  <c r="K59" i="7"/>
  <c r="I59" i="7"/>
  <c r="O58" i="7"/>
  <c r="N58" i="7"/>
  <c r="M58" i="7"/>
  <c r="L58" i="7"/>
  <c r="K58" i="7"/>
  <c r="I58" i="7"/>
  <c r="O57" i="7"/>
  <c r="N57" i="7"/>
  <c r="M57" i="7"/>
  <c r="L57" i="7"/>
  <c r="K57" i="7"/>
  <c r="I57" i="7"/>
  <c r="O56" i="7"/>
  <c r="N56" i="7"/>
  <c r="M56" i="7"/>
  <c r="L56" i="7"/>
  <c r="K56" i="7"/>
  <c r="I56" i="7"/>
  <c r="O55" i="7"/>
  <c r="N55" i="7"/>
  <c r="M55" i="7"/>
  <c r="L55" i="7"/>
  <c r="K55" i="7"/>
  <c r="I55" i="7"/>
  <c r="O54" i="7"/>
  <c r="N54" i="7"/>
  <c r="M54" i="7"/>
  <c r="L54" i="7"/>
  <c r="K54" i="7"/>
  <c r="I54" i="7"/>
  <c r="O53" i="7"/>
  <c r="N53" i="7"/>
  <c r="M53" i="7"/>
  <c r="L53" i="7"/>
  <c r="K53" i="7"/>
  <c r="I53" i="7"/>
  <c r="O52" i="7"/>
  <c r="N52" i="7"/>
  <c r="M52" i="7"/>
  <c r="L52" i="7"/>
  <c r="K52" i="7"/>
  <c r="I52" i="7"/>
  <c r="O51" i="7"/>
  <c r="N51" i="7"/>
  <c r="M51" i="7"/>
  <c r="L51" i="7"/>
  <c r="K51" i="7"/>
  <c r="I51" i="7"/>
  <c r="O50" i="7"/>
  <c r="N50" i="7"/>
  <c r="M50" i="7"/>
  <c r="L50" i="7"/>
  <c r="K50" i="7"/>
  <c r="I50" i="7"/>
  <c r="N49" i="7"/>
  <c r="L49" i="7"/>
  <c r="I49" i="7"/>
  <c r="H49" i="7"/>
  <c r="G49" i="7"/>
  <c r="M49" i="7" s="1"/>
  <c r="F49" i="7"/>
  <c r="E49" i="7"/>
  <c r="O49" i="7" s="1"/>
  <c r="D49" i="7"/>
  <c r="K49" i="7" s="1"/>
  <c r="O48" i="7"/>
  <c r="N48" i="7" s="1"/>
  <c r="M48" i="7"/>
  <c r="L48" i="7" s="1"/>
  <c r="K48" i="7"/>
  <c r="I48" i="7"/>
  <c r="O47" i="7"/>
  <c r="N47" i="7" s="1"/>
  <c r="M47" i="7"/>
  <c r="L47" i="7" s="1"/>
  <c r="K47" i="7"/>
  <c r="I47" i="7"/>
  <c r="O46" i="7"/>
  <c r="N46" i="7" s="1"/>
  <c r="M46" i="7"/>
  <c r="L46" i="7" s="1"/>
  <c r="K46" i="7"/>
  <c r="I46" i="7"/>
  <c r="O45" i="7"/>
  <c r="N45" i="7" s="1"/>
  <c r="M45" i="7"/>
  <c r="L45" i="7" s="1"/>
  <c r="K45" i="7"/>
  <c r="I45" i="7"/>
  <c r="O44" i="7"/>
  <c r="N44" i="7" s="1"/>
  <c r="M44" i="7"/>
  <c r="L44" i="7" s="1"/>
  <c r="K44" i="7"/>
  <c r="I44" i="7"/>
  <c r="O43" i="7"/>
  <c r="N43" i="7" s="1"/>
  <c r="M43" i="7"/>
  <c r="L43" i="7" s="1"/>
  <c r="K43" i="7"/>
  <c r="I43" i="7"/>
  <c r="O42" i="7"/>
  <c r="N42" i="7" s="1"/>
  <c r="M42" i="7"/>
  <c r="L42" i="7" s="1"/>
  <c r="K42" i="7"/>
  <c r="I42" i="7"/>
  <c r="O41" i="7"/>
  <c r="N41" i="7" s="1"/>
  <c r="M41" i="7"/>
  <c r="L41" i="7" s="1"/>
  <c r="K41" i="7"/>
  <c r="I41" i="7"/>
  <c r="O40" i="7"/>
  <c r="N40" i="7" s="1"/>
  <c r="M40" i="7"/>
  <c r="L40" i="7" s="1"/>
  <c r="K40" i="7"/>
  <c r="I40" i="7"/>
  <c r="O39" i="7"/>
  <c r="N39" i="7" s="1"/>
  <c r="M39" i="7"/>
  <c r="L39" i="7" s="1"/>
  <c r="K39" i="7"/>
  <c r="I39" i="7"/>
  <c r="O38" i="7"/>
  <c r="N38" i="7" s="1"/>
  <c r="M38" i="7"/>
  <c r="L38" i="7" s="1"/>
  <c r="K38" i="7"/>
  <c r="I38" i="7"/>
  <c r="O37" i="7"/>
  <c r="N37" i="7" s="1"/>
  <c r="M37" i="7"/>
  <c r="L37" i="7" s="1"/>
  <c r="K37" i="7"/>
  <c r="I37" i="7"/>
  <c r="O36" i="7"/>
  <c r="N36" i="7" s="1"/>
  <c r="M36" i="7"/>
  <c r="L36" i="7" s="1"/>
  <c r="K36" i="7"/>
  <c r="I36" i="7"/>
  <c r="O35" i="7"/>
  <c r="N35" i="7" s="1"/>
  <c r="M35" i="7"/>
  <c r="L35" i="7" s="1"/>
  <c r="K35" i="7"/>
  <c r="I35" i="7"/>
  <c r="O34" i="7"/>
  <c r="N34" i="7" s="1"/>
  <c r="M34" i="7"/>
  <c r="L34" i="7" s="1"/>
  <c r="K34" i="7"/>
  <c r="I34" i="7"/>
  <c r="O33" i="7"/>
  <c r="N33" i="7" s="1"/>
  <c r="M33" i="7"/>
  <c r="L33" i="7" s="1"/>
  <c r="K33" i="7"/>
  <c r="I33" i="7"/>
  <c r="O32" i="7"/>
  <c r="N32" i="7" s="1"/>
  <c r="N31" i="7" s="1"/>
  <c r="M32" i="7"/>
  <c r="L32" i="7" s="1"/>
  <c r="L31" i="7" s="1"/>
  <c r="K32" i="7"/>
  <c r="I32" i="7"/>
  <c r="O31" i="7"/>
  <c r="I31" i="7"/>
  <c r="H31" i="7"/>
  <c r="M31" i="7" s="1"/>
  <c r="G31" i="7"/>
  <c r="F31" i="7"/>
  <c r="E31" i="7"/>
  <c r="D31" i="7"/>
  <c r="K31" i="7" s="1"/>
  <c r="O30" i="7"/>
  <c r="N30" i="7"/>
  <c r="M30" i="7"/>
  <c r="L30" i="7"/>
  <c r="K30" i="7"/>
  <c r="I30" i="7"/>
  <c r="O29" i="7"/>
  <c r="N29" i="7"/>
  <c r="M29" i="7"/>
  <c r="L29" i="7"/>
  <c r="K29" i="7"/>
  <c r="I29" i="7"/>
  <c r="O28" i="7"/>
  <c r="N28" i="7"/>
  <c r="M28" i="7"/>
  <c r="L28" i="7"/>
  <c r="K28" i="7"/>
  <c r="I28" i="7"/>
  <c r="O27" i="7"/>
  <c r="N27" i="7"/>
  <c r="M27" i="7"/>
  <c r="L27" i="7"/>
  <c r="K27" i="7"/>
  <c r="I27" i="7"/>
  <c r="O26" i="7"/>
  <c r="N26" i="7"/>
  <c r="M26" i="7"/>
  <c r="L26" i="7"/>
  <c r="K26" i="7"/>
  <c r="I26" i="7"/>
  <c r="O25" i="7"/>
  <c r="N25" i="7"/>
  <c r="M25" i="7"/>
  <c r="L25" i="7"/>
  <c r="K25" i="7"/>
  <c r="I25" i="7"/>
  <c r="O24" i="7"/>
  <c r="N24" i="7"/>
  <c r="M24" i="7"/>
  <c r="L24" i="7"/>
  <c r="K24" i="7"/>
  <c r="I24" i="7"/>
  <c r="O23" i="7"/>
  <c r="N23" i="7"/>
  <c r="M23" i="7"/>
  <c r="L23" i="7"/>
  <c r="K23" i="7"/>
  <c r="I23" i="7"/>
  <c r="O22" i="7"/>
  <c r="N22" i="7"/>
  <c r="M22" i="7"/>
  <c r="L22" i="7"/>
  <c r="K22" i="7"/>
  <c r="I22" i="7"/>
  <c r="O21" i="7"/>
  <c r="N21" i="7"/>
  <c r="M21" i="7"/>
  <c r="L21" i="7"/>
  <c r="K21" i="7"/>
  <c r="I21" i="7"/>
  <c r="O20" i="7"/>
  <c r="N20" i="7"/>
  <c r="M20" i="7"/>
  <c r="L20" i="7"/>
  <c r="K20" i="7"/>
  <c r="I20" i="7"/>
  <c r="O19" i="7"/>
  <c r="N19" i="7"/>
  <c r="N18" i="7" s="1"/>
  <c r="M19" i="7"/>
  <c r="L19" i="7"/>
  <c r="K19" i="7"/>
  <c r="I19" i="7"/>
  <c r="I18" i="7" s="1"/>
  <c r="L18" i="7"/>
  <c r="H18" i="7"/>
  <c r="G18" i="7"/>
  <c r="M18" i="7" s="1"/>
  <c r="F18" i="7"/>
  <c r="E18" i="7"/>
  <c r="O18" i="7" s="1"/>
  <c r="D18" i="7"/>
  <c r="K18" i="7" s="1"/>
  <c r="O17" i="7"/>
  <c r="M17" i="7"/>
  <c r="L17" i="7" s="1"/>
  <c r="K17" i="7"/>
  <c r="I17" i="7"/>
  <c r="O16" i="7"/>
  <c r="M16" i="7"/>
  <c r="L16" i="7" s="1"/>
  <c r="K16" i="7"/>
  <c r="I16" i="7"/>
  <c r="O15" i="7"/>
  <c r="N15" i="7"/>
  <c r="M15" i="7"/>
  <c r="L15" i="7"/>
  <c r="K15" i="7"/>
  <c r="I15" i="7"/>
  <c r="O14" i="7"/>
  <c r="N14" i="7"/>
  <c r="M14" i="7"/>
  <c r="L14" i="7"/>
  <c r="K14" i="7"/>
  <c r="I14" i="7"/>
  <c r="O13" i="7"/>
  <c r="N13" i="7"/>
  <c r="M13" i="7"/>
  <c r="L13" i="7"/>
  <c r="K13" i="7"/>
  <c r="I13" i="7"/>
  <c r="O12" i="7"/>
  <c r="N12" i="7"/>
  <c r="M12" i="7"/>
  <c r="L12" i="7"/>
  <c r="K12" i="7"/>
  <c r="I12" i="7"/>
  <c r="O11" i="7"/>
  <c r="N11" i="7"/>
  <c r="M11" i="7"/>
  <c r="L11" i="7"/>
  <c r="K11" i="7"/>
  <c r="I11" i="7"/>
  <c r="O10" i="7"/>
  <c r="N10" i="7"/>
  <c r="M10" i="7"/>
  <c r="L10" i="7"/>
  <c r="K10" i="7"/>
  <c r="I10" i="7"/>
  <c r="O9" i="7"/>
  <c r="N9" i="7"/>
  <c r="M9" i="7"/>
  <c r="L9" i="7"/>
  <c r="K9" i="7"/>
  <c r="I9" i="7"/>
  <c r="L8" i="7"/>
  <c r="I8" i="7"/>
  <c r="H8" i="7"/>
  <c r="G8" i="7"/>
  <c r="M8" i="7" s="1"/>
  <c r="F8" i="7"/>
  <c r="E8" i="7"/>
  <c r="O8" i="7" s="1"/>
  <c r="D8" i="7"/>
  <c r="K8" i="7" s="1"/>
  <c r="O7" i="7"/>
  <c r="M7" i="7"/>
  <c r="L7" i="7" s="1"/>
  <c r="L6" i="7" s="1"/>
  <c r="K7" i="7"/>
  <c r="I7" i="7"/>
  <c r="O6" i="7"/>
  <c r="H6" i="7"/>
  <c r="M6" i="7" s="1"/>
  <c r="G6" i="7"/>
  <c r="F6" i="7"/>
  <c r="E6" i="7"/>
  <c r="I6" i="7" s="1"/>
  <c r="D6" i="7"/>
  <c r="K6" i="7" s="1"/>
  <c r="I126" i="7" l="1"/>
  <c r="N7" i="7"/>
  <c r="N16" i="7"/>
  <c r="N8" i="7" s="1"/>
  <c r="N17" i="7"/>
  <c r="O130" i="6"/>
  <c r="M130" i="6"/>
  <c r="L130" i="6" s="1"/>
  <c r="K130" i="6"/>
  <c r="O122" i="6"/>
  <c r="N122" i="6" s="1"/>
  <c r="M122" i="6"/>
  <c r="L122" i="6" s="1"/>
  <c r="K122" i="6"/>
  <c r="I122" i="6"/>
  <c r="I130" i="6"/>
  <c r="I94" i="6"/>
  <c r="I94" i="4"/>
  <c r="O129" i="6"/>
  <c r="M129" i="6"/>
  <c r="K129" i="6"/>
  <c r="I129" i="6"/>
  <c r="O128" i="6"/>
  <c r="M128" i="6"/>
  <c r="K128" i="6"/>
  <c r="I128" i="6"/>
  <c r="O127" i="6"/>
  <c r="M127" i="6"/>
  <c r="K127" i="6"/>
  <c r="I127" i="6"/>
  <c r="O126" i="6"/>
  <c r="M126" i="6"/>
  <c r="K126" i="6"/>
  <c r="I126" i="6"/>
  <c r="O125" i="6"/>
  <c r="M125" i="6"/>
  <c r="K125" i="6"/>
  <c r="I125" i="6"/>
  <c r="O124" i="6"/>
  <c r="M124" i="6"/>
  <c r="K124" i="6"/>
  <c r="I124" i="6"/>
  <c r="O123" i="6"/>
  <c r="M123" i="6"/>
  <c r="K123" i="6"/>
  <c r="I123" i="6"/>
  <c r="O121" i="6"/>
  <c r="M121" i="6"/>
  <c r="K121" i="6"/>
  <c r="I121" i="6"/>
  <c r="I120" i="6" s="1"/>
  <c r="H120" i="6"/>
  <c r="G120" i="6"/>
  <c r="F120" i="6"/>
  <c r="E120" i="6"/>
  <c r="O120" i="6" s="1"/>
  <c r="D120" i="6"/>
  <c r="K120" i="6" s="1"/>
  <c r="O118" i="6"/>
  <c r="M118" i="6"/>
  <c r="K118" i="6"/>
  <c r="I118" i="6"/>
  <c r="O117" i="6"/>
  <c r="M117" i="6"/>
  <c r="K117" i="6"/>
  <c r="I117" i="6"/>
  <c r="O116" i="6"/>
  <c r="M116" i="6"/>
  <c r="K116" i="6"/>
  <c r="I116" i="6"/>
  <c r="O115" i="6"/>
  <c r="M115" i="6"/>
  <c r="K115" i="6"/>
  <c r="I115" i="6"/>
  <c r="O114" i="6"/>
  <c r="M114" i="6"/>
  <c r="K114" i="6"/>
  <c r="I114" i="6"/>
  <c r="O113" i="6"/>
  <c r="M113" i="6"/>
  <c r="K113" i="6"/>
  <c r="I113" i="6"/>
  <c r="O112" i="6"/>
  <c r="M112" i="6"/>
  <c r="K112" i="6"/>
  <c r="I112" i="6"/>
  <c r="O111" i="6"/>
  <c r="M111" i="6"/>
  <c r="K111" i="6"/>
  <c r="I111" i="6"/>
  <c r="O110" i="6"/>
  <c r="M110" i="6"/>
  <c r="K110" i="6"/>
  <c r="I110" i="6"/>
  <c r="O109" i="6"/>
  <c r="M109" i="6"/>
  <c r="K109" i="6"/>
  <c r="I109" i="6"/>
  <c r="O108" i="6"/>
  <c r="M108" i="6"/>
  <c r="K108" i="6"/>
  <c r="I108" i="6"/>
  <c r="O107" i="6"/>
  <c r="M107" i="6"/>
  <c r="K107" i="6"/>
  <c r="I107" i="6"/>
  <c r="O106" i="6"/>
  <c r="M106" i="6"/>
  <c r="K106" i="6"/>
  <c r="I106" i="6"/>
  <c r="O105" i="6"/>
  <c r="M105" i="6"/>
  <c r="K105" i="6"/>
  <c r="I105" i="6"/>
  <c r="O104" i="6"/>
  <c r="M104" i="6"/>
  <c r="K104" i="6"/>
  <c r="I104" i="6"/>
  <c r="O103" i="6"/>
  <c r="M103" i="6"/>
  <c r="K103" i="6"/>
  <c r="I103" i="6"/>
  <c r="O102" i="6"/>
  <c r="M102" i="6"/>
  <c r="K102" i="6"/>
  <c r="I102" i="6"/>
  <c r="O101" i="6"/>
  <c r="M101" i="6"/>
  <c r="K101" i="6"/>
  <c r="I101" i="6"/>
  <c r="O100" i="6"/>
  <c r="M100" i="6"/>
  <c r="K100" i="6"/>
  <c r="I100" i="6"/>
  <c r="O99" i="6"/>
  <c r="M99" i="6"/>
  <c r="K99" i="6"/>
  <c r="I99" i="6"/>
  <c r="O98" i="6"/>
  <c r="M98" i="6"/>
  <c r="K98" i="6"/>
  <c r="I98" i="6"/>
  <c r="O97" i="6"/>
  <c r="M97" i="6"/>
  <c r="K97" i="6"/>
  <c r="I97" i="6"/>
  <c r="O96" i="6"/>
  <c r="M96" i="6"/>
  <c r="L96" i="6" s="1"/>
  <c r="K96" i="6"/>
  <c r="I96" i="6"/>
  <c r="O95" i="6"/>
  <c r="M95" i="6"/>
  <c r="L95" i="6" s="1"/>
  <c r="K95" i="6"/>
  <c r="I95" i="6"/>
  <c r="O94" i="6"/>
  <c r="M94" i="6"/>
  <c r="L94" i="6" s="1"/>
  <c r="K94" i="6"/>
  <c r="O93" i="6"/>
  <c r="M93" i="6"/>
  <c r="K93" i="6"/>
  <c r="I93" i="6"/>
  <c r="O92" i="6"/>
  <c r="M92" i="6"/>
  <c r="K92" i="6"/>
  <c r="I92" i="6"/>
  <c r="O91" i="6"/>
  <c r="M91" i="6"/>
  <c r="K91" i="6"/>
  <c r="I91" i="6"/>
  <c r="O90" i="6"/>
  <c r="M90" i="6"/>
  <c r="K90" i="6"/>
  <c r="I90" i="6"/>
  <c r="O89" i="6"/>
  <c r="M89" i="6"/>
  <c r="K89" i="6"/>
  <c r="I89" i="6"/>
  <c r="H88" i="6"/>
  <c r="G88" i="6"/>
  <c r="F88" i="6"/>
  <c r="E88" i="6"/>
  <c r="O88" i="6" s="1"/>
  <c r="D88" i="6"/>
  <c r="K88" i="6" s="1"/>
  <c r="O87" i="6"/>
  <c r="M87" i="6"/>
  <c r="K87" i="6"/>
  <c r="I87" i="6"/>
  <c r="O86" i="6"/>
  <c r="M86" i="6"/>
  <c r="K86" i="6"/>
  <c r="I86" i="6"/>
  <c r="O85" i="6"/>
  <c r="M85" i="6"/>
  <c r="K85" i="6"/>
  <c r="I85" i="6"/>
  <c r="O84" i="6"/>
  <c r="M84" i="6"/>
  <c r="K84" i="6"/>
  <c r="I84" i="6"/>
  <c r="O83" i="6"/>
  <c r="M83" i="6"/>
  <c r="K83" i="6"/>
  <c r="I83" i="6"/>
  <c r="O82" i="6"/>
  <c r="M82" i="6"/>
  <c r="K82" i="6"/>
  <c r="I82" i="6"/>
  <c r="O81" i="6"/>
  <c r="M81" i="6"/>
  <c r="K81" i="6"/>
  <c r="I81" i="6"/>
  <c r="O80" i="6"/>
  <c r="M80" i="6"/>
  <c r="K80" i="6"/>
  <c r="I80" i="6"/>
  <c r="O79" i="6"/>
  <c r="M79" i="6"/>
  <c r="K79" i="6"/>
  <c r="I79" i="6"/>
  <c r="O78" i="6"/>
  <c r="M78" i="6"/>
  <c r="K78" i="6"/>
  <c r="I78" i="6"/>
  <c r="O77" i="6"/>
  <c r="M77" i="6"/>
  <c r="K77" i="6"/>
  <c r="I77" i="6"/>
  <c r="O76" i="6"/>
  <c r="M76" i="6"/>
  <c r="K76" i="6"/>
  <c r="I76" i="6"/>
  <c r="O75" i="6"/>
  <c r="M75" i="6"/>
  <c r="K75" i="6"/>
  <c r="I75" i="6"/>
  <c r="O74" i="6"/>
  <c r="M74" i="6"/>
  <c r="K74" i="6"/>
  <c r="I74" i="6"/>
  <c r="O73" i="6"/>
  <c r="N73" i="6"/>
  <c r="M73" i="6"/>
  <c r="L73" i="6"/>
  <c r="K73" i="6"/>
  <c r="I73" i="6"/>
  <c r="I72" i="6" s="1"/>
  <c r="H72" i="6"/>
  <c r="G72" i="6"/>
  <c r="F72" i="6"/>
  <c r="E72" i="6"/>
  <c r="O72" i="6" s="1"/>
  <c r="D72" i="6"/>
  <c r="K72" i="6" s="1"/>
  <c r="O71" i="6"/>
  <c r="M71" i="6"/>
  <c r="K71" i="6"/>
  <c r="I71" i="6"/>
  <c r="O70" i="6"/>
  <c r="M70" i="6"/>
  <c r="K70" i="6"/>
  <c r="I70" i="6"/>
  <c r="O69" i="6"/>
  <c r="M69" i="6"/>
  <c r="K69" i="6"/>
  <c r="I69" i="6"/>
  <c r="O68" i="6"/>
  <c r="M68" i="6"/>
  <c r="K68" i="6"/>
  <c r="I68" i="6"/>
  <c r="O67" i="6"/>
  <c r="M67" i="6"/>
  <c r="K67" i="6"/>
  <c r="N67" i="6" s="1"/>
  <c r="I67" i="6"/>
  <c r="O66" i="6"/>
  <c r="M66" i="6"/>
  <c r="K66" i="6"/>
  <c r="I66" i="6"/>
  <c r="O65" i="6"/>
  <c r="M65" i="6"/>
  <c r="K65" i="6"/>
  <c r="I65" i="6"/>
  <c r="O64" i="6"/>
  <c r="M64" i="6"/>
  <c r="K64" i="6"/>
  <c r="I64" i="6"/>
  <c r="O63" i="6"/>
  <c r="M63" i="6"/>
  <c r="K63" i="6"/>
  <c r="I63" i="6"/>
  <c r="O62" i="6"/>
  <c r="M62" i="6"/>
  <c r="K62" i="6"/>
  <c r="I62" i="6"/>
  <c r="O61" i="6"/>
  <c r="M61" i="6"/>
  <c r="K61" i="6"/>
  <c r="I61" i="6"/>
  <c r="O60" i="6"/>
  <c r="M60" i="6"/>
  <c r="K60" i="6"/>
  <c r="I60" i="6"/>
  <c r="O59" i="6"/>
  <c r="M59" i="6"/>
  <c r="K59" i="6"/>
  <c r="I59" i="6"/>
  <c r="O58" i="6"/>
  <c r="M58" i="6"/>
  <c r="K58" i="6"/>
  <c r="I58" i="6"/>
  <c r="O57" i="6"/>
  <c r="M57" i="6"/>
  <c r="K57" i="6"/>
  <c r="I57" i="6"/>
  <c r="O56" i="6"/>
  <c r="M56" i="6"/>
  <c r="K56" i="6"/>
  <c r="I56" i="6"/>
  <c r="O55" i="6"/>
  <c r="M55" i="6"/>
  <c r="K55" i="6"/>
  <c r="I55" i="6"/>
  <c r="O54" i="6"/>
  <c r="M54" i="6"/>
  <c r="K54" i="6"/>
  <c r="I54" i="6"/>
  <c r="O53" i="6"/>
  <c r="M53" i="6"/>
  <c r="K53" i="6"/>
  <c r="I53" i="6"/>
  <c r="I52" i="6" s="1"/>
  <c r="H52" i="6"/>
  <c r="G52" i="6"/>
  <c r="F52" i="6"/>
  <c r="E52" i="6"/>
  <c r="O52" i="6" s="1"/>
  <c r="D52" i="6"/>
  <c r="K52" i="6" s="1"/>
  <c r="O51" i="6"/>
  <c r="M51" i="6"/>
  <c r="K51" i="6"/>
  <c r="I51" i="6"/>
  <c r="O50" i="6"/>
  <c r="M50" i="6"/>
  <c r="K50" i="6"/>
  <c r="I50" i="6"/>
  <c r="O49" i="6"/>
  <c r="M49" i="6"/>
  <c r="K49" i="6"/>
  <c r="I49" i="6"/>
  <c r="O48" i="6"/>
  <c r="M48" i="6"/>
  <c r="K48" i="6"/>
  <c r="I48" i="6"/>
  <c r="O47" i="6"/>
  <c r="M47" i="6"/>
  <c r="K47" i="6"/>
  <c r="I47" i="6"/>
  <c r="O46" i="6"/>
  <c r="M46" i="6"/>
  <c r="K46" i="6"/>
  <c r="I46" i="6"/>
  <c r="O45" i="6"/>
  <c r="M45" i="6"/>
  <c r="K45" i="6"/>
  <c r="I45" i="6"/>
  <c r="O44" i="6"/>
  <c r="M44" i="6"/>
  <c r="K44" i="6"/>
  <c r="I44" i="6"/>
  <c r="O43" i="6"/>
  <c r="M43" i="6"/>
  <c r="K43" i="6"/>
  <c r="I43" i="6"/>
  <c r="O42" i="6"/>
  <c r="M42" i="6"/>
  <c r="K42" i="6"/>
  <c r="I42" i="6"/>
  <c r="O41" i="6"/>
  <c r="M41" i="6"/>
  <c r="K41" i="6"/>
  <c r="I41" i="6"/>
  <c r="O40" i="6"/>
  <c r="M40" i="6"/>
  <c r="K40" i="6"/>
  <c r="I40" i="6"/>
  <c r="O39" i="6"/>
  <c r="M39" i="6"/>
  <c r="K39" i="6"/>
  <c r="I39" i="6"/>
  <c r="O38" i="6"/>
  <c r="M38" i="6"/>
  <c r="K38" i="6"/>
  <c r="I38" i="6"/>
  <c r="O37" i="6"/>
  <c r="M37" i="6"/>
  <c r="K37" i="6"/>
  <c r="I37" i="6"/>
  <c r="O36" i="6"/>
  <c r="M36" i="6"/>
  <c r="K36" i="6"/>
  <c r="I36" i="6"/>
  <c r="O35" i="6"/>
  <c r="M35" i="6"/>
  <c r="K35" i="6"/>
  <c r="I35" i="6"/>
  <c r="O34" i="6"/>
  <c r="M34" i="6"/>
  <c r="K34" i="6"/>
  <c r="I34" i="6"/>
  <c r="O33" i="6"/>
  <c r="M33" i="6"/>
  <c r="K33" i="6"/>
  <c r="I33" i="6"/>
  <c r="I32" i="6" s="1"/>
  <c r="H32" i="6"/>
  <c r="G32" i="6"/>
  <c r="F32" i="6"/>
  <c r="E32" i="6"/>
  <c r="O32" i="6" s="1"/>
  <c r="D32" i="6"/>
  <c r="K32" i="6" s="1"/>
  <c r="O31" i="6"/>
  <c r="M31" i="6"/>
  <c r="K31" i="6"/>
  <c r="I31" i="6"/>
  <c r="O30" i="6"/>
  <c r="M30" i="6"/>
  <c r="K30" i="6"/>
  <c r="I30" i="6"/>
  <c r="O29" i="6"/>
  <c r="M29" i="6"/>
  <c r="K29" i="6"/>
  <c r="I29" i="6"/>
  <c r="O28" i="6"/>
  <c r="M28" i="6"/>
  <c r="K28" i="6"/>
  <c r="I28" i="6"/>
  <c r="O27" i="6"/>
  <c r="M27" i="6"/>
  <c r="K27" i="6"/>
  <c r="I27" i="6"/>
  <c r="O26" i="6"/>
  <c r="M26" i="6"/>
  <c r="K26" i="6"/>
  <c r="I26" i="6"/>
  <c r="O25" i="6"/>
  <c r="M25" i="6"/>
  <c r="K25" i="6"/>
  <c r="I25" i="6"/>
  <c r="O24" i="6"/>
  <c r="M24" i="6"/>
  <c r="K24" i="6"/>
  <c r="I24" i="6"/>
  <c r="O23" i="6"/>
  <c r="M23" i="6"/>
  <c r="K23" i="6"/>
  <c r="I23" i="6"/>
  <c r="O22" i="6"/>
  <c r="M22" i="6"/>
  <c r="K22" i="6"/>
  <c r="I22" i="6"/>
  <c r="O21" i="6"/>
  <c r="M21" i="6"/>
  <c r="K21" i="6"/>
  <c r="I21" i="6"/>
  <c r="O20" i="6"/>
  <c r="M20" i="6"/>
  <c r="K20" i="6"/>
  <c r="I20" i="6"/>
  <c r="O19" i="6"/>
  <c r="M19" i="6"/>
  <c r="K19" i="6"/>
  <c r="I19" i="6"/>
  <c r="I18" i="6" s="1"/>
  <c r="H18" i="6"/>
  <c r="G18" i="6"/>
  <c r="F18" i="6"/>
  <c r="O18" i="6"/>
  <c r="D18" i="6"/>
  <c r="K18" i="6" s="1"/>
  <c r="O17" i="6"/>
  <c r="M17" i="6"/>
  <c r="K17" i="6"/>
  <c r="I17" i="6"/>
  <c r="O16" i="6"/>
  <c r="M16" i="6"/>
  <c r="K16" i="6"/>
  <c r="I16" i="6"/>
  <c r="O15" i="6"/>
  <c r="M15" i="6"/>
  <c r="K15" i="6"/>
  <c r="I15" i="6"/>
  <c r="O14" i="6"/>
  <c r="M14" i="6"/>
  <c r="K14" i="6"/>
  <c r="I14" i="6"/>
  <c r="O13" i="6"/>
  <c r="M13" i="6"/>
  <c r="K13" i="6"/>
  <c r="I13" i="6"/>
  <c r="O12" i="6"/>
  <c r="M12" i="6"/>
  <c r="K12" i="6"/>
  <c r="I12" i="6"/>
  <c r="O11" i="6"/>
  <c r="M11" i="6"/>
  <c r="K11" i="6"/>
  <c r="I11" i="6"/>
  <c r="O10" i="6"/>
  <c r="M10" i="6"/>
  <c r="K10" i="6"/>
  <c r="I10" i="6"/>
  <c r="O9" i="6"/>
  <c r="M9" i="6"/>
  <c r="K9" i="6"/>
  <c r="I9" i="6"/>
  <c r="I8" i="6" s="1"/>
  <c r="H8" i="6"/>
  <c r="G8" i="6"/>
  <c r="F8" i="6"/>
  <c r="E8" i="6"/>
  <c r="O8" i="6" s="1"/>
  <c r="D8" i="6"/>
  <c r="K8" i="6" s="1"/>
  <c r="O7" i="6"/>
  <c r="M7" i="6"/>
  <c r="K7" i="6"/>
  <c r="I7" i="6"/>
  <c r="H6" i="6"/>
  <c r="G6" i="6"/>
  <c r="F6" i="6"/>
  <c r="E6" i="6"/>
  <c r="O6" i="6" s="1"/>
  <c r="O94" i="4"/>
  <c r="M94" i="4"/>
  <c r="L94" i="4" s="1"/>
  <c r="K94" i="4"/>
  <c r="O84" i="4"/>
  <c r="M84" i="4"/>
  <c r="K84" i="4"/>
  <c r="O48" i="4"/>
  <c r="M48" i="4"/>
  <c r="L48" i="4" s="1"/>
  <c r="K48" i="4"/>
  <c r="O42" i="4"/>
  <c r="M42" i="4"/>
  <c r="K42" i="4"/>
  <c r="O26" i="4"/>
  <c r="N26" i="4"/>
  <c r="M26" i="4"/>
  <c r="L26" i="4"/>
  <c r="K26" i="4"/>
  <c r="E6" i="4"/>
  <c r="O6" i="4" s="1"/>
  <c r="I26" i="4"/>
  <c r="I48" i="4"/>
  <c r="I42" i="4"/>
  <c r="I84" i="4"/>
  <c r="D88" i="4"/>
  <c r="E88" i="4"/>
  <c r="O88" i="4" s="1"/>
  <c r="F88" i="4"/>
  <c r="G88" i="4"/>
  <c r="H88" i="4"/>
  <c r="O128" i="4"/>
  <c r="M128" i="4"/>
  <c r="K128" i="4"/>
  <c r="I128" i="4"/>
  <c r="O127" i="4"/>
  <c r="M127" i="4"/>
  <c r="K127" i="4"/>
  <c r="I127" i="4"/>
  <c r="O126" i="4"/>
  <c r="M126" i="4"/>
  <c r="K126" i="4"/>
  <c r="I126" i="4"/>
  <c r="O125" i="4"/>
  <c r="M125" i="4"/>
  <c r="K125" i="4"/>
  <c r="N125" i="4" s="1"/>
  <c r="I125" i="4"/>
  <c r="O124" i="4"/>
  <c r="M124" i="4"/>
  <c r="K124" i="4"/>
  <c r="I124" i="4"/>
  <c r="O123" i="4"/>
  <c r="M123" i="4"/>
  <c r="K123" i="4"/>
  <c r="I123" i="4"/>
  <c r="O122" i="4"/>
  <c r="M122" i="4"/>
  <c r="K122" i="4"/>
  <c r="I122" i="4"/>
  <c r="O121" i="4"/>
  <c r="M121" i="4"/>
  <c r="K121" i="4"/>
  <c r="I121" i="4"/>
  <c r="I120" i="4" s="1"/>
  <c r="H120" i="4"/>
  <c r="G120" i="4"/>
  <c r="F120" i="4"/>
  <c r="E120" i="4"/>
  <c r="O120" i="4" s="1"/>
  <c r="D120" i="4"/>
  <c r="K120" i="4" s="1"/>
  <c r="O118" i="4"/>
  <c r="M118" i="4"/>
  <c r="K118" i="4"/>
  <c r="I118" i="4"/>
  <c r="O117" i="4"/>
  <c r="M117" i="4"/>
  <c r="K117" i="4"/>
  <c r="I117" i="4"/>
  <c r="O116" i="4"/>
  <c r="M116" i="4"/>
  <c r="L116" i="4" s="1"/>
  <c r="K116" i="4"/>
  <c r="N116" i="4" s="1"/>
  <c r="I116" i="4"/>
  <c r="O115" i="4"/>
  <c r="M115" i="4"/>
  <c r="L115" i="4" s="1"/>
  <c r="K115" i="4"/>
  <c r="I115" i="4"/>
  <c r="O114" i="4"/>
  <c r="M114" i="4"/>
  <c r="L114" i="4" s="1"/>
  <c r="K114" i="4"/>
  <c r="I114" i="4"/>
  <c r="O113" i="4"/>
  <c r="M113" i="4"/>
  <c r="L113" i="4" s="1"/>
  <c r="K113" i="4"/>
  <c r="I113" i="4"/>
  <c r="O112" i="4"/>
  <c r="M112" i="4"/>
  <c r="L112" i="4" s="1"/>
  <c r="K112" i="4"/>
  <c r="I112" i="4"/>
  <c r="O111" i="4"/>
  <c r="M111" i="4"/>
  <c r="L111" i="4" s="1"/>
  <c r="K111" i="4"/>
  <c r="I111" i="4"/>
  <c r="O110" i="4"/>
  <c r="M110" i="4"/>
  <c r="L110" i="4" s="1"/>
  <c r="K110" i="4"/>
  <c r="I110" i="4"/>
  <c r="O109" i="4"/>
  <c r="M109" i="4"/>
  <c r="L109" i="4" s="1"/>
  <c r="K109" i="4"/>
  <c r="I109" i="4"/>
  <c r="O108" i="4"/>
  <c r="M108" i="4"/>
  <c r="L108" i="4" s="1"/>
  <c r="K108" i="4"/>
  <c r="I108" i="4"/>
  <c r="O107" i="4"/>
  <c r="M107" i="4"/>
  <c r="L107" i="4" s="1"/>
  <c r="K107" i="4"/>
  <c r="I107" i="4"/>
  <c r="O106" i="4"/>
  <c r="M106" i="4"/>
  <c r="L106" i="4" s="1"/>
  <c r="K106" i="4"/>
  <c r="I106" i="4"/>
  <c r="O105" i="4"/>
  <c r="M105" i="4"/>
  <c r="L105" i="4" s="1"/>
  <c r="K105" i="4"/>
  <c r="I105" i="4"/>
  <c r="O104" i="4"/>
  <c r="M104" i="4"/>
  <c r="L104" i="4" s="1"/>
  <c r="K104" i="4"/>
  <c r="I104" i="4"/>
  <c r="O103" i="4"/>
  <c r="M103" i="4"/>
  <c r="L103" i="4" s="1"/>
  <c r="K103" i="4"/>
  <c r="I103" i="4"/>
  <c r="O102" i="4"/>
  <c r="M102" i="4"/>
  <c r="L102" i="4" s="1"/>
  <c r="K102" i="4"/>
  <c r="I102" i="4"/>
  <c r="O101" i="4"/>
  <c r="M101" i="4"/>
  <c r="L101" i="4" s="1"/>
  <c r="K101" i="4"/>
  <c r="I101" i="4"/>
  <c r="O100" i="4"/>
  <c r="M100" i="4"/>
  <c r="L100" i="4" s="1"/>
  <c r="K100" i="4"/>
  <c r="I100" i="4"/>
  <c r="O99" i="4"/>
  <c r="M99" i="4"/>
  <c r="L99" i="4" s="1"/>
  <c r="K99" i="4"/>
  <c r="I99" i="4"/>
  <c r="O98" i="4"/>
  <c r="M98" i="4"/>
  <c r="L98" i="4" s="1"/>
  <c r="K98" i="4"/>
  <c r="I98" i="4"/>
  <c r="O97" i="4"/>
  <c r="M97" i="4"/>
  <c r="L97" i="4" s="1"/>
  <c r="K97" i="4"/>
  <c r="I97" i="4"/>
  <c r="O96" i="4"/>
  <c r="M96" i="4"/>
  <c r="L96" i="4" s="1"/>
  <c r="K96" i="4"/>
  <c r="I96" i="4"/>
  <c r="O95" i="4"/>
  <c r="M95" i="4"/>
  <c r="L95" i="4" s="1"/>
  <c r="K95" i="4"/>
  <c r="I95" i="4"/>
  <c r="O93" i="4"/>
  <c r="M93" i="4"/>
  <c r="L93" i="4" s="1"/>
  <c r="K93" i="4"/>
  <c r="I93" i="4"/>
  <c r="O92" i="4"/>
  <c r="M92" i="4"/>
  <c r="L92" i="4" s="1"/>
  <c r="K92" i="4"/>
  <c r="I92" i="4"/>
  <c r="O91" i="4"/>
  <c r="M91" i="4"/>
  <c r="L91" i="4" s="1"/>
  <c r="K91" i="4"/>
  <c r="I91" i="4"/>
  <c r="O90" i="4"/>
  <c r="M90" i="4"/>
  <c r="L90" i="4" s="1"/>
  <c r="K90" i="4"/>
  <c r="I90" i="4"/>
  <c r="O89" i="4"/>
  <c r="M89" i="4"/>
  <c r="L89" i="4" s="1"/>
  <c r="K89" i="4"/>
  <c r="I89" i="4"/>
  <c r="K88" i="4"/>
  <c r="O87" i="4"/>
  <c r="M87" i="4"/>
  <c r="K87" i="4"/>
  <c r="I87" i="4"/>
  <c r="O86" i="4"/>
  <c r="M86" i="4"/>
  <c r="K86" i="4"/>
  <c r="I86" i="4"/>
  <c r="O85" i="4"/>
  <c r="M85" i="4"/>
  <c r="K85" i="4"/>
  <c r="I85" i="4"/>
  <c r="O83" i="4"/>
  <c r="M83" i="4"/>
  <c r="K83" i="4"/>
  <c r="I83" i="4"/>
  <c r="O82" i="4"/>
  <c r="M82" i="4"/>
  <c r="K82" i="4"/>
  <c r="I82" i="4"/>
  <c r="O81" i="4"/>
  <c r="M81" i="4"/>
  <c r="K81" i="4"/>
  <c r="I81" i="4"/>
  <c r="O80" i="4"/>
  <c r="M80" i="4"/>
  <c r="K80" i="4"/>
  <c r="I80" i="4"/>
  <c r="O79" i="4"/>
  <c r="M79" i="4"/>
  <c r="K79" i="4"/>
  <c r="I79" i="4"/>
  <c r="O78" i="4"/>
  <c r="M78" i="4"/>
  <c r="K78" i="4"/>
  <c r="I78" i="4"/>
  <c r="O77" i="4"/>
  <c r="M77" i="4"/>
  <c r="K77" i="4"/>
  <c r="I77" i="4"/>
  <c r="O76" i="4"/>
  <c r="M76" i="4"/>
  <c r="K76" i="4"/>
  <c r="I76" i="4"/>
  <c r="O75" i="4"/>
  <c r="M75" i="4"/>
  <c r="K75" i="4"/>
  <c r="I75" i="4"/>
  <c r="O74" i="4"/>
  <c r="M74" i="4"/>
  <c r="K74" i="4"/>
  <c r="I74" i="4"/>
  <c r="O73" i="4"/>
  <c r="M73" i="4"/>
  <c r="K73" i="4"/>
  <c r="I73" i="4"/>
  <c r="I72" i="4" s="1"/>
  <c r="H72" i="4"/>
  <c r="G72" i="4"/>
  <c r="F72" i="4"/>
  <c r="E72" i="4"/>
  <c r="O72" i="4" s="1"/>
  <c r="D72" i="4"/>
  <c r="K72" i="4" s="1"/>
  <c r="O71" i="4"/>
  <c r="M71" i="4"/>
  <c r="K71" i="4"/>
  <c r="I71" i="4"/>
  <c r="O70" i="4"/>
  <c r="M70" i="4"/>
  <c r="K70" i="4"/>
  <c r="I70" i="4"/>
  <c r="O69" i="4"/>
  <c r="M69" i="4"/>
  <c r="K69" i="4"/>
  <c r="I69" i="4"/>
  <c r="O68" i="4"/>
  <c r="M68" i="4"/>
  <c r="K68" i="4"/>
  <c r="I68" i="4"/>
  <c r="O67" i="4"/>
  <c r="M67" i="4"/>
  <c r="K67" i="4"/>
  <c r="I67" i="4"/>
  <c r="O66" i="4"/>
  <c r="M66" i="4"/>
  <c r="K66" i="4"/>
  <c r="I66" i="4"/>
  <c r="O65" i="4"/>
  <c r="M65" i="4"/>
  <c r="K65" i="4"/>
  <c r="I65" i="4"/>
  <c r="O64" i="4"/>
  <c r="M64" i="4"/>
  <c r="K64" i="4"/>
  <c r="I64" i="4"/>
  <c r="O63" i="4"/>
  <c r="M63" i="4"/>
  <c r="K63" i="4"/>
  <c r="I63" i="4"/>
  <c r="O62" i="4"/>
  <c r="M62" i="4"/>
  <c r="K62" i="4"/>
  <c r="I62" i="4"/>
  <c r="O61" i="4"/>
  <c r="M61" i="4"/>
  <c r="K61" i="4"/>
  <c r="I61" i="4"/>
  <c r="O60" i="4"/>
  <c r="M60" i="4"/>
  <c r="K60" i="4"/>
  <c r="I60" i="4"/>
  <c r="O59" i="4"/>
  <c r="M59" i="4"/>
  <c r="K59" i="4"/>
  <c r="I59" i="4"/>
  <c r="O58" i="4"/>
  <c r="M58" i="4"/>
  <c r="K58" i="4"/>
  <c r="I58" i="4"/>
  <c r="O57" i="4"/>
  <c r="M57" i="4"/>
  <c r="K57" i="4"/>
  <c r="I57" i="4"/>
  <c r="O56" i="4"/>
  <c r="M56" i="4"/>
  <c r="K56" i="4"/>
  <c r="I56" i="4"/>
  <c r="O55" i="4"/>
  <c r="M55" i="4"/>
  <c r="K55" i="4"/>
  <c r="I55" i="4"/>
  <c r="O54" i="4"/>
  <c r="M54" i="4"/>
  <c r="K54" i="4"/>
  <c r="I54" i="4"/>
  <c r="O53" i="4"/>
  <c r="M53" i="4"/>
  <c r="K53" i="4"/>
  <c r="I53" i="4"/>
  <c r="H52" i="4"/>
  <c r="G52" i="4"/>
  <c r="F52" i="4"/>
  <c r="E52" i="4"/>
  <c r="O52" i="4" s="1"/>
  <c r="D52" i="4"/>
  <c r="K52" i="4" s="1"/>
  <c r="O51" i="4"/>
  <c r="M51" i="4"/>
  <c r="K51" i="4"/>
  <c r="I51" i="4"/>
  <c r="O50" i="4"/>
  <c r="M50" i="4"/>
  <c r="K50" i="4"/>
  <c r="I50" i="4"/>
  <c r="O49" i="4"/>
  <c r="M49" i="4"/>
  <c r="K49" i="4"/>
  <c r="I49" i="4"/>
  <c r="O47" i="4"/>
  <c r="M47" i="4"/>
  <c r="K47" i="4"/>
  <c r="I47" i="4"/>
  <c r="O46" i="4"/>
  <c r="M46" i="4"/>
  <c r="K46" i="4"/>
  <c r="I46" i="4"/>
  <c r="O45" i="4"/>
  <c r="M45" i="4"/>
  <c r="K45" i="4"/>
  <c r="I45" i="4"/>
  <c r="O44" i="4"/>
  <c r="M44" i="4"/>
  <c r="K44" i="4"/>
  <c r="I44" i="4"/>
  <c r="O43" i="4"/>
  <c r="M43" i="4"/>
  <c r="K43" i="4"/>
  <c r="I43" i="4"/>
  <c r="O41" i="4"/>
  <c r="M41" i="4"/>
  <c r="K41" i="4"/>
  <c r="I41" i="4"/>
  <c r="O40" i="4"/>
  <c r="M40" i="4"/>
  <c r="K40" i="4"/>
  <c r="I40" i="4"/>
  <c r="O39" i="4"/>
  <c r="M39" i="4"/>
  <c r="K39" i="4"/>
  <c r="I39" i="4"/>
  <c r="O38" i="4"/>
  <c r="M38" i="4"/>
  <c r="K38" i="4"/>
  <c r="I38" i="4"/>
  <c r="O37" i="4"/>
  <c r="M37" i="4"/>
  <c r="K37" i="4"/>
  <c r="I37" i="4"/>
  <c r="O36" i="4"/>
  <c r="M36" i="4"/>
  <c r="K36" i="4"/>
  <c r="I36" i="4"/>
  <c r="O35" i="4"/>
  <c r="M35" i="4"/>
  <c r="K35" i="4"/>
  <c r="I35" i="4"/>
  <c r="O34" i="4"/>
  <c r="M34" i="4"/>
  <c r="K34" i="4"/>
  <c r="I34" i="4"/>
  <c r="O33" i="4"/>
  <c r="M33" i="4"/>
  <c r="K33" i="4"/>
  <c r="I33" i="4"/>
  <c r="I32" i="4" s="1"/>
  <c r="H32" i="4"/>
  <c r="G32" i="4"/>
  <c r="F32" i="4"/>
  <c r="E32" i="4"/>
  <c r="O32" i="4" s="1"/>
  <c r="D32" i="4"/>
  <c r="K32" i="4" s="1"/>
  <c r="O31" i="4"/>
  <c r="M31" i="4"/>
  <c r="K31" i="4"/>
  <c r="I31" i="4"/>
  <c r="O30" i="4"/>
  <c r="M30" i="4"/>
  <c r="K30" i="4"/>
  <c r="I30" i="4"/>
  <c r="O29" i="4"/>
  <c r="M29" i="4"/>
  <c r="K29" i="4"/>
  <c r="I29" i="4"/>
  <c r="O28" i="4"/>
  <c r="M28" i="4"/>
  <c r="K28" i="4"/>
  <c r="I28" i="4"/>
  <c r="O27" i="4"/>
  <c r="M27" i="4"/>
  <c r="K27" i="4"/>
  <c r="I27" i="4"/>
  <c r="O25" i="4"/>
  <c r="M25" i="4"/>
  <c r="K25" i="4"/>
  <c r="I25" i="4"/>
  <c r="O24" i="4"/>
  <c r="M24" i="4"/>
  <c r="K24" i="4"/>
  <c r="I24" i="4"/>
  <c r="O23" i="4"/>
  <c r="M23" i="4"/>
  <c r="K23" i="4"/>
  <c r="I23" i="4"/>
  <c r="O22" i="4"/>
  <c r="M22" i="4"/>
  <c r="K22" i="4"/>
  <c r="I22" i="4"/>
  <c r="O21" i="4"/>
  <c r="M21" i="4"/>
  <c r="K21" i="4"/>
  <c r="N21" i="4" s="1"/>
  <c r="I21" i="4"/>
  <c r="O20" i="4"/>
  <c r="M20" i="4"/>
  <c r="K20" i="4"/>
  <c r="I20" i="4"/>
  <c r="O19" i="4"/>
  <c r="M19" i="4"/>
  <c r="K19" i="4"/>
  <c r="I19" i="4"/>
  <c r="I18" i="4" s="1"/>
  <c r="H18" i="4"/>
  <c r="G18" i="4"/>
  <c r="F18" i="4"/>
  <c r="E18" i="4"/>
  <c r="O18" i="4" s="1"/>
  <c r="D18" i="4"/>
  <c r="K18" i="4" s="1"/>
  <c r="O17" i="4"/>
  <c r="M17" i="4"/>
  <c r="K17" i="4"/>
  <c r="I17" i="4"/>
  <c r="O16" i="4"/>
  <c r="M16" i="4"/>
  <c r="K16" i="4"/>
  <c r="I16" i="4"/>
  <c r="O15" i="4"/>
  <c r="M15" i="4"/>
  <c r="K15" i="4"/>
  <c r="I15" i="4"/>
  <c r="O14" i="4"/>
  <c r="M14" i="4"/>
  <c r="K14" i="4"/>
  <c r="N14" i="4" s="1"/>
  <c r="I14" i="4"/>
  <c r="O13" i="4"/>
  <c r="M13" i="4"/>
  <c r="K13" i="4"/>
  <c r="I13" i="4"/>
  <c r="O12" i="4"/>
  <c r="M12" i="4"/>
  <c r="K12" i="4"/>
  <c r="I12" i="4"/>
  <c r="O11" i="4"/>
  <c r="M11" i="4"/>
  <c r="K11" i="4"/>
  <c r="I11" i="4"/>
  <c r="O10" i="4"/>
  <c r="M10" i="4"/>
  <c r="K10" i="4"/>
  <c r="I10" i="4"/>
  <c r="O9" i="4"/>
  <c r="M9" i="4"/>
  <c r="K9" i="4"/>
  <c r="I9" i="4"/>
  <c r="I8" i="4" s="1"/>
  <c r="H8" i="4"/>
  <c r="G8" i="4"/>
  <c r="M8" i="4" s="1"/>
  <c r="F8" i="4"/>
  <c r="E8" i="4"/>
  <c r="O8" i="4" s="1"/>
  <c r="D8" i="4"/>
  <c r="K8" i="4" s="1"/>
  <c r="O7" i="4"/>
  <c r="M7" i="4"/>
  <c r="K7" i="4"/>
  <c r="I7" i="4"/>
  <c r="H6" i="4"/>
  <c r="G6" i="4"/>
  <c r="F6" i="4"/>
  <c r="D6" i="4"/>
  <c r="K6" i="4" s="1"/>
  <c r="N6" i="7" l="1"/>
  <c r="N42" i="4"/>
  <c r="N84" i="4"/>
  <c r="N7" i="6"/>
  <c r="L42" i="4"/>
  <c r="N48" i="4"/>
  <c r="L84" i="4"/>
  <c r="N94" i="4"/>
  <c r="L7" i="6"/>
  <c r="M8" i="6"/>
  <c r="L19" i="6"/>
  <c r="L20" i="6"/>
  <c r="L21" i="6"/>
  <c r="L53" i="6"/>
  <c r="M120" i="6"/>
  <c r="N130" i="6"/>
  <c r="L22" i="6"/>
  <c r="L23" i="6"/>
  <c r="L24" i="6"/>
  <c r="L25" i="6"/>
  <c r="L26" i="6"/>
  <c r="L27" i="6"/>
  <c r="L28" i="6"/>
  <c r="L29" i="6"/>
  <c r="L30" i="6"/>
  <c r="L31" i="6"/>
  <c r="L54" i="6"/>
  <c r="L52" i="6" s="1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89" i="6"/>
  <c r="L90" i="6"/>
  <c r="N121" i="6"/>
  <c r="N123" i="6"/>
  <c r="N124" i="6"/>
  <c r="N125" i="6"/>
  <c r="N126" i="6"/>
  <c r="N127" i="6"/>
  <c r="N128" i="6"/>
  <c r="N129" i="6"/>
  <c r="L121" i="6"/>
  <c r="L123" i="6"/>
  <c r="L124" i="6"/>
  <c r="L125" i="6"/>
  <c r="L126" i="6"/>
  <c r="L127" i="6"/>
  <c r="L128" i="6"/>
  <c r="L129" i="6"/>
  <c r="N89" i="6"/>
  <c r="N90" i="6"/>
  <c r="N91" i="6"/>
  <c r="N92" i="6"/>
  <c r="N93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91" i="6"/>
  <c r="L92" i="6"/>
  <c r="L93" i="6"/>
  <c r="L76" i="6"/>
  <c r="L77" i="6"/>
  <c r="L78" i="6"/>
  <c r="L79" i="6"/>
  <c r="L80" i="6"/>
  <c r="L81" i="6"/>
  <c r="L82" i="6"/>
  <c r="L83" i="6"/>
  <c r="L84" i="6"/>
  <c r="L85" i="6"/>
  <c r="L86" i="6"/>
  <c r="L87" i="6"/>
  <c r="M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M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L110" i="6"/>
  <c r="L111" i="6"/>
  <c r="L112" i="6"/>
  <c r="L113" i="6"/>
  <c r="L114" i="6"/>
  <c r="L115" i="6"/>
  <c r="L116" i="6"/>
  <c r="L117" i="6"/>
  <c r="L118" i="6"/>
  <c r="M88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I88" i="6"/>
  <c r="I131" i="6"/>
  <c r="I88" i="4"/>
  <c r="D6" i="6"/>
  <c r="K6" i="6" s="1"/>
  <c r="M72" i="6"/>
  <c r="N76" i="6"/>
  <c r="N77" i="6"/>
  <c r="N78" i="6"/>
  <c r="N79" i="6"/>
  <c r="N80" i="6"/>
  <c r="N81" i="6"/>
  <c r="N82" i="6"/>
  <c r="N83" i="6"/>
  <c r="N84" i="6"/>
  <c r="N85" i="6"/>
  <c r="N86" i="6"/>
  <c r="N87" i="6"/>
  <c r="M6" i="6"/>
  <c r="N68" i="6"/>
  <c r="N69" i="6"/>
  <c r="N70" i="6"/>
  <c r="N71" i="6"/>
  <c r="M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L9" i="6"/>
  <c r="L10" i="6"/>
  <c r="L11" i="6"/>
  <c r="L12" i="6"/>
  <c r="L13" i="6"/>
  <c r="L14" i="6"/>
  <c r="L15" i="6"/>
  <c r="L16" i="6"/>
  <c r="L17" i="6"/>
  <c r="N9" i="6"/>
  <c r="N10" i="6"/>
  <c r="N11" i="6"/>
  <c r="N12" i="6"/>
  <c r="N13" i="6"/>
  <c r="N14" i="6"/>
  <c r="N15" i="6"/>
  <c r="N16" i="6"/>
  <c r="N17" i="6"/>
  <c r="I6" i="6"/>
  <c r="N74" i="6"/>
  <c r="N75" i="6"/>
  <c r="L74" i="6"/>
  <c r="L75" i="6"/>
  <c r="L117" i="4"/>
  <c r="N20" i="4"/>
  <c r="N19" i="4"/>
  <c r="L19" i="4"/>
  <c r="L20" i="4"/>
  <c r="L21" i="4"/>
  <c r="L22" i="4"/>
  <c r="L23" i="4"/>
  <c r="L24" i="4"/>
  <c r="L25" i="4"/>
  <c r="L27" i="4"/>
  <c r="L28" i="4"/>
  <c r="L29" i="4"/>
  <c r="L30" i="4"/>
  <c r="L53" i="4"/>
  <c r="L54" i="4"/>
  <c r="L55" i="4"/>
  <c r="L56" i="4"/>
  <c r="L57" i="4"/>
  <c r="L58" i="4"/>
  <c r="L59" i="4"/>
  <c r="L60" i="4"/>
  <c r="L61" i="4"/>
  <c r="L118" i="4"/>
  <c r="L88" i="4" s="1"/>
  <c r="L33" i="4"/>
  <c r="L34" i="4"/>
  <c r="L32" i="4" s="1"/>
  <c r="L35" i="4"/>
  <c r="L36" i="4"/>
  <c r="L37" i="4"/>
  <c r="L38" i="4"/>
  <c r="L39" i="4"/>
  <c r="L40" i="4"/>
  <c r="L41" i="4"/>
  <c r="L43" i="4"/>
  <c r="L44" i="4"/>
  <c r="L45" i="4"/>
  <c r="L46" i="4"/>
  <c r="L47" i="4"/>
  <c r="L49" i="4"/>
  <c r="L50" i="4"/>
  <c r="L51" i="4"/>
  <c r="N53" i="4"/>
  <c r="N54" i="4"/>
  <c r="N55" i="4"/>
  <c r="N56" i="4"/>
  <c r="N57" i="4"/>
  <c r="N58" i="4"/>
  <c r="N59" i="4"/>
  <c r="N60" i="4"/>
  <c r="L73" i="4"/>
  <c r="L74" i="4"/>
  <c r="L75" i="4"/>
  <c r="L76" i="4"/>
  <c r="L77" i="4"/>
  <c r="L78" i="4"/>
  <c r="L79" i="4"/>
  <c r="L80" i="4"/>
  <c r="L81" i="4"/>
  <c r="L82" i="4"/>
  <c r="L121" i="4"/>
  <c r="L122" i="4"/>
  <c r="L123" i="4"/>
  <c r="L124" i="4"/>
  <c r="N121" i="4"/>
  <c r="N122" i="4"/>
  <c r="N123" i="4"/>
  <c r="N124" i="4"/>
  <c r="N9" i="4"/>
  <c r="N10" i="4"/>
  <c r="N11" i="4"/>
  <c r="N12" i="4"/>
  <c r="I130" i="4"/>
  <c r="L9" i="4"/>
  <c r="L10" i="4"/>
  <c r="L11" i="4"/>
  <c r="L12" i="4"/>
  <c r="L13" i="4"/>
  <c r="M32" i="4"/>
  <c r="N33" i="4"/>
  <c r="N34" i="4"/>
  <c r="N35" i="4"/>
  <c r="N36" i="4"/>
  <c r="N37" i="4"/>
  <c r="N38" i="4"/>
  <c r="N39" i="4"/>
  <c r="I52" i="4"/>
  <c r="M72" i="4"/>
  <c r="N73" i="4"/>
  <c r="N74" i="4"/>
  <c r="N75" i="4"/>
  <c r="N76" i="4"/>
  <c r="N77" i="4"/>
  <c r="N78" i="4"/>
  <c r="N79" i="4"/>
  <c r="N80" i="4"/>
  <c r="N81" i="4"/>
  <c r="N82" i="4"/>
  <c r="M88" i="4"/>
  <c r="N89" i="4"/>
  <c r="N90" i="4"/>
  <c r="N91" i="4"/>
  <c r="N92" i="4"/>
  <c r="N93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L126" i="4"/>
  <c r="L127" i="4"/>
  <c r="N13" i="4"/>
  <c r="L128" i="4"/>
  <c r="M120" i="4"/>
  <c r="N126" i="4"/>
  <c r="N127" i="4"/>
  <c r="N128" i="4"/>
  <c r="N117" i="4"/>
  <c r="N118" i="4"/>
  <c r="L83" i="4"/>
  <c r="L85" i="4"/>
  <c r="L86" i="4"/>
  <c r="L87" i="4"/>
  <c r="N83" i="4"/>
  <c r="N85" i="4"/>
  <c r="N86" i="4"/>
  <c r="N87" i="4"/>
  <c r="M6" i="4"/>
  <c r="M52" i="4"/>
  <c r="N61" i="4"/>
  <c r="L62" i="4"/>
  <c r="L63" i="4"/>
  <c r="L64" i="4"/>
  <c r="L65" i="4"/>
  <c r="L66" i="4"/>
  <c r="L67" i="4"/>
  <c r="L68" i="4"/>
  <c r="L69" i="4"/>
  <c r="L70" i="4"/>
  <c r="L71" i="4"/>
  <c r="N62" i="4"/>
  <c r="N63" i="4"/>
  <c r="N64" i="4"/>
  <c r="N65" i="4"/>
  <c r="N66" i="4"/>
  <c r="N67" i="4"/>
  <c r="N68" i="4"/>
  <c r="N69" i="4"/>
  <c r="N70" i="4"/>
  <c r="N71" i="4"/>
  <c r="N40" i="4"/>
  <c r="N41" i="4"/>
  <c r="N43" i="4"/>
  <c r="N44" i="4"/>
  <c r="N45" i="4"/>
  <c r="N46" i="4"/>
  <c r="N47" i="4"/>
  <c r="N49" i="4"/>
  <c r="N50" i="4"/>
  <c r="N51" i="4"/>
  <c r="L31" i="4"/>
  <c r="M18" i="4"/>
  <c r="N22" i="4"/>
  <c r="N23" i="4"/>
  <c r="N24" i="4"/>
  <c r="N25" i="4"/>
  <c r="N27" i="4"/>
  <c r="N28" i="4"/>
  <c r="N29" i="4"/>
  <c r="N30" i="4"/>
  <c r="N31" i="4"/>
  <c r="L14" i="4"/>
  <c r="L15" i="4"/>
  <c r="L16" i="4"/>
  <c r="L17" i="4"/>
  <c r="N15" i="4"/>
  <c r="N16" i="4"/>
  <c r="N17" i="4"/>
  <c r="I6" i="4"/>
  <c r="L7" i="4"/>
  <c r="N7" i="4"/>
  <c r="L125" i="4"/>
  <c r="L120" i="4" l="1"/>
  <c r="L18" i="6"/>
  <c r="L120" i="6"/>
  <c r="N120" i="6"/>
  <c r="L88" i="6"/>
  <c r="N52" i="6"/>
  <c r="N18" i="6"/>
  <c r="N88" i="6"/>
  <c r="L32" i="6"/>
  <c r="N32" i="6"/>
  <c r="L8" i="6"/>
  <c r="N8" i="6"/>
  <c r="L72" i="6"/>
  <c r="N72" i="6"/>
  <c r="L18" i="4"/>
  <c r="N52" i="4"/>
  <c r="N8" i="4"/>
  <c r="N18" i="4"/>
  <c r="N88" i="4"/>
  <c r="N120" i="4"/>
  <c r="N72" i="4"/>
  <c r="L72" i="4"/>
  <c r="L52" i="4"/>
  <c r="N32" i="4"/>
  <c r="L8" i="4"/>
  <c r="L6" i="6" l="1"/>
  <c r="N6" i="6"/>
  <c r="L6" i="4"/>
  <c r="N6" i="4"/>
  <c r="K7" i="2"/>
  <c r="M7" i="2"/>
  <c r="N7" i="2"/>
  <c r="O7" i="2"/>
  <c r="K10" i="2"/>
  <c r="M10" i="2"/>
  <c r="O10" i="2"/>
  <c r="K11" i="2"/>
  <c r="M11" i="2"/>
  <c r="L11" i="2" s="1"/>
  <c r="O11" i="2"/>
  <c r="K12" i="2"/>
  <c r="M12" i="2"/>
  <c r="O12" i="2"/>
  <c r="N12" i="2" s="1"/>
  <c r="K13" i="2"/>
  <c r="M13" i="2"/>
  <c r="L13" i="2" s="1"/>
  <c r="O13" i="2"/>
  <c r="K14" i="2"/>
  <c r="M14" i="2"/>
  <c r="O14" i="2"/>
  <c r="N14" i="2" s="1"/>
  <c r="K15" i="2"/>
  <c r="M15" i="2"/>
  <c r="L15" i="2" s="1"/>
  <c r="O15" i="2"/>
  <c r="K16" i="2"/>
  <c r="M16" i="2"/>
  <c r="O16" i="2"/>
  <c r="K17" i="2"/>
  <c r="L17" i="2"/>
  <c r="M17" i="2"/>
  <c r="O17" i="2"/>
  <c r="N17" i="2" s="1"/>
  <c r="K19" i="2"/>
  <c r="L19" i="2"/>
  <c r="M19" i="2"/>
  <c r="O19" i="2"/>
  <c r="K20" i="2"/>
  <c r="M20" i="2"/>
  <c r="O20" i="2"/>
  <c r="K21" i="2"/>
  <c r="M21" i="2"/>
  <c r="O21" i="2"/>
  <c r="N21" i="2" s="1"/>
  <c r="K22" i="2"/>
  <c r="M22" i="2"/>
  <c r="O22" i="2"/>
  <c r="K23" i="2"/>
  <c r="M23" i="2"/>
  <c r="O23" i="2"/>
  <c r="N23" i="2" s="1"/>
  <c r="K24" i="2"/>
  <c r="M24" i="2"/>
  <c r="O24" i="2"/>
  <c r="K25" i="2"/>
  <c r="M25" i="2"/>
  <c r="O25" i="2"/>
  <c r="K26" i="2"/>
  <c r="M26" i="2"/>
  <c r="O26" i="2"/>
  <c r="K27" i="2"/>
  <c r="M27" i="2"/>
  <c r="N27" i="2"/>
  <c r="O27" i="2"/>
  <c r="K28" i="2"/>
  <c r="M28" i="2"/>
  <c r="O28" i="2"/>
  <c r="N28" i="2" s="1"/>
  <c r="K29" i="2"/>
  <c r="M29" i="2"/>
  <c r="L29" i="2" s="1"/>
  <c r="O29" i="2"/>
  <c r="K30" i="2"/>
  <c r="M30" i="2"/>
  <c r="O30" i="2"/>
  <c r="K32" i="2"/>
  <c r="M32" i="2"/>
  <c r="O32" i="2"/>
  <c r="N32" i="2" s="1"/>
  <c r="K33" i="2"/>
  <c r="M33" i="2"/>
  <c r="O33" i="2"/>
  <c r="K34" i="2"/>
  <c r="M34" i="2"/>
  <c r="O34" i="2"/>
  <c r="K35" i="2"/>
  <c r="M35" i="2"/>
  <c r="O35" i="2"/>
  <c r="K36" i="2"/>
  <c r="M36" i="2"/>
  <c r="O36" i="2"/>
  <c r="K37" i="2"/>
  <c r="L37" i="2"/>
  <c r="M37" i="2"/>
  <c r="O37" i="2"/>
  <c r="N37" i="2" s="1"/>
  <c r="K38" i="2"/>
  <c r="M38" i="2"/>
  <c r="O38" i="2"/>
  <c r="K39" i="2"/>
  <c r="M39" i="2"/>
  <c r="L39" i="2" s="1"/>
  <c r="O39" i="2"/>
  <c r="K40" i="2"/>
  <c r="M40" i="2"/>
  <c r="O40" i="2"/>
  <c r="K41" i="2"/>
  <c r="L41" i="2"/>
  <c r="M41" i="2"/>
  <c r="O41" i="2"/>
  <c r="N41" i="2" s="1"/>
  <c r="K42" i="2"/>
  <c r="M42" i="2"/>
  <c r="O42" i="2"/>
  <c r="K43" i="2"/>
  <c r="M43" i="2"/>
  <c r="O43" i="2"/>
  <c r="K44" i="2"/>
  <c r="M44" i="2"/>
  <c r="O44" i="2"/>
  <c r="K45" i="2"/>
  <c r="M45" i="2"/>
  <c r="L45" i="2" s="1"/>
  <c r="O45" i="2"/>
  <c r="N45" i="2" s="1"/>
  <c r="K46" i="2"/>
  <c r="M46" i="2"/>
  <c r="K47" i="2"/>
  <c r="M47" i="2"/>
  <c r="O47" i="2"/>
  <c r="N47" i="2" s="1"/>
  <c r="K48" i="2"/>
  <c r="M48" i="2"/>
  <c r="O48" i="2"/>
  <c r="K50" i="2"/>
  <c r="M50" i="2"/>
  <c r="O50" i="2"/>
  <c r="K51" i="2"/>
  <c r="M51" i="2"/>
  <c r="L51" i="2" s="1"/>
  <c r="O51" i="2"/>
  <c r="N51" i="2" s="1"/>
  <c r="K52" i="2"/>
  <c r="M52" i="2"/>
  <c r="O52" i="2"/>
  <c r="K53" i="2"/>
  <c r="M53" i="2"/>
  <c r="L53" i="2" s="1"/>
  <c r="O53" i="2"/>
  <c r="N53" i="2" s="1"/>
  <c r="K54" i="2"/>
  <c r="M54" i="2"/>
  <c r="O54" i="2"/>
  <c r="K55" i="2"/>
  <c r="M55" i="2"/>
  <c r="L55" i="2" s="1"/>
  <c r="O55" i="2"/>
  <c r="N55" i="2" s="1"/>
  <c r="K56" i="2"/>
  <c r="M56" i="2"/>
  <c r="O56" i="2"/>
  <c r="K57" i="2"/>
  <c r="M57" i="2"/>
  <c r="L57" i="2" s="1"/>
  <c r="O57" i="2"/>
  <c r="N57" i="2" s="1"/>
  <c r="K58" i="2"/>
  <c r="M58" i="2"/>
  <c r="O58" i="2"/>
  <c r="K59" i="2"/>
  <c r="M59" i="2"/>
  <c r="L59" i="2" s="1"/>
  <c r="O59" i="2"/>
  <c r="N59" i="2" s="1"/>
  <c r="K60" i="2"/>
  <c r="M60" i="2"/>
  <c r="O60" i="2"/>
  <c r="K61" i="2"/>
  <c r="M61" i="2"/>
  <c r="L61" i="2" s="1"/>
  <c r="O61" i="2"/>
  <c r="N61" i="2" s="1"/>
  <c r="K62" i="2"/>
  <c r="M62" i="2"/>
  <c r="O62" i="2"/>
  <c r="K63" i="2"/>
  <c r="M63" i="2"/>
  <c r="L63" i="2" s="1"/>
  <c r="O63" i="2"/>
  <c r="N63" i="2" s="1"/>
  <c r="K64" i="2"/>
  <c r="M64" i="2"/>
  <c r="O64" i="2"/>
  <c r="K65" i="2"/>
  <c r="M65" i="2"/>
  <c r="L65" i="2" s="1"/>
  <c r="O65" i="2"/>
  <c r="N65" i="2" s="1"/>
  <c r="K66" i="2"/>
  <c r="M66" i="2"/>
  <c r="O66" i="2"/>
  <c r="K67" i="2"/>
  <c r="M67" i="2"/>
  <c r="L67" i="2" s="1"/>
  <c r="O67" i="2"/>
  <c r="N67" i="2" s="1"/>
  <c r="K68" i="2"/>
  <c r="M68" i="2"/>
  <c r="O68" i="2"/>
  <c r="K70" i="2"/>
  <c r="M70" i="2"/>
  <c r="O70" i="2"/>
  <c r="K71" i="2"/>
  <c r="M71" i="2"/>
  <c r="O71" i="2"/>
  <c r="N71" i="2" s="1"/>
  <c r="K72" i="2"/>
  <c r="M72" i="2"/>
  <c r="O72" i="2"/>
  <c r="K73" i="2"/>
  <c r="M73" i="2"/>
  <c r="O73" i="2"/>
  <c r="K74" i="2"/>
  <c r="M74" i="2"/>
  <c r="O74" i="2"/>
  <c r="N74" i="2" s="1"/>
  <c r="K75" i="2"/>
  <c r="M75" i="2"/>
  <c r="N75" i="2"/>
  <c r="O75" i="2"/>
  <c r="K76" i="2"/>
  <c r="M76" i="2"/>
  <c r="O76" i="2"/>
  <c r="N76" i="2" s="1"/>
  <c r="K77" i="2"/>
  <c r="M77" i="2"/>
  <c r="L77" i="2" s="1"/>
  <c r="O77" i="2"/>
  <c r="N77" i="2" s="1"/>
  <c r="K78" i="2"/>
  <c r="M78" i="2"/>
  <c r="O78" i="2"/>
  <c r="N78" i="2" s="1"/>
  <c r="K79" i="2"/>
  <c r="M79" i="2"/>
  <c r="N79" i="2"/>
  <c r="O79" i="2"/>
  <c r="K80" i="2"/>
  <c r="M80" i="2"/>
  <c r="O80" i="2"/>
  <c r="N80" i="2" s="1"/>
  <c r="K81" i="2"/>
  <c r="M81" i="2"/>
  <c r="L81" i="2" s="1"/>
  <c r="O81" i="2"/>
  <c r="K82" i="2"/>
  <c r="M82" i="2"/>
  <c r="O82" i="2"/>
  <c r="N82" i="2" s="1"/>
  <c r="K83" i="2"/>
  <c r="M83" i="2"/>
  <c r="L83" i="2" s="1"/>
  <c r="O83" i="2"/>
  <c r="K85" i="2"/>
  <c r="M85" i="2"/>
  <c r="O85" i="2"/>
  <c r="K86" i="2"/>
  <c r="M86" i="2"/>
  <c r="O86" i="2"/>
  <c r="K87" i="2"/>
  <c r="M87" i="2"/>
  <c r="L87" i="2" s="1"/>
  <c r="O87" i="2"/>
  <c r="N87" i="2" s="1"/>
  <c r="K88" i="2"/>
  <c r="M88" i="2"/>
  <c r="O88" i="2"/>
  <c r="K89" i="2"/>
  <c r="M89" i="2"/>
  <c r="L89" i="2" s="1"/>
  <c r="O89" i="2"/>
  <c r="N89" i="2" s="1"/>
  <c r="K90" i="2"/>
  <c r="M90" i="2"/>
  <c r="O90" i="2"/>
  <c r="K91" i="2"/>
  <c r="M91" i="2"/>
  <c r="L91" i="2" s="1"/>
  <c r="O91" i="2"/>
  <c r="N91" i="2" s="1"/>
  <c r="K92" i="2"/>
  <c r="M92" i="2"/>
  <c r="O92" i="2"/>
  <c r="N92" i="2" s="1"/>
  <c r="K93" i="2"/>
  <c r="M93" i="2"/>
  <c r="L93" i="2" s="1"/>
  <c r="O93" i="2"/>
  <c r="K94" i="2"/>
  <c r="M94" i="2"/>
  <c r="O94" i="2"/>
  <c r="N94" i="2" s="1"/>
  <c r="K95" i="2"/>
  <c r="M95" i="2"/>
  <c r="L95" i="2" s="1"/>
  <c r="O95" i="2"/>
  <c r="K96" i="2"/>
  <c r="M96" i="2"/>
  <c r="O96" i="2"/>
  <c r="K97" i="2"/>
  <c r="M97" i="2"/>
  <c r="L97" i="2" s="1"/>
  <c r="O97" i="2"/>
  <c r="N97" i="2" s="1"/>
  <c r="K98" i="2"/>
  <c r="M98" i="2"/>
  <c r="O98" i="2"/>
  <c r="K99" i="2"/>
  <c r="M99" i="2"/>
  <c r="L99" i="2" s="1"/>
  <c r="O99" i="2"/>
  <c r="N99" i="2" s="1"/>
  <c r="K100" i="2"/>
  <c r="M100" i="2"/>
  <c r="O100" i="2"/>
  <c r="N100" i="2" s="1"/>
  <c r="K101" i="2"/>
  <c r="M101" i="2"/>
  <c r="L101" i="2" s="1"/>
  <c r="O101" i="2"/>
  <c r="K102" i="2"/>
  <c r="M102" i="2"/>
  <c r="O102" i="2"/>
  <c r="K103" i="2"/>
  <c r="M103" i="2"/>
  <c r="L103" i="2" s="1"/>
  <c r="O103" i="2"/>
  <c r="N103" i="2" s="1"/>
  <c r="K104" i="2"/>
  <c r="M104" i="2"/>
  <c r="O104" i="2"/>
  <c r="N104" i="2" s="1"/>
  <c r="K105" i="2"/>
  <c r="M105" i="2"/>
  <c r="L105" i="2" s="1"/>
  <c r="O105" i="2"/>
  <c r="N105" i="2" s="1"/>
  <c r="K106" i="2"/>
  <c r="M106" i="2"/>
  <c r="O106" i="2"/>
  <c r="K107" i="2"/>
  <c r="M107" i="2"/>
  <c r="O107" i="2"/>
  <c r="K108" i="2"/>
  <c r="M108" i="2"/>
  <c r="L108" i="2" s="1"/>
  <c r="O108" i="2"/>
  <c r="K109" i="2"/>
  <c r="M109" i="2"/>
  <c r="O109" i="2"/>
  <c r="K111" i="2"/>
  <c r="M111" i="2"/>
  <c r="L111" i="2" s="1"/>
  <c r="O111" i="2"/>
  <c r="K112" i="2"/>
  <c r="M112" i="2"/>
  <c r="O112" i="2"/>
  <c r="K113" i="2"/>
  <c r="M113" i="2"/>
  <c r="L113" i="2" s="1"/>
  <c r="O113" i="2"/>
  <c r="K114" i="2"/>
  <c r="M114" i="2"/>
  <c r="N114" i="2"/>
  <c r="O114" i="2"/>
  <c r="K115" i="2"/>
  <c r="M115" i="2"/>
  <c r="O115" i="2"/>
  <c r="N115" i="2" s="1"/>
  <c r="K117" i="2"/>
  <c r="M117" i="2"/>
  <c r="L117" i="2" s="1"/>
  <c r="O117" i="2"/>
  <c r="N117" i="2" s="1"/>
  <c r="K118" i="2"/>
  <c r="M118" i="2"/>
  <c r="N118" i="2"/>
  <c r="O118" i="2"/>
  <c r="K119" i="2"/>
  <c r="M119" i="2"/>
  <c r="O119" i="2"/>
  <c r="N119" i="2" s="1"/>
  <c r="K120" i="2"/>
  <c r="M120" i="2"/>
  <c r="L120" i="2" s="1"/>
  <c r="O120" i="2"/>
  <c r="K121" i="2"/>
  <c r="M121" i="2"/>
  <c r="O121" i="2"/>
  <c r="N121" i="2" s="1"/>
  <c r="K122" i="2"/>
  <c r="M122" i="2"/>
  <c r="L122" i="2" s="1"/>
  <c r="O122" i="2"/>
  <c r="N122" i="2" s="1"/>
  <c r="K123" i="2"/>
  <c r="M123" i="2"/>
  <c r="O123" i="2"/>
  <c r="N123" i="2" s="1"/>
  <c r="K124" i="2"/>
  <c r="M124" i="2"/>
  <c r="O124" i="2"/>
  <c r="N124" i="2" s="1"/>
  <c r="K125" i="2"/>
  <c r="M125" i="2"/>
  <c r="L125" i="2" s="1"/>
  <c r="O125" i="2"/>
  <c r="N125" i="2" s="1"/>
  <c r="O6" i="2"/>
  <c r="M6" i="2"/>
  <c r="N8" i="2" l="1"/>
  <c r="R8" i="3" s="1"/>
  <c r="L85" i="2"/>
  <c r="L43" i="2"/>
  <c r="L35" i="2"/>
  <c r="L123" i="2"/>
  <c r="L121" i="2"/>
  <c r="L119" i="2"/>
  <c r="L118" i="2"/>
  <c r="L116" i="2" s="1"/>
  <c r="N116" i="2"/>
  <c r="L115" i="2"/>
  <c r="L114" i="2"/>
  <c r="L112" i="2"/>
  <c r="L109" i="2"/>
  <c r="L106" i="2"/>
  <c r="L104" i="2"/>
  <c r="L102" i="2"/>
  <c r="L100" i="2"/>
  <c r="L98" i="2"/>
  <c r="L96" i="2"/>
  <c r="L94" i="2"/>
  <c r="L79" i="2"/>
  <c r="L75" i="2"/>
  <c r="L73" i="2"/>
  <c r="L71" i="2"/>
  <c r="L47" i="2"/>
  <c r="N39" i="2"/>
  <c r="N35" i="2"/>
  <c r="L33" i="2"/>
  <c r="L27" i="2"/>
  <c r="L25" i="2"/>
  <c r="L23" i="2"/>
  <c r="L21" i="2"/>
  <c r="L7" i="2"/>
  <c r="L124" i="2"/>
  <c r="N102" i="2"/>
  <c r="N13" i="2"/>
  <c r="N107" i="2"/>
  <c r="N38" i="2"/>
  <c r="N36" i="2"/>
  <c r="N31" i="2" s="1"/>
  <c r="N16" i="2"/>
  <c r="N42" i="2"/>
  <c r="N111" i="2"/>
  <c r="L107" i="2"/>
  <c r="N95" i="2"/>
  <c r="N93" i="2"/>
  <c r="N90" i="2"/>
  <c r="N72" i="2"/>
  <c r="N70" i="2"/>
  <c r="N68" i="2"/>
  <c r="N66" i="2"/>
  <c r="N64" i="2"/>
  <c r="N62" i="2"/>
  <c r="N60" i="2"/>
  <c r="N58" i="2"/>
  <c r="N56" i="2"/>
  <c r="N49" i="2" s="1"/>
  <c r="N54" i="2"/>
  <c r="N48" i="2"/>
  <c r="N44" i="2"/>
  <c r="N22" i="2"/>
  <c r="N18" i="2" s="1"/>
  <c r="L92" i="2"/>
  <c r="L90" i="2"/>
  <c r="L88" i="2"/>
  <c r="L86" i="2"/>
  <c r="L82" i="2"/>
  <c r="L80" i="2"/>
  <c r="L78" i="2"/>
  <c r="L76" i="2"/>
  <c r="L74" i="2"/>
  <c r="L72" i="2"/>
  <c r="L70" i="2"/>
  <c r="L68" i="2"/>
  <c r="L66" i="2"/>
  <c r="L64" i="2"/>
  <c r="L62" i="2"/>
  <c r="L60" i="2"/>
  <c r="L58" i="2"/>
  <c r="L56" i="2"/>
  <c r="L54" i="2"/>
  <c r="L52" i="2"/>
  <c r="L50" i="2"/>
  <c r="L48" i="2"/>
  <c r="L44" i="2"/>
  <c r="L42" i="2"/>
  <c r="L40" i="2"/>
  <c r="L38" i="2"/>
  <c r="L36" i="2"/>
  <c r="L34" i="2"/>
  <c r="L32" i="2"/>
  <c r="L30" i="2"/>
  <c r="L28" i="2"/>
  <c r="L26" i="2"/>
  <c r="L24" i="2"/>
  <c r="L22" i="2"/>
  <c r="L20" i="2"/>
  <c r="L18" i="2" s="1"/>
  <c r="L16" i="2"/>
  <c r="L14" i="2"/>
  <c r="L12" i="2"/>
  <c r="L10" i="2"/>
  <c r="L8" i="2" l="1"/>
  <c r="J8" i="3" s="1"/>
  <c r="L31" i="2"/>
  <c r="L49" i="2"/>
  <c r="L69" i="2"/>
  <c r="N69" i="2"/>
  <c r="N84" i="2"/>
  <c r="R84" i="3" s="1"/>
  <c r="L84" i="2"/>
  <c r="J84" i="3" s="1"/>
  <c r="H116" i="2"/>
  <c r="G116" i="2"/>
  <c r="F116" i="2"/>
  <c r="E116" i="2"/>
  <c r="O116" i="2" s="1"/>
  <c r="H84" i="2"/>
  <c r="G84" i="2"/>
  <c r="F84" i="2"/>
  <c r="E84" i="2"/>
  <c r="O84" i="2" s="1"/>
  <c r="H69" i="2"/>
  <c r="G69" i="2"/>
  <c r="F69" i="2"/>
  <c r="E69" i="2"/>
  <c r="O69" i="2" s="1"/>
  <c r="H49" i="2"/>
  <c r="G49" i="2"/>
  <c r="F49" i="2"/>
  <c r="E49" i="2"/>
  <c r="O49" i="2" s="1"/>
  <c r="H31" i="2"/>
  <c r="G31" i="2"/>
  <c r="F31" i="2"/>
  <c r="E31" i="2"/>
  <c r="O31" i="2" s="1"/>
  <c r="H18" i="2"/>
  <c r="G18" i="2"/>
  <c r="F18" i="2"/>
  <c r="E18" i="2"/>
  <c r="O18" i="2" s="1"/>
  <c r="H8" i="2"/>
  <c r="G8" i="2"/>
  <c r="F8" i="2"/>
  <c r="E8" i="2"/>
  <c r="O8" i="2" s="1"/>
  <c r="V8" i="3" s="1"/>
  <c r="L6" i="2" l="1"/>
  <c r="J6" i="3" s="1"/>
  <c r="N6" i="2"/>
  <c r="R6" i="3" s="1"/>
  <c r="M8" i="2"/>
  <c r="N8" i="3" s="1"/>
  <c r="M18" i="2"/>
  <c r="M31" i="2"/>
  <c r="M49" i="2"/>
  <c r="M69" i="2"/>
  <c r="M84" i="2"/>
  <c r="M116" i="2"/>
  <c r="I124" i="2"/>
  <c r="I114" i="2"/>
  <c r="I125" i="2" l="1"/>
  <c r="I123" i="2"/>
  <c r="I122" i="2"/>
  <c r="I121" i="2"/>
  <c r="I120" i="2"/>
  <c r="I119" i="2"/>
  <c r="I118" i="2"/>
  <c r="I117" i="2"/>
  <c r="I115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0" i="2"/>
  <c r="I29" i="2"/>
  <c r="I28" i="2"/>
  <c r="I27" i="2"/>
  <c r="I26" i="2"/>
  <c r="I25" i="2"/>
  <c r="I24" i="2"/>
  <c r="I23" i="2"/>
  <c r="I22" i="2"/>
  <c r="I21" i="2"/>
  <c r="I20" i="2"/>
  <c r="I19" i="2"/>
  <c r="I17" i="2"/>
  <c r="I16" i="2"/>
  <c r="I15" i="2"/>
  <c r="I14" i="2"/>
  <c r="I13" i="2"/>
  <c r="I12" i="2"/>
  <c r="I11" i="2"/>
  <c r="I10" i="2"/>
  <c r="I7" i="2"/>
  <c r="I126" i="2" l="1"/>
  <c r="D116" i="2" l="1"/>
  <c r="K116" i="2" s="1"/>
  <c r="D84" i="2"/>
  <c r="K84" i="2" s="1"/>
  <c r="D69" i="2"/>
  <c r="K69" i="2" s="1"/>
  <c r="D49" i="2"/>
  <c r="K49" i="2" s="1"/>
  <c r="D31" i="2"/>
  <c r="K31" i="2" s="1"/>
  <c r="D18" i="2"/>
  <c r="K18" i="2" s="1"/>
  <c r="D8" i="2"/>
  <c r="K8" i="2" s="1"/>
  <c r="F8" i="3" s="1"/>
  <c r="D6" i="2" l="1"/>
  <c r="K6" i="2" s="1"/>
  <c r="F6" i="3" s="1"/>
  <c r="I116" i="2" l="1"/>
  <c r="I84" i="2"/>
  <c r="I69" i="2"/>
  <c r="I49" i="2"/>
  <c r="I18" i="2"/>
  <c r="I31" i="2" l="1"/>
  <c r="I8" i="2"/>
</calcChain>
</file>

<file path=xl/sharedStrings.xml><?xml version="1.0" encoding="utf-8"?>
<sst xmlns="http://schemas.openxmlformats.org/spreadsheetml/2006/main" count="713" uniqueCount="150">
  <si>
    <t>№</t>
  </si>
  <si>
    <t>Код ОУ по КИАСУО</t>
  </si>
  <si>
    <t>Наименование ОУ (кратко)</t>
  </si>
  <si>
    <t>Человек</t>
  </si>
  <si>
    <t>распределение баллов в %</t>
  </si>
  <si>
    <t>МБОУ Лицей № 28</t>
  </si>
  <si>
    <t>МБОУ Гимназия № 8</t>
  </si>
  <si>
    <t>МБОУ Прогимназия  № 131</t>
  </si>
  <si>
    <t>МАОУ Лицей № 7</t>
  </si>
  <si>
    <t>МАОУ Гимназия №  9</t>
  </si>
  <si>
    <t>МБОУ СШ  № 12</t>
  </si>
  <si>
    <t>МБОУ СШ № 19</t>
  </si>
  <si>
    <t>МАОУ СШ № 32</t>
  </si>
  <si>
    <t>МАОУ Гимназия № 4</t>
  </si>
  <si>
    <t>МАОУ Гимназия № 6</t>
  </si>
  <si>
    <t>МБОУ СШ № 8 "Созидание"</t>
  </si>
  <si>
    <t>МАОУ Лицей № 11</t>
  </si>
  <si>
    <t>МБОУ СШ № 46</t>
  </si>
  <si>
    <t>МАОУ СШ № 55</t>
  </si>
  <si>
    <t>МБОУ СШ № 63</t>
  </si>
  <si>
    <t>МБОУ СШ № 81</t>
  </si>
  <si>
    <t>МБОУ СШ № 90</t>
  </si>
  <si>
    <t>МАОУ Гимназия № 10</t>
  </si>
  <si>
    <t>МБОУ СШ № 135</t>
  </si>
  <si>
    <t>МБОУ Лицей № 3</t>
  </si>
  <si>
    <t>МБОУ Гимназия № 7</t>
  </si>
  <si>
    <t>МБОУ СШ № 13</t>
  </si>
  <si>
    <t>МБОУ СШ № 16</t>
  </si>
  <si>
    <t>МБОУ СШ № 31</t>
  </si>
  <si>
    <t>МБОУ СШ № 44</t>
  </si>
  <si>
    <t>МАОУ Гимназия № 15</t>
  </si>
  <si>
    <t>МБОУ СШ № 50</t>
  </si>
  <si>
    <t>МБОУ СШ № 53</t>
  </si>
  <si>
    <t>МБОУ СШ № 64</t>
  </si>
  <si>
    <t>МБОУ СШ № 65</t>
  </si>
  <si>
    <t>МБОУ СШ № 79</t>
  </si>
  <si>
    <t>МБОУ СШ № 89</t>
  </si>
  <si>
    <t>МБОУ СШ № 94</t>
  </si>
  <si>
    <t>МАОУ Лицей № 12</t>
  </si>
  <si>
    <t>МАОУ СШ № 148</t>
  </si>
  <si>
    <t>МАОУ Лицей № 1</t>
  </si>
  <si>
    <t>МБОУ СШ № 3</t>
  </si>
  <si>
    <t>МБОУ Лицей № 8</t>
  </si>
  <si>
    <t>МБОУ Лицей № 10</t>
  </si>
  <si>
    <t>МБОУ СШ № 133</t>
  </si>
  <si>
    <t>МБОУ СШ № 21</t>
  </si>
  <si>
    <t>МБОУ СШ № 30</t>
  </si>
  <si>
    <t>МБОУ СШ № 36</t>
  </si>
  <si>
    <t>МБОУ СШ № 39</t>
  </si>
  <si>
    <t>МАОУ Гимназия № 13 "Академ"</t>
  </si>
  <si>
    <t>МБОУ СШ № 73</t>
  </si>
  <si>
    <t>МБОУ СШ № 82</t>
  </si>
  <si>
    <t>МБОУ СШ № 84</t>
  </si>
  <si>
    <t>МБОУ СШ № 95</t>
  </si>
  <si>
    <t>МБОУ СШ № 99</t>
  </si>
  <si>
    <t>МБОУ СШ № 92</t>
  </si>
  <si>
    <t>МАОУ Лицей № 9 "Лидер"</t>
  </si>
  <si>
    <t>МАОУ Гимназия № 14</t>
  </si>
  <si>
    <t>МАОУ Гимназия № 5</t>
  </si>
  <si>
    <t>МБОУ СШ № 6</t>
  </si>
  <si>
    <t>МБОУ СШ № 17</t>
  </si>
  <si>
    <t>МАОУ СШ № 23</t>
  </si>
  <si>
    <t>МБОУ СШ № 34</t>
  </si>
  <si>
    <t>МБОУ СШ № 42</t>
  </si>
  <si>
    <t>МБОУ СШ № 45</t>
  </si>
  <si>
    <t>МБОУ СШ № 62</t>
  </si>
  <si>
    <t>МБОУ СШ № 76</t>
  </si>
  <si>
    <t>МБОУ СШ № 78</t>
  </si>
  <si>
    <t>МБОУ СШ № 93</t>
  </si>
  <si>
    <t>МАОУ СШ № 137</t>
  </si>
  <si>
    <t>МБОУ СШ № 69</t>
  </si>
  <si>
    <t>МБОУ СШ № 1</t>
  </si>
  <si>
    <t>МБОУ СШ № 2</t>
  </si>
  <si>
    <t>МБОУ СШ № 5</t>
  </si>
  <si>
    <t>МБОУ СШ № 7</t>
  </si>
  <si>
    <t>МБОУ СШ № 18</t>
  </si>
  <si>
    <t>МБОУ СШ № 24</t>
  </si>
  <si>
    <t>МБОУ СШ № 56</t>
  </si>
  <si>
    <t>МБОУ СШ № 66</t>
  </si>
  <si>
    <t>МБОУ СШ № 70</t>
  </si>
  <si>
    <t>МБОУ СШ № 85</t>
  </si>
  <si>
    <t>МБОУ СШ № 91</t>
  </si>
  <si>
    <t>МБОУ СШ № 98</t>
  </si>
  <si>
    <t>МБОУ СШ № 108</t>
  </si>
  <si>
    <t>МБОУ СШ № 115</t>
  </si>
  <si>
    <t>МБОУ СШ № 121</t>
  </si>
  <si>
    <t>МБОУ СШ № 129</t>
  </si>
  <si>
    <t>МБОУ СШ № 134</t>
  </si>
  <si>
    <t>МБОУ СШ № 139</t>
  </si>
  <si>
    <t>МБОУ СШ № 141</t>
  </si>
  <si>
    <t>МБОУ СШ № 144</t>
  </si>
  <si>
    <t>МБОУ СШ № 147</t>
  </si>
  <si>
    <t>МАОУ СШ № 151</t>
  </si>
  <si>
    <t>МАОУ Гимназия № 2</t>
  </si>
  <si>
    <t>МБОУ Лицей № 2</t>
  </si>
  <si>
    <t>МБОУ СШ № 4</t>
  </si>
  <si>
    <t>МБОУ  Гимназия № 16</t>
  </si>
  <si>
    <t>МБОУ СШ № 27</t>
  </si>
  <si>
    <t>МБОУ СШ № 51</t>
  </si>
  <si>
    <t>ОКРУЖАЮЩИЙ МИР, 4 класс</t>
  </si>
  <si>
    <t>средний балл принят</t>
  </si>
  <si>
    <t xml:space="preserve">Расчётное среднее значение </t>
  </si>
  <si>
    <t>ЖЕЛЕЗНОДОРОЖНЫЙ РАЙОН</t>
  </si>
  <si>
    <t>МБОУ СШ № 86</t>
  </si>
  <si>
    <t>КИРОВСКИЙ РАЙОН</t>
  </si>
  <si>
    <t>ЛЕНИНСКИЙ РАЙОН</t>
  </si>
  <si>
    <t>МАОУ Гимназия № 11</t>
  </si>
  <si>
    <t>ОКТЯБРЬСКИЙ РАЙОН</t>
  </si>
  <si>
    <t>МАОУ "КУГ № 1 – Универс"</t>
  </si>
  <si>
    <t>МБОУ Школа-интернат № 1</t>
  </si>
  <si>
    <t>МБОУ СШ № 72</t>
  </si>
  <si>
    <t>СВЕРДЛОВСКИЙ РАЙОН</t>
  </si>
  <si>
    <t>СОВЕТСКИЙ РАЙОН</t>
  </si>
  <si>
    <t>МБОУ СШ № 154</t>
  </si>
  <si>
    <t>ЦЕНТРАЛЬНЫЙ РАЙОН</t>
  </si>
  <si>
    <t>МБОУ СШ № 10</t>
  </si>
  <si>
    <t>по городу Красноярску</t>
  </si>
  <si>
    <t>МАОУ Гимназия № 3</t>
  </si>
  <si>
    <t>МАОУ СШ № 143</t>
  </si>
  <si>
    <t>МАОУ СШ № 145</t>
  </si>
  <si>
    <t>МАОУ СШ № 149</t>
  </si>
  <si>
    <t>МАОУ СШ № 150</t>
  </si>
  <si>
    <t>МАОУ СШ № 152</t>
  </si>
  <si>
    <t>МАОУ СШ "Комплекс Покровский"</t>
  </si>
  <si>
    <t>МБОУ СШ № 156</t>
  </si>
  <si>
    <t>МАОУ СШ № 155</t>
  </si>
  <si>
    <t>МАОУ Лицей № 6 «Перспектива»</t>
  </si>
  <si>
    <t>МБОУ СШ № 157</t>
  </si>
  <si>
    <t>Всего участников</t>
  </si>
  <si>
    <t>Сдали на "4+5", чел.</t>
  </si>
  <si>
    <t>Сдали на "4+5", %.</t>
  </si>
  <si>
    <t>Сдали на "2", чел.</t>
  </si>
  <si>
    <t>Сдали на "2", %</t>
  </si>
  <si>
    <t>МБОУ Гимназия № 3</t>
  </si>
  <si>
    <t>МАОУ СШ № 158</t>
  </si>
  <si>
    <t>МБОУ СШ № 22</t>
  </si>
  <si>
    <t>МБОУ СШ № 97</t>
  </si>
  <si>
    <t>МБОУ СШ № 47</t>
  </si>
  <si>
    <t>МБОУ СШ № 88</t>
  </si>
  <si>
    <t>МБОУ СШ № 49</t>
  </si>
  <si>
    <t>МБОУ Гимназия № 12 "М и Т"</t>
  </si>
  <si>
    <t>МБОУ СШ № 14</t>
  </si>
  <si>
    <t>отлично - с 90% по 100% сдали на "4"+"5" и нет сдавших на "2"</t>
  </si>
  <si>
    <t>допустимо - сдали на "4"+"5" с 50% до среднего значения по городу и сдавших на "2" не более 10% или не более 10 чел.</t>
  </si>
  <si>
    <t>хорошо - сдали на "4"+"5"со среднего значения по городу до 90%</t>
  </si>
  <si>
    <t>критично - сдали на "4"+"5" меньше 50% и сдавших на "2" 10% и более или 10 чел. и более</t>
  </si>
  <si>
    <t>Код КИАСУО</t>
  </si>
  <si>
    <t>Сумма (чел.)/Среднее значение по городу (%)</t>
  </si>
  <si>
    <t>-</t>
  </si>
  <si>
    <t>хорошо - сдали на "4"+"5" со среднего значения по городу до 90%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</si>
</sst>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[$-419]General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rgb="FFDAEEF3"/>
        <bgColor rgb="FF000000"/>
      </patternFill>
    </fill>
  </fills>
  <borders count="7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8" fillId="0" borderId="0"/>
    <xf numFmtId="165" fontId="9" fillId="0" borderId="0" applyBorder="0" applyProtection="0"/>
    <xf numFmtId="0" fontId="8" fillId="0" borderId="0"/>
    <xf numFmtId="0" fontId="9" fillId="0" borderId="0"/>
    <xf numFmtId="0" fontId="10" fillId="0" borderId="0"/>
    <xf numFmtId="0" fontId="1" fillId="0" borderId="0"/>
    <xf numFmtId="0" fontId="1" fillId="0" borderId="0"/>
    <xf numFmtId="0" fontId="1" fillId="0" borderId="0"/>
    <xf numFmtId="16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</cellStyleXfs>
  <cellXfs count="467">
    <xf numFmtId="0" fontId="0" fillId="0" borderId="0" xfId="0"/>
    <xf numFmtId="0" fontId="0" fillId="0" borderId="0" xfId="0" applyAlignment="1"/>
    <xf numFmtId="0" fontId="0" fillId="0" borderId="0" xfId="0" applyFill="1"/>
    <xf numFmtId="0" fontId="0" fillId="0" borderId="0" xfId="0" applyFont="1" applyAlignment="1"/>
    <xf numFmtId="0" fontId="0" fillId="0" borderId="0" xfId="0" applyFont="1" applyFill="1" applyAlignment="1"/>
    <xf numFmtId="2" fontId="0" fillId="0" borderId="0" xfId="0" applyNumberFormat="1" applyFont="1" applyAlignment="1"/>
    <xf numFmtId="0" fontId="5" fillId="4" borderId="8" xfId="0" applyFont="1" applyFill="1" applyBorder="1" applyAlignment="1">
      <alignment wrapText="1"/>
    </xf>
    <xf numFmtId="0" fontId="5" fillId="4" borderId="12" xfId="0" applyFont="1" applyFill="1" applyBorder="1" applyAlignment="1">
      <alignment wrapText="1"/>
    </xf>
    <xf numFmtId="0" fontId="0" fillId="0" borderId="0" xfId="0" applyFont="1" applyBorder="1" applyAlignment="1"/>
    <xf numFmtId="2" fontId="0" fillId="0" borderId="0" xfId="0" applyNumberFormat="1" applyFont="1" applyBorder="1" applyAlignment="1"/>
    <xf numFmtId="0" fontId="5" fillId="4" borderId="9" xfId="0" applyFont="1" applyFill="1" applyBorder="1" applyAlignment="1">
      <alignment wrapText="1"/>
    </xf>
    <xf numFmtId="0" fontId="5" fillId="4" borderId="14" xfId="0" applyFont="1" applyFill="1" applyBorder="1" applyAlignment="1">
      <alignment wrapText="1"/>
    </xf>
    <xf numFmtId="0" fontId="5" fillId="4" borderId="15" xfId="0" applyFont="1" applyFill="1" applyBorder="1" applyAlignment="1">
      <alignment wrapText="1"/>
    </xf>
    <xf numFmtId="0" fontId="5" fillId="4" borderId="4" xfId="0" applyFont="1" applyFill="1" applyBorder="1" applyAlignment="1">
      <alignment wrapText="1"/>
    </xf>
    <xf numFmtId="0" fontId="2" fillId="0" borderId="0" xfId="0" applyFont="1" applyBorder="1" applyAlignment="1"/>
    <xf numFmtId="0" fontId="4" fillId="0" borderId="36" xfId="0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1" fillId="0" borderId="31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wrapText="1"/>
    </xf>
    <xf numFmtId="0" fontId="5" fillId="4" borderId="3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4" fillId="0" borderId="39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vertical="center" wrapText="1"/>
    </xf>
    <xf numFmtId="0" fontId="4" fillId="2" borderId="39" xfId="0" applyFont="1" applyFill="1" applyBorder="1" applyAlignment="1">
      <alignment horizontal="left" vertical="center" wrapText="1"/>
    </xf>
    <xf numFmtId="2" fontId="4" fillId="2" borderId="39" xfId="0" applyNumberFormat="1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/>
    </xf>
    <xf numFmtId="2" fontId="4" fillId="2" borderId="41" xfId="0" applyNumberFormat="1" applyFont="1" applyFill="1" applyBorder="1" applyAlignment="1">
      <alignment horizontal="left" vertical="center" wrapText="1"/>
    </xf>
    <xf numFmtId="2" fontId="6" fillId="0" borderId="13" xfId="0" applyNumberFormat="1" applyFont="1" applyBorder="1" applyAlignment="1">
      <alignment vertical="top" wrapText="1"/>
    </xf>
    <xf numFmtId="0" fontId="5" fillId="4" borderId="0" xfId="0" applyFont="1" applyFill="1" applyBorder="1" applyAlignment="1">
      <alignment vertical="center" wrapText="1"/>
    </xf>
    <xf numFmtId="0" fontId="0" fillId="0" borderId="16" xfId="6" applyFont="1" applyBorder="1" applyAlignment="1">
      <alignment horizontal="center"/>
    </xf>
    <xf numFmtId="0" fontId="0" fillId="0" borderId="31" xfId="6" applyFont="1" applyBorder="1" applyAlignment="1">
      <alignment horizontal="center"/>
    </xf>
    <xf numFmtId="2" fontId="5" fillId="0" borderId="41" xfId="0" applyNumberFormat="1" applyFont="1" applyBorder="1" applyAlignment="1">
      <alignment horizontal="right" vertical="center" wrapText="1"/>
    </xf>
    <xf numFmtId="2" fontId="5" fillId="2" borderId="22" xfId="0" applyNumberFormat="1" applyFont="1" applyFill="1" applyBorder="1" applyAlignment="1">
      <alignment horizontal="right" wrapText="1"/>
    </xf>
    <xf numFmtId="2" fontId="5" fillId="2" borderId="24" xfId="0" applyNumberFormat="1" applyFont="1" applyFill="1" applyBorder="1" applyAlignment="1">
      <alignment horizontal="right" wrapText="1"/>
    </xf>
    <xf numFmtId="2" fontId="5" fillId="2" borderId="27" xfId="0" applyNumberFormat="1" applyFont="1" applyFill="1" applyBorder="1" applyAlignment="1">
      <alignment horizontal="right" wrapText="1"/>
    </xf>
    <xf numFmtId="2" fontId="5" fillId="2" borderId="26" xfId="0" applyNumberFormat="1" applyFont="1" applyFill="1" applyBorder="1" applyAlignment="1">
      <alignment horizontal="right" wrapText="1"/>
    </xf>
    <xf numFmtId="2" fontId="5" fillId="2" borderId="29" xfId="0" applyNumberFormat="1" applyFont="1" applyFill="1" applyBorder="1" applyAlignment="1">
      <alignment horizontal="right" wrapText="1"/>
    </xf>
    <xf numFmtId="2" fontId="5" fillId="2" borderId="35" xfId="0" applyNumberFormat="1" applyFont="1" applyFill="1" applyBorder="1" applyAlignment="1">
      <alignment horizontal="right" wrapText="1"/>
    </xf>
    <xf numFmtId="2" fontId="4" fillId="0" borderId="41" xfId="0" applyNumberFormat="1" applyFont="1" applyBorder="1" applyAlignment="1">
      <alignment horizontal="left" vertical="center" wrapText="1"/>
    </xf>
    <xf numFmtId="0" fontId="2" fillId="0" borderId="30" xfId="5" applyFont="1" applyBorder="1" applyAlignment="1">
      <alignment horizontal="left" vertical="center"/>
    </xf>
    <xf numFmtId="0" fontId="2" fillId="0" borderId="31" xfId="6" applyFont="1" applyBorder="1" applyAlignment="1">
      <alignment horizontal="left" vertical="center"/>
    </xf>
    <xf numFmtId="2" fontId="2" fillId="0" borderId="32" xfId="0" applyNumberFormat="1" applyFont="1" applyBorder="1" applyAlignment="1">
      <alignment horizontal="left" vertical="center"/>
    </xf>
    <xf numFmtId="2" fontId="5" fillId="2" borderId="35" xfId="0" applyNumberFormat="1" applyFont="1" applyFill="1" applyBorder="1" applyAlignment="1">
      <alignment horizontal="right" vertical="center" wrapText="1"/>
    </xf>
    <xf numFmtId="2" fontId="4" fillId="0" borderId="40" xfId="0" applyNumberFormat="1" applyFont="1" applyBorder="1" applyAlignment="1">
      <alignment horizontal="left" vertical="center"/>
    </xf>
    <xf numFmtId="2" fontId="5" fillId="2" borderId="22" xfId="0" applyNumberFormat="1" applyFont="1" applyFill="1" applyBorder="1" applyAlignment="1">
      <alignment horizontal="right" vertical="center" wrapText="1"/>
    </xf>
    <xf numFmtId="2" fontId="5" fillId="2" borderId="24" xfId="0" applyNumberFormat="1" applyFont="1" applyFill="1" applyBorder="1" applyAlignment="1">
      <alignment horizontal="right" vertical="center" wrapText="1"/>
    </xf>
    <xf numFmtId="2" fontId="5" fillId="2" borderId="26" xfId="0" applyNumberFormat="1" applyFont="1" applyFill="1" applyBorder="1" applyAlignment="1">
      <alignment horizontal="right" vertical="center" wrapText="1"/>
    </xf>
    <xf numFmtId="0" fontId="0" fillId="0" borderId="1" xfId="5" applyFont="1" applyBorder="1"/>
    <xf numFmtId="0" fontId="0" fillId="0" borderId="2" xfId="6" applyFont="1" applyBorder="1" applyAlignment="1">
      <alignment horizontal="center"/>
    </xf>
    <xf numFmtId="0" fontId="0" fillId="0" borderId="30" xfId="5" applyFont="1" applyBorder="1"/>
    <xf numFmtId="0" fontId="0" fillId="0" borderId="28" xfId="5" applyFont="1" applyBorder="1"/>
    <xf numFmtId="0" fontId="0" fillId="0" borderId="13" xfId="6" applyFont="1" applyBorder="1" applyAlignment="1">
      <alignment horizontal="center"/>
    </xf>
    <xf numFmtId="0" fontId="0" fillId="0" borderId="23" xfId="5" applyFont="1" applyBorder="1"/>
    <xf numFmtId="0" fontId="0" fillId="0" borderId="8" xfId="6" applyFont="1" applyBorder="1" applyAlignment="1">
      <alignment horizontal="center"/>
    </xf>
    <xf numFmtId="0" fontId="0" fillId="0" borderId="25" xfId="5" applyFont="1" applyBorder="1"/>
    <xf numFmtId="0" fontId="0" fillId="0" borderId="7" xfId="6" applyFont="1" applyBorder="1" applyAlignment="1">
      <alignment horizontal="center"/>
    </xf>
    <xf numFmtId="0" fontId="0" fillId="0" borderId="43" xfId="5" applyFont="1" applyBorder="1"/>
    <xf numFmtId="0" fontId="0" fillId="0" borderId="8" xfId="6" applyFont="1" applyFill="1" applyBorder="1" applyAlignment="1">
      <alignment horizontal="center"/>
    </xf>
    <xf numFmtId="0" fontId="0" fillId="0" borderId="10" xfId="5" applyFont="1" applyBorder="1"/>
    <xf numFmtId="0" fontId="0" fillId="0" borderId="11" xfId="6" applyFont="1" applyBorder="1" applyAlignment="1">
      <alignment horizontal="center"/>
    </xf>
    <xf numFmtId="2" fontId="0" fillId="0" borderId="0" xfId="0" applyNumberFormat="1"/>
    <xf numFmtId="2" fontId="0" fillId="0" borderId="0" xfId="0" applyNumberFormat="1" applyBorder="1"/>
    <xf numFmtId="0" fontId="0" fillId="0" borderId="17" xfId="5" applyFont="1" applyBorder="1"/>
    <xf numFmtId="0" fontId="0" fillId="0" borderId="34" xfId="5" applyFont="1" applyBorder="1"/>
    <xf numFmtId="0" fontId="5" fillId="4" borderId="44" xfId="0" applyFont="1" applyFill="1" applyBorder="1" applyAlignment="1">
      <alignment wrapText="1"/>
    </xf>
    <xf numFmtId="2" fontId="5" fillId="2" borderId="21" xfId="0" applyNumberFormat="1" applyFont="1" applyFill="1" applyBorder="1" applyAlignment="1">
      <alignment horizontal="right" vertical="center" wrapText="1"/>
    </xf>
    <xf numFmtId="0" fontId="0" fillId="0" borderId="46" xfId="0" applyBorder="1"/>
    <xf numFmtId="2" fontId="0" fillId="0" borderId="46" xfId="0" applyNumberFormat="1" applyBorder="1"/>
    <xf numFmtId="2" fontId="0" fillId="0" borderId="47" xfId="0" applyNumberFormat="1" applyBorder="1"/>
    <xf numFmtId="2" fontId="0" fillId="0" borderId="48" xfId="0" applyNumberFormat="1" applyBorder="1"/>
    <xf numFmtId="0" fontId="5" fillId="5" borderId="13" xfId="0" applyFont="1" applyFill="1" applyBorder="1" applyAlignment="1">
      <alignment wrapText="1"/>
    </xf>
    <xf numFmtId="0" fontId="5" fillId="5" borderId="8" xfId="0" applyFont="1" applyFill="1" applyBorder="1" applyAlignment="1">
      <alignment wrapText="1"/>
    </xf>
    <xf numFmtId="0" fontId="0" fillId="0" borderId="53" xfId="0" applyBorder="1"/>
    <xf numFmtId="0" fontId="0" fillId="0" borderId="3" xfId="6" applyFont="1" applyBorder="1" applyAlignment="1">
      <alignment horizontal="center"/>
    </xf>
    <xf numFmtId="0" fontId="0" fillId="0" borderId="52" xfId="0" applyBorder="1"/>
    <xf numFmtId="2" fontId="0" fillId="0" borderId="52" xfId="0" applyNumberFormat="1" applyBorder="1"/>
    <xf numFmtId="2" fontId="0" fillId="0" borderId="50" xfId="0" applyNumberFormat="1" applyBorder="1"/>
    <xf numFmtId="2" fontId="0" fillId="0" borderId="51" xfId="0" applyNumberFormat="1" applyBorder="1"/>
    <xf numFmtId="0" fontId="1" fillId="2" borderId="8" xfId="0" applyNumberFormat="1" applyFont="1" applyFill="1" applyBorder="1" applyAlignment="1">
      <alignment horizontal="center"/>
    </xf>
    <xf numFmtId="2" fontId="1" fillId="2" borderId="8" xfId="0" applyNumberFormat="1" applyFont="1" applyFill="1" applyBorder="1" applyAlignment="1">
      <alignment horizontal="center" vertical="center"/>
    </xf>
    <xf numFmtId="2" fontId="0" fillId="0" borderId="55" xfId="0" applyNumberFormat="1" applyBorder="1"/>
    <xf numFmtId="0" fontId="5" fillId="4" borderId="45" xfId="0" applyFont="1" applyFill="1" applyBorder="1" applyAlignment="1">
      <alignment vertical="center" wrapText="1"/>
    </xf>
    <xf numFmtId="0" fontId="0" fillId="0" borderId="56" xfId="0" applyBorder="1"/>
    <xf numFmtId="2" fontId="0" fillId="0" borderId="54" xfId="0" applyNumberFormat="1" applyBorder="1"/>
    <xf numFmtId="2" fontId="0" fillId="0" borderId="57" xfId="0" applyNumberFormat="1" applyBorder="1"/>
    <xf numFmtId="0" fontId="0" fillId="0" borderId="58" xfId="0" applyBorder="1"/>
    <xf numFmtId="0" fontId="0" fillId="0" borderId="49" xfId="0" applyBorder="1"/>
    <xf numFmtId="0" fontId="5" fillId="4" borderId="33" xfId="0" applyFont="1" applyFill="1" applyBorder="1" applyAlignment="1">
      <alignment wrapText="1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0" fillId="0" borderId="62" xfId="0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3" fontId="0" fillId="0" borderId="8" xfId="0" applyNumberFormat="1" applyFont="1" applyBorder="1"/>
    <xf numFmtId="2" fontId="0" fillId="0" borderId="8" xfId="0" applyNumberFormat="1" applyFont="1" applyBorder="1"/>
    <xf numFmtId="3" fontId="0" fillId="0" borderId="8" xfId="0" applyNumberFormat="1" applyFont="1" applyFill="1" applyBorder="1"/>
    <xf numFmtId="3" fontId="0" fillId="0" borderId="23" xfId="0" applyNumberFormat="1" applyFont="1" applyBorder="1"/>
    <xf numFmtId="2" fontId="0" fillId="0" borderId="24" xfId="0" applyNumberFormat="1" applyFont="1" applyBorder="1"/>
    <xf numFmtId="3" fontId="0" fillId="0" borderId="19" xfId="0" applyNumberFormat="1" applyFont="1" applyBorder="1"/>
    <xf numFmtId="3" fontId="0" fillId="0" borderId="12" xfId="0" applyNumberFormat="1" applyFont="1" applyBorder="1"/>
    <xf numFmtId="2" fontId="0" fillId="0" borderId="12" xfId="0" applyNumberFormat="1" applyFont="1" applyBorder="1"/>
    <xf numFmtId="3" fontId="0" fillId="0" borderId="12" xfId="0" applyNumberFormat="1" applyFont="1" applyFill="1" applyBorder="1"/>
    <xf numFmtId="2" fontId="0" fillId="0" borderId="27" xfId="0" applyNumberFormat="1" applyFont="1" applyBorder="1"/>
    <xf numFmtId="3" fontId="0" fillId="0" borderId="25" xfId="0" applyNumberFormat="1" applyFont="1" applyBorder="1"/>
    <xf numFmtId="3" fontId="0" fillId="0" borderId="16" xfId="0" applyNumberFormat="1" applyFont="1" applyBorder="1"/>
    <xf numFmtId="2" fontId="0" fillId="0" borderId="16" xfId="0" applyNumberFormat="1" applyFont="1" applyBorder="1"/>
    <xf numFmtId="3" fontId="0" fillId="0" borderId="16" xfId="0" applyNumberFormat="1" applyFont="1" applyFill="1" applyBorder="1"/>
    <xf numFmtId="2" fontId="0" fillId="0" borderId="26" xfId="0" applyNumberFormat="1" applyFont="1" applyBorder="1"/>
    <xf numFmtId="3" fontId="0" fillId="0" borderId="28" xfId="0" applyNumberFormat="1" applyFont="1" applyBorder="1"/>
    <xf numFmtId="3" fontId="0" fillId="0" borderId="13" xfId="0" applyNumberFormat="1" applyFont="1" applyBorder="1"/>
    <xf numFmtId="2" fontId="0" fillId="0" borderId="13" xfId="0" applyNumberFormat="1" applyFont="1" applyBorder="1"/>
    <xf numFmtId="3" fontId="0" fillId="0" borderId="13" xfId="0" applyNumberFormat="1" applyFont="1" applyFill="1" applyBorder="1"/>
    <xf numFmtId="2" fontId="0" fillId="0" borderId="29" xfId="0" applyNumberFormat="1" applyFont="1" applyBorder="1"/>
    <xf numFmtId="3" fontId="0" fillId="0" borderId="6" xfId="0" applyNumberFormat="1" applyFont="1" applyBorder="1"/>
    <xf numFmtId="3" fontId="0" fillId="0" borderId="7" xfId="0" applyNumberFormat="1" applyFont="1" applyBorder="1"/>
    <xf numFmtId="2" fontId="0" fillId="0" borderId="7" xfId="0" applyNumberFormat="1" applyFont="1" applyBorder="1"/>
    <xf numFmtId="3" fontId="0" fillId="0" borderId="7" xfId="0" applyNumberFormat="1" applyFont="1" applyFill="1" applyBorder="1"/>
    <xf numFmtId="2" fontId="0" fillId="0" borderId="35" xfId="0" applyNumberFormat="1" applyFont="1" applyBorder="1"/>
    <xf numFmtId="2" fontId="2" fillId="0" borderId="0" xfId="0" applyNumberFormat="1" applyFont="1"/>
    <xf numFmtId="2" fontId="0" fillId="7" borderId="24" xfId="0" applyNumberFormat="1" applyFont="1" applyFill="1" applyBorder="1"/>
    <xf numFmtId="0" fontId="2" fillId="0" borderId="0" xfId="0" applyFont="1"/>
    <xf numFmtId="2" fontId="11" fillId="0" borderId="59" xfId="0" applyNumberFormat="1" applyFont="1" applyBorder="1" applyAlignment="1">
      <alignment horizontal="center"/>
    </xf>
    <xf numFmtId="2" fontId="11" fillId="0" borderId="60" xfId="0" applyNumberFormat="1" applyFont="1" applyBorder="1" applyAlignment="1">
      <alignment horizontal="center"/>
    </xf>
    <xf numFmtId="2" fontId="11" fillId="0" borderId="61" xfId="0" applyNumberFormat="1" applyFont="1" applyBorder="1" applyAlignment="1">
      <alignment horizontal="center"/>
    </xf>
    <xf numFmtId="2" fontId="7" fillId="0" borderId="41" xfId="0" applyNumberFormat="1" applyFont="1" applyBorder="1" applyAlignment="1">
      <alignment horizontal="center" vertical="center" wrapText="1"/>
    </xf>
    <xf numFmtId="0" fontId="12" fillId="0" borderId="46" xfId="14" applyFont="1" applyBorder="1"/>
    <xf numFmtId="2" fontId="12" fillId="0" borderId="46" xfId="14" applyNumberFormat="1" applyFont="1" applyBorder="1"/>
    <xf numFmtId="3" fontId="0" fillId="0" borderId="6" xfId="0" applyNumberFormat="1" applyBorder="1"/>
    <xf numFmtId="3" fontId="0" fillId="0" borderId="7" xfId="0" applyNumberFormat="1" applyBorder="1"/>
    <xf numFmtId="2" fontId="0" fillId="0" borderId="7" xfId="0" applyNumberFormat="1" applyBorder="1"/>
    <xf numFmtId="2" fontId="0" fillId="0" borderId="35" xfId="0" applyNumberFormat="1" applyBorder="1"/>
    <xf numFmtId="0" fontId="9" fillId="0" borderId="46" xfId="14" applyBorder="1"/>
    <xf numFmtId="2" fontId="9" fillId="0" borderId="46" xfId="14" applyNumberFormat="1" applyBorder="1"/>
    <xf numFmtId="3" fontId="0" fillId="0" borderId="28" xfId="0" applyNumberFormat="1" applyBorder="1"/>
    <xf numFmtId="3" fontId="0" fillId="0" borderId="13" xfId="0" applyNumberFormat="1" applyBorder="1"/>
    <xf numFmtId="2" fontId="0" fillId="0" borderId="13" xfId="0" applyNumberFormat="1" applyBorder="1"/>
    <xf numFmtId="2" fontId="0" fillId="0" borderId="29" xfId="0" applyNumberFormat="1" applyBorder="1"/>
    <xf numFmtId="3" fontId="0" fillId="0" borderId="23" xfId="0" applyNumberFormat="1" applyBorder="1"/>
    <xf numFmtId="3" fontId="0" fillId="0" borderId="8" xfId="0" applyNumberFormat="1" applyBorder="1"/>
    <xf numFmtId="2" fontId="0" fillId="0" borderId="8" xfId="0" applyNumberFormat="1" applyBorder="1"/>
    <xf numFmtId="2" fontId="0" fillId="0" borderId="24" xfId="0" applyNumberFormat="1" applyBorder="1"/>
    <xf numFmtId="3" fontId="0" fillId="0" borderId="25" xfId="0" applyNumberFormat="1" applyBorder="1"/>
    <xf numFmtId="3" fontId="0" fillId="0" borderId="16" xfId="0" applyNumberFormat="1" applyBorder="1"/>
    <xf numFmtId="2" fontId="0" fillId="0" borderId="16" xfId="0" applyNumberFormat="1" applyBorder="1"/>
    <xf numFmtId="2" fontId="0" fillId="0" borderId="26" xfId="0" applyNumberFormat="1" applyBorder="1"/>
    <xf numFmtId="0" fontId="5" fillId="0" borderId="9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4" borderId="0" xfId="0" applyFont="1" applyFill="1" applyAlignment="1">
      <alignment vertical="center" wrapText="1"/>
    </xf>
    <xf numFmtId="0" fontId="9" fillId="0" borderId="54" xfId="14" applyBorder="1"/>
    <xf numFmtId="2" fontId="9" fillId="0" borderId="54" xfId="14" applyNumberFormat="1" applyBorder="1"/>
    <xf numFmtId="2" fontId="0" fillId="7" borderId="24" xfId="0" applyNumberFormat="1" applyFill="1" applyBorder="1"/>
    <xf numFmtId="0" fontId="9" fillId="0" borderId="50" xfId="14" applyBorder="1"/>
    <xf numFmtId="2" fontId="9" fillId="0" borderId="50" xfId="14" applyNumberFormat="1" applyBorder="1"/>
    <xf numFmtId="3" fontId="0" fillId="0" borderId="19" xfId="0" applyNumberFormat="1" applyBorder="1"/>
    <xf numFmtId="3" fontId="0" fillId="0" borderId="12" xfId="0" applyNumberFormat="1" applyBorder="1"/>
    <xf numFmtId="2" fontId="0" fillId="0" borderId="12" xfId="0" applyNumberFormat="1" applyBorder="1"/>
    <xf numFmtId="2" fontId="0" fillId="0" borderId="27" xfId="0" applyNumberFormat="1" applyBorder="1"/>
    <xf numFmtId="3" fontId="2" fillId="0" borderId="38" xfId="0" applyNumberFormat="1" applyFont="1" applyBorder="1"/>
    <xf numFmtId="3" fontId="2" fillId="0" borderId="39" xfId="0" applyNumberFormat="1" applyFont="1" applyBorder="1"/>
    <xf numFmtId="2" fontId="2" fillId="0" borderId="39" xfId="0" applyNumberFormat="1" applyFont="1" applyBorder="1"/>
    <xf numFmtId="2" fontId="2" fillId="0" borderId="41" xfId="0" applyNumberFormat="1" applyFont="1" applyBorder="1"/>
    <xf numFmtId="3" fontId="0" fillId="2" borderId="8" xfId="0" applyNumberFormat="1" applyFill="1" applyBorder="1"/>
    <xf numFmtId="3" fontId="0" fillId="0" borderId="0" xfId="0" applyNumberFormat="1"/>
    <xf numFmtId="2" fontId="0" fillId="8" borderId="8" xfId="0" applyNumberFormat="1" applyFill="1" applyBorder="1"/>
    <xf numFmtId="3" fontId="0" fillId="2" borderId="8" xfId="0" applyNumberFormat="1" applyFont="1" applyFill="1" applyBorder="1"/>
    <xf numFmtId="3" fontId="2" fillId="0" borderId="39" xfId="0" applyNumberFormat="1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9" fillId="0" borderId="52" xfId="14" applyNumberFormat="1" applyBorder="1"/>
    <xf numFmtId="2" fontId="9" fillId="0" borderId="63" xfId="14" applyNumberFormat="1" applyBorder="1"/>
    <xf numFmtId="2" fontId="5" fillId="2" borderId="13" xfId="0" applyNumberFormat="1" applyFont="1" applyFill="1" applyBorder="1" applyAlignment="1">
      <alignment horizontal="right" vertical="center" wrapText="1"/>
    </xf>
    <xf numFmtId="0" fontId="5" fillId="2" borderId="13" xfId="0" applyFont="1" applyFill="1" applyBorder="1" applyAlignment="1">
      <alignment horizontal="right" vertical="center" wrapText="1"/>
    </xf>
    <xf numFmtId="0" fontId="9" fillId="0" borderId="52" xfId="14" applyBorder="1"/>
    <xf numFmtId="0" fontId="5" fillId="2" borderId="11" xfId="0" applyFont="1" applyFill="1" applyBorder="1" applyAlignment="1">
      <alignment horizontal="right" wrapText="1"/>
    </xf>
    <xf numFmtId="2" fontId="5" fillId="2" borderId="11" xfId="0" applyNumberFormat="1" applyFont="1" applyFill="1" applyBorder="1" applyAlignment="1">
      <alignment horizontal="right" wrapText="1"/>
    </xf>
    <xf numFmtId="0" fontId="9" fillId="0" borderId="63" xfId="14" applyBorder="1"/>
    <xf numFmtId="0" fontId="0" fillId="0" borderId="0" xfId="0"/>
    <xf numFmtId="2" fontId="5" fillId="2" borderId="24" xfId="0" applyNumberFormat="1" applyFont="1" applyFill="1" applyBorder="1" applyAlignment="1">
      <alignment horizontal="right" wrapText="1"/>
    </xf>
    <xf numFmtId="0" fontId="5" fillId="2" borderId="3" xfId="0" applyFont="1" applyFill="1" applyBorder="1" applyAlignment="1">
      <alignment horizontal="right" wrapText="1"/>
    </xf>
    <xf numFmtId="2" fontId="5" fillId="2" borderId="3" xfId="0" applyNumberFormat="1" applyFont="1" applyFill="1" applyBorder="1" applyAlignment="1">
      <alignment horizontal="right" wrapText="1"/>
    </xf>
    <xf numFmtId="0" fontId="5" fillId="2" borderId="8" xfId="0" applyFont="1" applyFill="1" applyBorder="1" applyAlignment="1">
      <alignment horizontal="right" wrapText="1"/>
    </xf>
    <xf numFmtId="2" fontId="5" fillId="2" borderId="8" xfId="0" applyNumberFormat="1" applyFont="1" applyFill="1" applyBorder="1" applyAlignment="1">
      <alignment horizontal="right" wrapText="1"/>
    </xf>
    <xf numFmtId="0" fontId="5" fillId="2" borderId="16" xfId="0" applyFont="1" applyFill="1" applyBorder="1" applyAlignment="1">
      <alignment horizontal="right" wrapText="1"/>
    </xf>
    <xf numFmtId="2" fontId="5" fillId="2" borderId="16" xfId="0" applyNumberFormat="1" applyFont="1" applyFill="1" applyBorder="1" applyAlignment="1">
      <alignment horizontal="right" wrapText="1"/>
    </xf>
    <xf numFmtId="0" fontId="5" fillId="2" borderId="13" xfId="0" applyFont="1" applyFill="1" applyBorder="1" applyAlignment="1">
      <alignment horizontal="right" wrapText="1"/>
    </xf>
    <xf numFmtId="2" fontId="5" fillId="2" borderId="13" xfId="0" applyNumberFormat="1" applyFont="1" applyFill="1" applyBorder="1" applyAlignment="1">
      <alignment horizontal="right" wrapText="1"/>
    </xf>
    <xf numFmtId="2" fontId="0" fillId="0" borderId="0" xfId="0" applyNumberFormat="1"/>
    <xf numFmtId="0" fontId="0" fillId="0" borderId="28" xfId="5" applyFont="1" applyBorder="1"/>
    <xf numFmtId="0" fontId="0" fillId="0" borderId="23" xfId="5" applyFont="1" applyBorder="1"/>
    <xf numFmtId="0" fontId="0" fillId="0" borderId="8" xfId="6" applyFont="1" applyBorder="1" applyAlignment="1">
      <alignment horizontal="center"/>
    </xf>
    <xf numFmtId="2" fontId="4" fillId="2" borderId="39" xfId="0" applyNumberFormat="1" applyFont="1" applyFill="1" applyBorder="1" applyAlignment="1">
      <alignment horizontal="left" vertical="center" wrapText="1"/>
    </xf>
    <xf numFmtId="2" fontId="5" fillId="2" borderId="3" xfId="0" applyNumberFormat="1" applyFont="1" applyFill="1" applyBorder="1" applyAlignment="1">
      <alignment horizontal="right" wrapText="1"/>
    </xf>
    <xf numFmtId="0" fontId="5" fillId="2" borderId="8" xfId="0" applyFont="1" applyFill="1" applyBorder="1" applyAlignment="1">
      <alignment horizontal="right" wrapText="1"/>
    </xf>
    <xf numFmtId="2" fontId="5" fillId="2" borderId="8" xfId="0" applyNumberFormat="1" applyFont="1" applyFill="1" applyBorder="1" applyAlignment="1">
      <alignment horizontal="right" wrapText="1"/>
    </xf>
    <xf numFmtId="0" fontId="5" fillId="2" borderId="16" xfId="0" applyFont="1" applyFill="1" applyBorder="1" applyAlignment="1">
      <alignment horizontal="right" wrapText="1"/>
    </xf>
    <xf numFmtId="2" fontId="5" fillId="2" borderId="16" xfId="0" applyNumberFormat="1" applyFont="1" applyFill="1" applyBorder="1" applyAlignment="1">
      <alignment horizontal="right" wrapText="1"/>
    </xf>
    <xf numFmtId="3" fontId="0" fillId="2" borderId="12" xfId="0" applyNumberFormat="1" applyFill="1" applyBorder="1"/>
    <xf numFmtId="0" fontId="5" fillId="0" borderId="9" xfId="0" applyFont="1" applyBorder="1" applyAlignment="1">
      <alignment wrapText="1"/>
    </xf>
    <xf numFmtId="0" fontId="5" fillId="4" borderId="9" xfId="0" applyFont="1" applyFill="1" applyBorder="1" applyAlignment="1">
      <alignment wrapText="1"/>
    </xf>
    <xf numFmtId="0" fontId="5" fillId="4" borderId="14" xfId="0" applyFont="1" applyFill="1" applyBorder="1" applyAlignment="1">
      <alignment wrapText="1"/>
    </xf>
    <xf numFmtId="0" fontId="5" fillId="4" borderId="15" xfId="0" applyFont="1" applyFill="1" applyBorder="1" applyAlignment="1">
      <alignment wrapText="1"/>
    </xf>
    <xf numFmtId="0" fontId="2" fillId="0" borderId="31" xfId="0" applyFont="1" applyBorder="1" applyAlignment="1">
      <alignment horizontal="left" vertical="center"/>
    </xf>
    <xf numFmtId="0" fontId="4" fillId="2" borderId="39" xfId="0" applyFont="1" applyFill="1" applyBorder="1" applyAlignment="1">
      <alignment horizontal="left" vertical="center" wrapText="1"/>
    </xf>
    <xf numFmtId="2" fontId="4" fillId="2" borderId="39" xfId="0" applyNumberFormat="1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right" wrapText="1"/>
    </xf>
    <xf numFmtId="2" fontId="5" fillId="2" borderId="3" xfId="0" applyNumberFormat="1" applyFont="1" applyFill="1" applyBorder="1" applyAlignment="1">
      <alignment horizontal="right" wrapText="1"/>
    </xf>
    <xf numFmtId="0" fontId="5" fillId="2" borderId="8" xfId="0" applyFont="1" applyFill="1" applyBorder="1" applyAlignment="1">
      <alignment horizontal="right" wrapText="1"/>
    </xf>
    <xf numFmtId="2" fontId="5" fillId="2" borderId="8" xfId="0" applyNumberFormat="1" applyFont="1" applyFill="1" applyBorder="1" applyAlignment="1">
      <alignment horizontal="right" wrapText="1"/>
    </xf>
    <xf numFmtId="0" fontId="0" fillId="0" borderId="0" xfId="0"/>
    <xf numFmtId="2" fontId="5" fillId="2" borderId="24" xfId="0" applyNumberFormat="1" applyFont="1" applyFill="1" applyBorder="1" applyAlignment="1">
      <alignment horizontal="right" wrapText="1"/>
    </xf>
    <xf numFmtId="2" fontId="0" fillId="0" borderId="0" xfId="0" applyNumberFormat="1"/>
    <xf numFmtId="0" fontId="5" fillId="4" borderId="9" xfId="0" applyFont="1" applyFill="1" applyBorder="1" applyAlignment="1">
      <alignment wrapText="1"/>
    </xf>
    <xf numFmtId="0" fontId="0" fillId="0" borderId="23" xfId="5" applyFont="1" applyBorder="1"/>
    <xf numFmtId="0" fontId="0" fillId="0" borderId="8" xfId="6" applyFont="1" applyBorder="1" applyAlignment="1">
      <alignment horizontal="center"/>
    </xf>
    <xf numFmtId="0" fontId="5" fillId="2" borderId="8" xfId="0" applyFont="1" applyFill="1" applyBorder="1" applyAlignment="1">
      <alignment horizontal="right" wrapText="1"/>
    </xf>
    <xf numFmtId="2" fontId="5" fillId="2" borderId="8" xfId="0" applyNumberFormat="1" applyFont="1" applyFill="1" applyBorder="1" applyAlignment="1">
      <alignment horizontal="right" wrapText="1"/>
    </xf>
    <xf numFmtId="0" fontId="5" fillId="2" borderId="12" xfId="0" applyFont="1" applyFill="1" applyBorder="1" applyAlignment="1">
      <alignment horizontal="right" wrapText="1"/>
    </xf>
    <xf numFmtId="2" fontId="5" fillId="2" borderId="12" xfId="0" applyNumberFormat="1" applyFont="1" applyFill="1" applyBorder="1" applyAlignment="1">
      <alignment horizontal="right" wrapText="1"/>
    </xf>
    <xf numFmtId="0" fontId="5" fillId="2" borderId="13" xfId="0" applyFont="1" applyFill="1" applyBorder="1" applyAlignment="1">
      <alignment horizontal="right" wrapText="1"/>
    </xf>
    <xf numFmtId="2" fontId="5" fillId="2" borderId="13" xfId="0" applyNumberFormat="1" applyFont="1" applyFill="1" applyBorder="1" applyAlignment="1">
      <alignment horizontal="right" wrapText="1"/>
    </xf>
    <xf numFmtId="0" fontId="0" fillId="0" borderId="0" xfId="0"/>
    <xf numFmtId="2" fontId="5" fillId="2" borderId="24" xfId="0" applyNumberFormat="1" applyFont="1" applyFill="1" applyBorder="1" applyAlignment="1">
      <alignment horizontal="right" wrapText="1"/>
    </xf>
    <xf numFmtId="0" fontId="5" fillId="2" borderId="3" xfId="0" applyFont="1" applyFill="1" applyBorder="1" applyAlignment="1">
      <alignment horizontal="right" wrapText="1"/>
    </xf>
    <xf numFmtId="2" fontId="5" fillId="2" borderId="3" xfId="0" applyNumberFormat="1" applyFont="1" applyFill="1" applyBorder="1" applyAlignment="1">
      <alignment horizontal="right" wrapText="1"/>
    </xf>
    <xf numFmtId="0" fontId="5" fillId="2" borderId="8" xfId="0" applyFont="1" applyFill="1" applyBorder="1" applyAlignment="1">
      <alignment horizontal="right" wrapText="1"/>
    </xf>
    <xf numFmtId="2" fontId="5" fillId="2" borderId="8" xfId="0" applyNumberFormat="1" applyFont="1" applyFill="1" applyBorder="1" applyAlignment="1">
      <alignment horizontal="right" wrapText="1"/>
    </xf>
    <xf numFmtId="0" fontId="5" fillId="2" borderId="7" xfId="0" applyFont="1" applyFill="1" applyBorder="1" applyAlignment="1">
      <alignment horizontal="right" wrapText="1"/>
    </xf>
    <xf numFmtId="2" fontId="5" fillId="2" borderId="7" xfId="0" applyNumberFormat="1" applyFont="1" applyFill="1" applyBorder="1" applyAlignment="1">
      <alignment horizontal="right" wrapText="1"/>
    </xf>
    <xf numFmtId="2" fontId="0" fillId="0" borderId="0" xfId="0" applyNumberFormat="1"/>
    <xf numFmtId="0" fontId="5" fillId="4" borderId="9" xfId="0" applyFont="1" applyFill="1" applyBorder="1" applyAlignment="1">
      <alignment wrapText="1"/>
    </xf>
    <xf numFmtId="0" fontId="0" fillId="0" borderId="23" xfId="5" applyFont="1" applyBorder="1"/>
    <xf numFmtId="0" fontId="0" fillId="0" borderId="8" xfId="6" applyFont="1" applyBorder="1" applyAlignment="1">
      <alignment horizontal="center"/>
    </xf>
    <xf numFmtId="0" fontId="0" fillId="0" borderId="23" xfId="5" applyFont="1" applyBorder="1"/>
    <xf numFmtId="0" fontId="0" fillId="0" borderId="25" xfId="5" applyFont="1" applyBorder="1"/>
    <xf numFmtId="0" fontId="5" fillId="4" borderId="9" xfId="0" applyFont="1" applyFill="1" applyBorder="1" applyAlignment="1">
      <alignment wrapText="1"/>
    </xf>
    <xf numFmtId="0" fontId="0" fillId="0" borderId="8" xfId="6" applyFont="1" applyBorder="1" applyAlignment="1">
      <alignment horizontal="center"/>
    </xf>
    <xf numFmtId="0" fontId="0" fillId="0" borderId="0" xfId="0"/>
    <xf numFmtId="2" fontId="5" fillId="2" borderId="24" xfId="0" applyNumberFormat="1" applyFont="1" applyFill="1" applyBorder="1" applyAlignment="1">
      <alignment horizontal="right" wrapText="1"/>
    </xf>
    <xf numFmtId="0" fontId="5" fillId="2" borderId="3" xfId="0" applyFont="1" applyFill="1" applyBorder="1" applyAlignment="1">
      <alignment horizontal="right" wrapText="1"/>
    </xf>
    <xf numFmtId="2" fontId="5" fillId="2" borderId="3" xfId="0" applyNumberFormat="1" applyFont="1" applyFill="1" applyBorder="1" applyAlignment="1">
      <alignment horizontal="right" wrapText="1"/>
    </xf>
    <xf numFmtId="0" fontId="5" fillId="2" borderId="8" xfId="0" applyFont="1" applyFill="1" applyBorder="1" applyAlignment="1">
      <alignment horizontal="right" wrapText="1"/>
    </xf>
    <xf numFmtId="2" fontId="5" fillId="2" borderId="8" xfId="0" applyNumberFormat="1" applyFont="1" applyFill="1" applyBorder="1" applyAlignment="1">
      <alignment horizontal="right" wrapText="1"/>
    </xf>
    <xf numFmtId="0" fontId="5" fillId="2" borderId="12" xfId="0" applyFont="1" applyFill="1" applyBorder="1" applyAlignment="1">
      <alignment horizontal="right" wrapText="1"/>
    </xf>
    <xf numFmtId="2" fontId="5" fillId="2" borderId="12" xfId="0" applyNumberFormat="1" applyFont="1" applyFill="1" applyBorder="1" applyAlignment="1">
      <alignment horizontal="right" wrapText="1"/>
    </xf>
    <xf numFmtId="0" fontId="5" fillId="2" borderId="13" xfId="0" applyFont="1" applyFill="1" applyBorder="1" applyAlignment="1">
      <alignment horizontal="right" wrapText="1"/>
    </xf>
    <xf numFmtId="2" fontId="5" fillId="2" borderId="13" xfId="0" applyNumberFormat="1" applyFont="1" applyFill="1" applyBorder="1" applyAlignment="1">
      <alignment horizontal="right" wrapText="1"/>
    </xf>
    <xf numFmtId="2" fontId="0" fillId="0" borderId="0" xfId="0" applyNumberFormat="1"/>
    <xf numFmtId="0" fontId="5" fillId="4" borderId="9" xfId="0" applyFont="1" applyFill="1" applyBorder="1" applyAlignment="1">
      <alignment wrapText="1"/>
    </xf>
    <xf numFmtId="0" fontId="0" fillId="0" borderId="23" xfId="5" applyFont="1" applyBorder="1"/>
    <xf numFmtId="0" fontId="0" fillId="0" borderId="8" xfId="6" applyFont="1" applyBorder="1" applyAlignment="1">
      <alignment horizontal="center"/>
    </xf>
    <xf numFmtId="0" fontId="0" fillId="0" borderId="23" xfId="5" applyFont="1" applyBorder="1"/>
    <xf numFmtId="0" fontId="0" fillId="0" borderId="25" xfId="5" applyFont="1" applyBorder="1"/>
    <xf numFmtId="0" fontId="5" fillId="2" borderId="3" xfId="0" applyFont="1" applyFill="1" applyBorder="1" applyAlignment="1">
      <alignment horizontal="right" wrapText="1"/>
    </xf>
    <xf numFmtId="2" fontId="5" fillId="2" borderId="3" xfId="0" applyNumberFormat="1" applyFont="1" applyFill="1" applyBorder="1" applyAlignment="1">
      <alignment horizontal="right" wrapText="1"/>
    </xf>
    <xf numFmtId="0" fontId="5" fillId="2" borderId="8" xfId="0" applyFont="1" applyFill="1" applyBorder="1" applyAlignment="1">
      <alignment horizontal="right" wrapText="1"/>
    </xf>
    <xf numFmtId="2" fontId="5" fillId="2" borderId="8" xfId="0" applyNumberFormat="1" applyFont="1" applyFill="1" applyBorder="1" applyAlignment="1">
      <alignment horizontal="right" wrapText="1"/>
    </xf>
    <xf numFmtId="0" fontId="5" fillId="2" borderId="16" xfId="0" applyFont="1" applyFill="1" applyBorder="1" applyAlignment="1">
      <alignment horizontal="right" wrapText="1"/>
    </xf>
    <xf numFmtId="2" fontId="5" fillId="2" borderId="16" xfId="0" applyNumberFormat="1" applyFont="1" applyFill="1" applyBorder="1" applyAlignment="1">
      <alignment horizontal="right" wrapText="1"/>
    </xf>
    <xf numFmtId="0" fontId="0" fillId="0" borderId="0" xfId="0"/>
    <xf numFmtId="0" fontId="3" fillId="0" borderId="0" xfId="0" applyFont="1"/>
    <xf numFmtId="0" fontId="3" fillId="3" borderId="0" xfId="0" applyFont="1" applyFill="1"/>
    <xf numFmtId="0" fontId="5" fillId="4" borderId="12" xfId="0" applyFont="1" applyFill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4" borderId="9" xfId="0" applyFont="1" applyFill="1" applyBorder="1" applyAlignment="1">
      <alignment wrapText="1"/>
    </xf>
    <xf numFmtId="0" fontId="5" fillId="4" borderId="14" xfId="0" applyFont="1" applyFill="1" applyBorder="1" applyAlignment="1">
      <alignment wrapText="1"/>
    </xf>
    <xf numFmtId="0" fontId="5" fillId="4" borderId="15" xfId="0" applyFont="1" applyFill="1" applyBorder="1" applyAlignment="1">
      <alignment wrapText="1"/>
    </xf>
    <xf numFmtId="0" fontId="5" fillId="4" borderId="4" xfId="0" applyFont="1" applyFill="1" applyBorder="1" applyAlignment="1">
      <alignment wrapText="1"/>
    </xf>
    <xf numFmtId="0" fontId="4" fillId="0" borderId="36" xfId="0" applyFont="1" applyBorder="1" applyAlignment="1">
      <alignment horizontal="center" vertical="center"/>
    </xf>
    <xf numFmtId="0" fontId="3" fillId="6" borderId="0" xfId="0" applyFont="1" applyFill="1"/>
    <xf numFmtId="0" fontId="11" fillId="0" borderId="31" xfId="0" applyFont="1" applyBorder="1" applyAlignment="1">
      <alignment horizontal="center" vertical="center" wrapText="1"/>
    </xf>
    <xf numFmtId="0" fontId="5" fillId="4" borderId="37" xfId="0" applyFont="1" applyFill="1" applyBorder="1" applyAlignment="1">
      <alignment wrapText="1"/>
    </xf>
    <xf numFmtId="0" fontId="4" fillId="0" borderId="39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5" fillId="4" borderId="42" xfId="0" applyFont="1" applyFill="1" applyBorder="1" applyAlignment="1">
      <alignment vertical="center" wrapText="1"/>
    </xf>
    <xf numFmtId="0" fontId="4" fillId="2" borderId="39" xfId="0" applyFont="1" applyFill="1" applyBorder="1" applyAlignment="1">
      <alignment horizontal="left" vertical="center" wrapText="1"/>
    </xf>
    <xf numFmtId="2" fontId="4" fillId="2" borderId="39" xfId="0" applyNumberFormat="1" applyFont="1" applyFill="1" applyBorder="1" applyAlignment="1">
      <alignment horizontal="left" vertical="center" wrapText="1"/>
    </xf>
    <xf numFmtId="2" fontId="4" fillId="2" borderId="41" xfId="0" applyNumberFormat="1" applyFont="1" applyFill="1" applyBorder="1" applyAlignment="1">
      <alignment horizontal="left" vertical="center" wrapText="1"/>
    </xf>
    <xf numFmtId="2" fontId="6" fillId="0" borderId="13" xfId="0" applyNumberFormat="1" applyFont="1" applyBorder="1" applyAlignment="1">
      <alignment vertical="top" wrapText="1"/>
    </xf>
    <xf numFmtId="0" fontId="0" fillId="0" borderId="16" xfId="6" applyFont="1" applyBorder="1" applyAlignment="1">
      <alignment horizontal="center"/>
    </xf>
    <xf numFmtId="0" fontId="0" fillId="0" borderId="31" xfId="6" applyFont="1" applyBorder="1" applyAlignment="1">
      <alignment horizontal="center"/>
    </xf>
    <xf numFmtId="2" fontId="5" fillId="0" borderId="41" xfId="0" applyNumberFormat="1" applyFont="1" applyBorder="1" applyAlignment="1">
      <alignment horizontal="right" vertical="center" wrapText="1"/>
    </xf>
    <xf numFmtId="2" fontId="5" fillId="2" borderId="22" xfId="0" applyNumberFormat="1" applyFont="1" applyFill="1" applyBorder="1" applyAlignment="1">
      <alignment horizontal="right" wrapText="1"/>
    </xf>
    <xf numFmtId="2" fontId="5" fillId="2" borderId="24" xfId="0" applyNumberFormat="1" applyFont="1" applyFill="1" applyBorder="1" applyAlignment="1">
      <alignment horizontal="right" wrapText="1"/>
    </xf>
    <xf numFmtId="2" fontId="5" fillId="2" borderId="27" xfId="0" applyNumberFormat="1" applyFont="1" applyFill="1" applyBorder="1" applyAlignment="1">
      <alignment horizontal="right" wrapText="1"/>
    </xf>
    <xf numFmtId="2" fontId="5" fillId="2" borderId="26" xfId="0" applyNumberFormat="1" applyFont="1" applyFill="1" applyBorder="1" applyAlignment="1">
      <alignment horizontal="right" wrapText="1"/>
    </xf>
    <xf numFmtId="2" fontId="5" fillId="2" borderId="29" xfId="0" applyNumberFormat="1" applyFont="1" applyFill="1" applyBorder="1" applyAlignment="1">
      <alignment horizontal="right" wrapText="1"/>
    </xf>
    <xf numFmtId="2" fontId="5" fillId="2" borderId="35" xfId="0" applyNumberFormat="1" applyFont="1" applyFill="1" applyBorder="1" applyAlignment="1">
      <alignment horizontal="right" wrapText="1"/>
    </xf>
    <xf numFmtId="2" fontId="4" fillId="0" borderId="41" xfId="0" applyNumberFormat="1" applyFont="1" applyBorder="1" applyAlignment="1">
      <alignment horizontal="left" vertical="center" wrapText="1"/>
    </xf>
    <xf numFmtId="0" fontId="2" fillId="0" borderId="30" xfId="5" applyFont="1" applyBorder="1" applyAlignment="1">
      <alignment horizontal="left" vertical="center"/>
    </xf>
    <xf numFmtId="0" fontId="2" fillId="0" borderId="31" xfId="6" applyFont="1" applyBorder="1" applyAlignment="1">
      <alignment horizontal="left" vertical="center"/>
    </xf>
    <xf numFmtId="2" fontId="2" fillId="0" borderId="32" xfId="0" applyNumberFormat="1" applyFont="1" applyBorder="1" applyAlignment="1">
      <alignment horizontal="left" vertical="center"/>
    </xf>
    <xf numFmtId="0" fontId="5" fillId="2" borderId="3" xfId="0" applyFont="1" applyFill="1" applyBorder="1" applyAlignment="1">
      <alignment horizontal="right" wrapText="1"/>
    </xf>
    <xf numFmtId="2" fontId="5" fillId="2" borderId="3" xfId="0" applyNumberFormat="1" applyFont="1" applyFill="1" applyBorder="1" applyAlignment="1">
      <alignment horizontal="right" wrapText="1"/>
    </xf>
    <xf numFmtId="0" fontId="5" fillId="2" borderId="8" xfId="0" applyFont="1" applyFill="1" applyBorder="1" applyAlignment="1">
      <alignment horizontal="right" wrapText="1"/>
    </xf>
    <xf numFmtId="2" fontId="5" fillId="2" borderId="8" xfId="0" applyNumberFormat="1" applyFont="1" applyFill="1" applyBorder="1" applyAlignment="1">
      <alignment horizontal="right" wrapText="1"/>
    </xf>
    <xf numFmtId="0" fontId="5" fillId="2" borderId="12" xfId="0" applyFont="1" applyFill="1" applyBorder="1" applyAlignment="1">
      <alignment horizontal="right" wrapText="1"/>
    </xf>
    <xf numFmtId="2" fontId="5" fillId="2" borderId="12" xfId="0" applyNumberFormat="1" applyFont="1" applyFill="1" applyBorder="1" applyAlignment="1">
      <alignment horizontal="right" wrapText="1"/>
    </xf>
    <xf numFmtId="2" fontId="4" fillId="0" borderId="40" xfId="0" applyNumberFormat="1" applyFont="1" applyBorder="1" applyAlignment="1">
      <alignment horizontal="left" vertical="center"/>
    </xf>
    <xf numFmtId="2" fontId="5" fillId="2" borderId="22" xfId="0" applyNumberFormat="1" applyFont="1" applyFill="1" applyBorder="1" applyAlignment="1">
      <alignment horizontal="right" vertical="center" wrapText="1"/>
    </xf>
    <xf numFmtId="2" fontId="5" fillId="2" borderId="24" xfId="0" applyNumberFormat="1" applyFont="1" applyFill="1" applyBorder="1" applyAlignment="1">
      <alignment horizontal="right" vertical="center" wrapText="1"/>
    </xf>
    <xf numFmtId="2" fontId="5" fillId="2" borderId="26" xfId="0" applyNumberFormat="1" applyFont="1" applyFill="1" applyBorder="1" applyAlignment="1">
      <alignment horizontal="right" vertical="center" wrapText="1"/>
    </xf>
    <xf numFmtId="0" fontId="0" fillId="0" borderId="1" xfId="5" applyFont="1" applyBorder="1"/>
    <xf numFmtId="0" fontId="0" fillId="0" borderId="2" xfId="6" applyFont="1" applyBorder="1" applyAlignment="1">
      <alignment horizontal="center"/>
    </xf>
    <xf numFmtId="0" fontId="0" fillId="0" borderId="30" xfId="5" applyFont="1" applyBorder="1"/>
    <xf numFmtId="0" fontId="0" fillId="0" borderId="28" xfId="5" applyFont="1" applyBorder="1"/>
    <xf numFmtId="0" fontId="0" fillId="0" borderId="13" xfId="6" applyFont="1" applyBorder="1" applyAlignment="1">
      <alignment horizontal="center"/>
    </xf>
    <xf numFmtId="0" fontId="0" fillId="0" borderId="23" xfId="5" applyFont="1" applyBorder="1"/>
    <xf numFmtId="0" fontId="0" fillId="0" borderId="8" xfId="6" applyFont="1" applyBorder="1" applyAlignment="1">
      <alignment horizontal="center"/>
    </xf>
    <xf numFmtId="0" fontId="0" fillId="0" borderId="25" xfId="5" applyFont="1" applyBorder="1"/>
    <xf numFmtId="0" fontId="0" fillId="0" borderId="7" xfId="6" applyFont="1" applyBorder="1" applyAlignment="1">
      <alignment horizontal="center"/>
    </xf>
    <xf numFmtId="0" fontId="0" fillId="0" borderId="10" xfId="5" applyFont="1" applyBorder="1"/>
    <xf numFmtId="0" fontId="0" fillId="0" borderId="11" xfId="6" applyFont="1" applyBorder="1" applyAlignment="1">
      <alignment horizontal="center"/>
    </xf>
    <xf numFmtId="2" fontId="0" fillId="0" borderId="0" xfId="0" applyNumberFormat="1"/>
    <xf numFmtId="0" fontId="0" fillId="0" borderId="17" xfId="5" applyFont="1" applyBorder="1"/>
    <xf numFmtId="0" fontId="0" fillId="0" borderId="34" xfId="5" applyFont="1" applyBorder="1"/>
    <xf numFmtId="2" fontId="7" fillId="0" borderId="41" xfId="0" applyNumberFormat="1" applyFont="1" applyBorder="1" applyAlignment="1">
      <alignment horizontal="center" vertical="center" wrapText="1"/>
    </xf>
    <xf numFmtId="0" fontId="5" fillId="4" borderId="44" xfId="0" applyFont="1" applyFill="1" applyBorder="1" applyAlignment="1">
      <alignment wrapText="1"/>
    </xf>
    <xf numFmtId="2" fontId="5" fillId="2" borderId="21" xfId="0" applyNumberFormat="1" applyFont="1" applyFill="1" applyBorder="1" applyAlignment="1">
      <alignment horizontal="right" vertical="center" wrapText="1"/>
    </xf>
    <xf numFmtId="0" fontId="5" fillId="0" borderId="14" xfId="0" applyFont="1" applyBorder="1" applyAlignment="1">
      <alignment wrapText="1"/>
    </xf>
    <xf numFmtId="0" fontId="3" fillId="9" borderId="0" xfId="0" applyFont="1" applyFill="1"/>
    <xf numFmtId="0" fontId="3" fillId="10" borderId="0" xfId="0" applyFont="1" applyFill="1"/>
    <xf numFmtId="2" fontId="5" fillId="2" borderId="29" xfId="0" applyNumberFormat="1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horizontal="right" wrapText="1"/>
    </xf>
    <xf numFmtId="2" fontId="5" fillId="2" borderId="11" xfId="0" applyNumberFormat="1" applyFont="1" applyFill="1" applyBorder="1" applyAlignment="1">
      <alignment horizontal="right" wrapText="1"/>
    </xf>
    <xf numFmtId="0" fontId="5" fillId="2" borderId="3" xfId="0" applyFont="1" applyFill="1" applyBorder="1" applyAlignment="1">
      <alignment horizontal="right" wrapText="1"/>
    </xf>
    <xf numFmtId="2" fontId="5" fillId="2" borderId="3" xfId="0" applyNumberFormat="1" applyFont="1" applyFill="1" applyBorder="1" applyAlignment="1">
      <alignment horizontal="right" wrapText="1"/>
    </xf>
    <xf numFmtId="0" fontId="5" fillId="2" borderId="8" xfId="0" applyFont="1" applyFill="1" applyBorder="1" applyAlignment="1">
      <alignment horizontal="right" wrapText="1"/>
    </xf>
    <xf numFmtId="2" fontId="5" fillId="2" borderId="8" xfId="0" applyNumberFormat="1" applyFont="1" applyFill="1" applyBorder="1" applyAlignment="1">
      <alignment horizontal="right" wrapText="1"/>
    </xf>
    <xf numFmtId="0" fontId="5" fillId="2" borderId="12" xfId="0" applyFont="1" applyFill="1" applyBorder="1" applyAlignment="1">
      <alignment horizontal="right" wrapText="1"/>
    </xf>
    <xf numFmtId="2" fontId="5" fillId="2" borderId="12" xfId="0" applyNumberFormat="1" applyFont="1" applyFill="1" applyBorder="1" applyAlignment="1">
      <alignment horizontal="right" wrapText="1"/>
    </xf>
    <xf numFmtId="0" fontId="5" fillId="2" borderId="3" xfId="0" applyFont="1" applyFill="1" applyBorder="1" applyAlignment="1">
      <alignment horizontal="right" wrapText="1"/>
    </xf>
    <xf numFmtId="2" fontId="5" fillId="2" borderId="3" xfId="0" applyNumberFormat="1" applyFont="1" applyFill="1" applyBorder="1" applyAlignment="1">
      <alignment horizontal="right" wrapText="1"/>
    </xf>
    <xf numFmtId="0" fontId="5" fillId="2" borderId="8" xfId="0" applyFont="1" applyFill="1" applyBorder="1" applyAlignment="1">
      <alignment horizontal="right" wrapText="1"/>
    </xf>
    <xf numFmtId="2" fontId="5" fillId="2" borderId="8" xfId="0" applyNumberFormat="1" applyFont="1" applyFill="1" applyBorder="1" applyAlignment="1">
      <alignment horizontal="right" wrapText="1"/>
    </xf>
    <xf numFmtId="0" fontId="5" fillId="2" borderId="16" xfId="0" applyFont="1" applyFill="1" applyBorder="1" applyAlignment="1">
      <alignment horizontal="right" wrapText="1"/>
    </xf>
    <xf numFmtId="2" fontId="5" fillId="2" borderId="16" xfId="0" applyNumberFormat="1" applyFont="1" applyFill="1" applyBorder="1" applyAlignment="1">
      <alignment horizontal="right" wrapText="1"/>
    </xf>
    <xf numFmtId="0" fontId="5" fillId="2" borderId="3" xfId="0" applyFont="1" applyFill="1" applyBorder="1" applyAlignment="1">
      <alignment horizontal="right" wrapText="1"/>
    </xf>
    <xf numFmtId="2" fontId="5" fillId="2" borderId="3" xfId="0" applyNumberFormat="1" applyFont="1" applyFill="1" applyBorder="1" applyAlignment="1">
      <alignment horizontal="right" wrapText="1"/>
    </xf>
    <xf numFmtId="0" fontId="5" fillId="2" borderId="8" xfId="0" applyFont="1" applyFill="1" applyBorder="1" applyAlignment="1">
      <alignment horizontal="right" wrapText="1"/>
    </xf>
    <xf numFmtId="2" fontId="5" fillId="2" borderId="8" xfId="0" applyNumberFormat="1" applyFont="1" applyFill="1" applyBorder="1" applyAlignment="1">
      <alignment horizontal="right" wrapText="1"/>
    </xf>
    <xf numFmtId="0" fontId="5" fillId="2" borderId="12" xfId="0" applyFont="1" applyFill="1" applyBorder="1" applyAlignment="1">
      <alignment horizontal="right" wrapText="1"/>
    </xf>
    <xf numFmtId="2" fontId="5" fillId="2" borderId="12" xfId="0" applyNumberFormat="1" applyFont="1" applyFill="1" applyBorder="1" applyAlignment="1">
      <alignment horizontal="right" wrapText="1"/>
    </xf>
    <xf numFmtId="0" fontId="5" fillId="2" borderId="13" xfId="0" applyFont="1" applyFill="1" applyBorder="1" applyAlignment="1">
      <alignment horizontal="right" wrapText="1"/>
    </xf>
    <xf numFmtId="2" fontId="5" fillId="2" borderId="13" xfId="0" applyNumberFormat="1" applyFont="1" applyFill="1" applyBorder="1" applyAlignment="1">
      <alignment horizontal="right" wrapText="1"/>
    </xf>
    <xf numFmtId="0" fontId="5" fillId="2" borderId="3" xfId="0" applyFont="1" applyFill="1" applyBorder="1" applyAlignment="1">
      <alignment horizontal="right" wrapText="1"/>
    </xf>
    <xf numFmtId="2" fontId="5" fillId="2" borderId="3" xfId="0" applyNumberFormat="1" applyFont="1" applyFill="1" applyBorder="1" applyAlignment="1">
      <alignment horizontal="right" wrapText="1"/>
    </xf>
    <xf numFmtId="0" fontId="5" fillId="2" borderId="8" xfId="0" applyFont="1" applyFill="1" applyBorder="1" applyAlignment="1">
      <alignment horizontal="right" wrapText="1"/>
    </xf>
    <xf numFmtId="2" fontId="5" fillId="2" borderId="8" xfId="0" applyNumberFormat="1" applyFont="1" applyFill="1" applyBorder="1" applyAlignment="1">
      <alignment horizontal="right" wrapText="1"/>
    </xf>
    <xf numFmtId="0" fontId="5" fillId="2" borderId="7" xfId="0" applyFont="1" applyFill="1" applyBorder="1" applyAlignment="1">
      <alignment horizontal="right" wrapText="1"/>
    </xf>
    <xf numFmtId="2" fontId="5" fillId="2" borderId="7" xfId="0" applyNumberFormat="1" applyFont="1" applyFill="1" applyBorder="1" applyAlignment="1">
      <alignment horizontal="right" wrapText="1"/>
    </xf>
    <xf numFmtId="0" fontId="5" fillId="2" borderId="8" xfId="0" applyFont="1" applyFill="1" applyBorder="1" applyAlignment="1">
      <alignment horizontal="right" wrapText="1"/>
    </xf>
    <xf numFmtId="2" fontId="5" fillId="2" borderId="8" xfId="0" applyNumberFormat="1" applyFont="1" applyFill="1" applyBorder="1" applyAlignment="1">
      <alignment horizontal="right" wrapText="1"/>
    </xf>
    <xf numFmtId="0" fontId="5" fillId="2" borderId="12" xfId="0" applyFont="1" applyFill="1" applyBorder="1" applyAlignment="1">
      <alignment horizontal="right" wrapText="1"/>
    </xf>
    <xf numFmtId="2" fontId="5" fillId="2" borderId="12" xfId="0" applyNumberFormat="1" applyFont="1" applyFill="1" applyBorder="1" applyAlignment="1">
      <alignment horizontal="right" wrapText="1"/>
    </xf>
    <xf numFmtId="0" fontId="5" fillId="2" borderId="13" xfId="0" applyFont="1" applyFill="1" applyBorder="1" applyAlignment="1">
      <alignment horizontal="right" wrapText="1"/>
    </xf>
    <xf numFmtId="2" fontId="5" fillId="2" borderId="13" xfId="0" applyNumberFormat="1" applyFont="1" applyFill="1" applyBorder="1" applyAlignment="1">
      <alignment horizontal="right" wrapText="1"/>
    </xf>
    <xf numFmtId="0" fontId="0" fillId="0" borderId="0" xfId="0"/>
    <xf numFmtId="0" fontId="5" fillId="2" borderId="8" xfId="0" applyFont="1" applyFill="1" applyBorder="1" applyAlignment="1">
      <alignment horizontal="right" wrapText="1"/>
    </xf>
    <xf numFmtId="2" fontId="5" fillId="2" borderId="8" xfId="0" applyNumberFormat="1" applyFont="1" applyFill="1" applyBorder="1" applyAlignment="1">
      <alignment horizontal="right" wrapText="1"/>
    </xf>
    <xf numFmtId="0" fontId="5" fillId="2" borderId="16" xfId="0" applyFont="1" applyFill="1" applyBorder="1" applyAlignment="1">
      <alignment horizontal="right" wrapText="1"/>
    </xf>
    <xf numFmtId="2" fontId="5" fillId="2" borderId="16" xfId="0" applyNumberFormat="1" applyFont="1" applyFill="1" applyBorder="1" applyAlignment="1">
      <alignment horizontal="right" wrapText="1"/>
    </xf>
    <xf numFmtId="0" fontId="5" fillId="2" borderId="13" xfId="0" applyFont="1" applyFill="1" applyBorder="1" applyAlignment="1">
      <alignment horizontal="right" wrapText="1"/>
    </xf>
    <xf numFmtId="2" fontId="5" fillId="2" borderId="13" xfId="0" applyNumberFormat="1" applyFont="1" applyFill="1" applyBorder="1" applyAlignment="1">
      <alignment horizontal="right" wrapText="1"/>
    </xf>
    <xf numFmtId="2" fontId="0" fillId="0" borderId="0" xfId="0" applyNumberFormat="1"/>
    <xf numFmtId="0" fontId="5" fillId="4" borderId="14" xfId="0" applyFont="1" applyFill="1" applyBorder="1" applyAlignment="1">
      <alignment wrapText="1"/>
    </xf>
    <xf numFmtId="0" fontId="0" fillId="0" borderId="28" xfId="5" applyFont="1" applyBorder="1"/>
    <xf numFmtId="0" fontId="0" fillId="0" borderId="13" xfId="6" applyFont="1" applyBorder="1" applyAlignment="1">
      <alignment horizontal="center"/>
    </xf>
    <xf numFmtId="0" fontId="5" fillId="4" borderId="8" xfId="0" applyFont="1" applyFill="1" applyBorder="1" applyAlignment="1">
      <alignment wrapText="1"/>
    </xf>
    <xf numFmtId="0" fontId="5" fillId="4" borderId="9" xfId="0" applyFont="1" applyFill="1" applyBorder="1" applyAlignment="1">
      <alignment wrapText="1"/>
    </xf>
    <xf numFmtId="0" fontId="0" fillId="0" borderId="8" xfId="6" applyFont="1" applyBorder="1" applyAlignment="1">
      <alignment horizontal="center"/>
    </xf>
    <xf numFmtId="0" fontId="0" fillId="0" borderId="8" xfId="6" applyFont="1" applyFill="1" applyBorder="1" applyAlignment="1">
      <alignment horizontal="center"/>
    </xf>
    <xf numFmtId="0" fontId="5" fillId="2" borderId="11" xfId="0" applyFont="1" applyFill="1" applyBorder="1" applyAlignment="1">
      <alignment horizontal="right" wrapText="1"/>
    </xf>
    <xf numFmtId="2" fontId="5" fillId="2" borderId="11" xfId="0" applyNumberFormat="1" applyFont="1" applyFill="1" applyBorder="1" applyAlignment="1">
      <alignment horizontal="right" wrapText="1"/>
    </xf>
    <xf numFmtId="0" fontId="5" fillId="2" borderId="3" xfId="0" applyFont="1" applyFill="1" applyBorder="1" applyAlignment="1">
      <alignment horizontal="right" wrapText="1"/>
    </xf>
    <xf numFmtId="2" fontId="5" fillId="2" borderId="3" xfId="0" applyNumberFormat="1" applyFont="1" applyFill="1" applyBorder="1" applyAlignment="1">
      <alignment horizontal="right" wrapText="1"/>
    </xf>
    <xf numFmtId="0" fontId="5" fillId="2" borderId="8" xfId="0" applyFont="1" applyFill="1" applyBorder="1" applyAlignment="1">
      <alignment horizontal="right" wrapText="1"/>
    </xf>
    <xf numFmtId="2" fontId="5" fillId="2" borderId="8" xfId="0" applyNumberFormat="1" applyFont="1" applyFill="1" applyBorder="1" applyAlignment="1">
      <alignment horizontal="right" wrapText="1"/>
    </xf>
    <xf numFmtId="0" fontId="5" fillId="2" borderId="16" xfId="0" applyFont="1" applyFill="1" applyBorder="1" applyAlignment="1">
      <alignment horizontal="right" wrapText="1"/>
    </xf>
    <xf numFmtId="2" fontId="5" fillId="2" borderId="16" xfId="0" applyNumberFormat="1" applyFont="1" applyFill="1" applyBorder="1" applyAlignment="1">
      <alignment horizontal="right" wrapText="1"/>
    </xf>
    <xf numFmtId="0" fontId="5" fillId="2" borderId="8" xfId="0" applyFont="1" applyFill="1" applyBorder="1" applyAlignment="1">
      <alignment horizontal="right" vertical="center" wrapText="1"/>
    </xf>
    <xf numFmtId="2" fontId="5" fillId="2" borderId="8" xfId="0" applyNumberFormat="1" applyFont="1" applyFill="1" applyBorder="1" applyAlignment="1">
      <alignment horizontal="righ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Fill="1"/>
    <xf numFmtId="0" fontId="3" fillId="11" borderId="0" xfId="0" applyFont="1" applyFill="1"/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5" fillId="5" borderId="14" xfId="0" applyFont="1" applyFill="1" applyBorder="1" applyAlignment="1">
      <alignment wrapText="1"/>
    </xf>
    <xf numFmtId="0" fontId="5" fillId="5" borderId="9" xfId="0" applyFont="1" applyFill="1" applyBorder="1" applyAlignment="1">
      <alignment wrapText="1"/>
    </xf>
    <xf numFmtId="0" fontId="5" fillId="4" borderId="69" xfId="0" applyFont="1" applyFill="1" applyBorder="1" applyAlignment="1">
      <alignment wrapText="1"/>
    </xf>
    <xf numFmtId="3" fontId="2" fillId="0" borderId="42" xfId="0" applyNumberFormat="1" applyFont="1" applyBorder="1"/>
    <xf numFmtId="3" fontId="0" fillId="0" borderId="37" xfId="0" applyNumberFormat="1" applyBorder="1"/>
    <xf numFmtId="3" fontId="0" fillId="0" borderId="14" xfId="0" applyNumberFormat="1" applyBorder="1"/>
    <xf numFmtId="3" fontId="0" fillId="0" borderId="9" xfId="0" applyNumberFormat="1" applyBorder="1"/>
    <xf numFmtId="3" fontId="0" fillId="0" borderId="15" xfId="0" applyNumberFormat="1" applyBorder="1"/>
    <xf numFmtId="2" fontId="2" fillId="0" borderId="40" xfId="0" applyNumberFormat="1" applyFont="1" applyBorder="1"/>
    <xf numFmtId="2" fontId="0" fillId="0" borderId="36" xfId="0" applyNumberFormat="1" applyBorder="1"/>
    <xf numFmtId="2" fontId="0" fillId="0" borderId="70" xfId="0" applyNumberFormat="1" applyBorder="1"/>
    <xf numFmtId="2" fontId="0" fillId="0" borderId="71" xfId="0" applyNumberFormat="1" applyBorder="1"/>
    <xf numFmtId="2" fontId="0" fillId="0" borderId="72" xfId="0" applyNumberFormat="1" applyBorder="1"/>
    <xf numFmtId="3" fontId="2" fillId="0" borderId="41" xfId="0" applyNumberFormat="1" applyFont="1" applyBorder="1"/>
    <xf numFmtId="3" fontId="0" fillId="0" borderId="35" xfId="0" applyNumberFormat="1" applyBorder="1"/>
    <xf numFmtId="3" fontId="0" fillId="0" borderId="29" xfId="0" applyNumberFormat="1" applyBorder="1"/>
    <xf numFmtId="3" fontId="0" fillId="0" borderId="24" xfId="0" applyNumberFormat="1" applyBorder="1"/>
    <xf numFmtId="3" fontId="0" fillId="0" borderId="26" xfId="0" applyNumberFormat="1" applyBorder="1"/>
    <xf numFmtId="3" fontId="0" fillId="0" borderId="27" xfId="0" applyNumberFormat="1" applyBorder="1"/>
    <xf numFmtId="2" fontId="2" fillId="0" borderId="42" xfId="0" applyNumberFormat="1" applyFont="1" applyBorder="1"/>
    <xf numFmtId="2" fontId="0" fillId="0" borderId="37" xfId="0" applyNumberFormat="1" applyBorder="1"/>
    <xf numFmtId="2" fontId="0" fillId="0" borderId="14" xfId="0" applyNumberFormat="1" applyBorder="1"/>
    <xf numFmtId="2" fontId="0" fillId="0" borderId="9" xfId="0" applyNumberFormat="1" applyBorder="1"/>
    <xf numFmtId="2" fontId="0" fillId="0" borderId="15" xfId="0" applyNumberFormat="1" applyBorder="1"/>
    <xf numFmtId="3" fontId="0" fillId="0" borderId="69" xfId="0" applyNumberFormat="1" applyBorder="1"/>
    <xf numFmtId="2" fontId="0" fillId="0" borderId="73" xfId="0" applyNumberFormat="1" applyBorder="1"/>
    <xf numFmtId="0" fontId="11" fillId="0" borderId="42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2" fontId="0" fillId="0" borderId="71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3" fontId="0" fillId="0" borderId="70" xfId="0" applyNumberFormat="1" applyBorder="1"/>
    <xf numFmtId="3" fontId="0" fillId="0" borderId="71" xfId="0" applyNumberFormat="1" applyBorder="1"/>
    <xf numFmtId="3" fontId="0" fillId="0" borderId="73" xfId="0" applyNumberFormat="1" applyBorder="1"/>
    <xf numFmtId="2" fontId="0" fillId="0" borderId="17" xfId="0" applyNumberFormat="1" applyBorder="1"/>
    <xf numFmtId="2" fontId="0" fillId="0" borderId="3" xfId="0" applyNumberFormat="1" applyBorder="1"/>
    <xf numFmtId="2" fontId="0" fillId="0" borderId="22" xfId="0" applyNumberFormat="1" applyBorder="1"/>
    <xf numFmtId="2" fontId="0" fillId="0" borderId="23" xfId="0" applyNumberFormat="1" applyBorder="1"/>
    <xf numFmtId="2" fontId="0" fillId="0" borderId="23" xfId="0" applyNumberFormat="1" applyBorder="1" applyAlignment="1">
      <alignment horizontal="center"/>
    </xf>
    <xf numFmtId="2" fontId="0" fillId="0" borderId="19" xfId="0" applyNumberFormat="1" applyBorder="1"/>
    <xf numFmtId="3" fontId="0" fillId="0" borderId="17" xfId="0" applyNumberFormat="1" applyBorder="1"/>
    <xf numFmtId="3" fontId="0" fillId="0" borderId="3" xfId="0" applyNumberFormat="1" applyBorder="1"/>
    <xf numFmtId="3" fontId="0" fillId="0" borderId="22" xfId="0" applyNumberFormat="1" applyBorder="1"/>
    <xf numFmtId="2" fontId="0" fillId="0" borderId="13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3" fontId="0" fillId="0" borderId="17" xfId="0" applyNumberFormat="1" applyFont="1" applyBorder="1"/>
    <xf numFmtId="3" fontId="0" fillId="0" borderId="3" xfId="0" applyNumberFormat="1" applyFont="1" applyBorder="1"/>
    <xf numFmtId="2" fontId="0" fillId="0" borderId="3" xfId="0" applyNumberFormat="1" applyFont="1" applyBorder="1"/>
    <xf numFmtId="3" fontId="0" fillId="0" borderId="3" xfId="0" applyNumberFormat="1" applyFont="1" applyFill="1" applyBorder="1"/>
    <xf numFmtId="2" fontId="0" fillId="0" borderId="22" xfId="0" applyNumberFormat="1" applyFont="1" applyBorder="1"/>
    <xf numFmtId="2" fontId="0" fillId="0" borderId="28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</cellXfs>
  <cellStyles count="15">
    <cellStyle name="Excel Built-in Normal" xfId="1"/>
    <cellStyle name="Excel Built-in Normal 1" xfId="2"/>
    <cellStyle name="Excel Built-in Normal 2" xfId="3"/>
    <cellStyle name="TableStyleLight1" xfId="4"/>
    <cellStyle name="Денежный 2" xfId="9"/>
    <cellStyle name="Обычный" xfId="0" builtinId="0"/>
    <cellStyle name="Обычный 2" xfId="5"/>
    <cellStyle name="Обычный 2 2" xfId="6"/>
    <cellStyle name="Обычный 2 3" xfId="7"/>
    <cellStyle name="Обычный 3" xfId="8"/>
    <cellStyle name="Обычный 3 2" xfId="10"/>
    <cellStyle name="Обычный 4" xfId="11"/>
    <cellStyle name="Обычный 4 2" xfId="12"/>
    <cellStyle name="Обычный 5" xfId="13"/>
    <cellStyle name="Обычный 6" xfId="14"/>
  </cellStyles>
  <dxfs count="463"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CCECFF"/>
      <color rgb="FFFFCCCC"/>
      <color rgb="FFCCFF99"/>
      <color rgb="FFFFFF66"/>
      <color rgb="FFFFCC99"/>
      <color rgb="FFEE6CF8"/>
      <color rgb="FF960BAD"/>
      <color rgb="FFF0AC02"/>
      <color rgb="FFAB0101"/>
      <color rgb="FFEEC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8"/>
  <sheetViews>
    <sheetView tabSelected="1" zoomScale="90" zoomScaleNormal="90" workbookViewId="0">
      <pane xSplit="3" ySplit="6" topLeftCell="D7" activePane="bottomRight" state="frozen"/>
      <selection pane="topRight" activeCell="K1" sqref="K1"/>
      <selection pane="bottomLeft" activeCell="A7" sqref="A7"/>
      <selection pane="bottomRight" activeCell="V9" sqref="V9"/>
    </sheetView>
  </sheetViews>
  <sheetFormatPr defaultRowHeight="15" x14ac:dyDescent="0.25"/>
  <cols>
    <col min="1" max="1" width="4.7109375" customWidth="1"/>
    <col min="2" max="2" width="9.7109375" customWidth="1"/>
    <col min="3" max="3" width="33" customWidth="1"/>
  </cols>
  <sheetData>
    <row r="1" spans="1:23" ht="18" customHeight="1" x14ac:dyDescent="0.25">
      <c r="D1" s="329"/>
      <c r="E1" s="266" t="s">
        <v>142</v>
      </c>
      <c r="F1" s="405"/>
      <c r="G1" s="405"/>
      <c r="H1" s="366"/>
      <c r="I1" s="266"/>
      <c r="J1" s="266"/>
      <c r="K1" s="366"/>
      <c r="L1" s="406"/>
      <c r="M1" s="266" t="s">
        <v>143</v>
      </c>
    </row>
    <row r="2" spans="1:23" ht="18" customHeight="1" x14ac:dyDescent="0.25">
      <c r="C2" s="174" t="s">
        <v>99</v>
      </c>
      <c r="D2" s="275"/>
      <c r="E2" s="266" t="s">
        <v>144</v>
      </c>
      <c r="F2" s="405"/>
      <c r="G2" s="405"/>
      <c r="H2" s="366"/>
      <c r="I2" s="266"/>
      <c r="J2" s="266"/>
      <c r="K2" s="366"/>
      <c r="L2" s="267"/>
      <c r="M2" s="266" t="s">
        <v>145</v>
      </c>
    </row>
    <row r="3" spans="1:23" ht="18" customHeight="1" thickBot="1" x14ac:dyDescent="0.3"/>
    <row r="4" spans="1:23" ht="18" customHeight="1" thickBot="1" x14ac:dyDescent="0.3">
      <c r="A4" s="395" t="s">
        <v>0</v>
      </c>
      <c r="B4" s="397" t="s">
        <v>146</v>
      </c>
      <c r="C4" s="397" t="s">
        <v>2</v>
      </c>
      <c r="D4" s="409" t="s">
        <v>128</v>
      </c>
      <c r="E4" s="410"/>
      <c r="F4" s="410"/>
      <c r="G4" s="410"/>
      <c r="H4" s="409" t="s">
        <v>129</v>
      </c>
      <c r="I4" s="410"/>
      <c r="J4" s="410"/>
      <c r="K4" s="411"/>
      <c r="L4" s="410" t="s">
        <v>130</v>
      </c>
      <c r="M4" s="410"/>
      <c r="N4" s="410"/>
      <c r="O4" s="410"/>
      <c r="P4" s="409" t="s">
        <v>131</v>
      </c>
      <c r="Q4" s="410"/>
      <c r="R4" s="410"/>
      <c r="S4" s="411"/>
      <c r="T4" s="410" t="s">
        <v>132</v>
      </c>
      <c r="U4" s="410"/>
      <c r="V4" s="410"/>
      <c r="W4" s="411"/>
    </row>
    <row r="5" spans="1:23" ht="15" customHeight="1" thickBot="1" x14ac:dyDescent="0.3">
      <c r="A5" s="396"/>
      <c r="B5" s="398"/>
      <c r="C5" s="398"/>
      <c r="D5" s="97">
        <v>2018</v>
      </c>
      <c r="E5" s="98">
        <v>2019</v>
      </c>
      <c r="F5" s="98">
        <v>2020</v>
      </c>
      <c r="G5" s="407">
        <v>2021</v>
      </c>
      <c r="H5" s="97">
        <v>2018</v>
      </c>
      <c r="I5" s="98">
        <v>2019</v>
      </c>
      <c r="J5" s="98">
        <v>2020</v>
      </c>
      <c r="K5" s="99">
        <v>2021</v>
      </c>
      <c r="L5" s="408">
        <v>2018</v>
      </c>
      <c r="M5" s="98">
        <v>2019</v>
      </c>
      <c r="N5" s="98">
        <v>2020</v>
      </c>
      <c r="O5" s="407">
        <v>2021</v>
      </c>
      <c r="P5" s="97">
        <v>2018</v>
      </c>
      <c r="Q5" s="98">
        <v>2019</v>
      </c>
      <c r="R5" s="98">
        <v>2020</v>
      </c>
      <c r="S5" s="99">
        <v>2021</v>
      </c>
      <c r="T5" s="408">
        <v>2018</v>
      </c>
      <c r="U5" s="98">
        <v>2019</v>
      </c>
      <c r="V5" s="98">
        <v>2020</v>
      </c>
      <c r="W5" s="99">
        <v>2021</v>
      </c>
    </row>
    <row r="6" spans="1:23" ht="15" customHeight="1" thickBot="1" x14ac:dyDescent="0.3">
      <c r="A6" s="23">
        <f>A7+A17+A30+A48+A68+A83+A115+A125</f>
        <v>112</v>
      </c>
      <c r="B6" s="438" t="s">
        <v>147</v>
      </c>
      <c r="C6" s="439"/>
      <c r="D6" s="164">
        <f>'Окружающий мир-4 2018'!K6</f>
        <v>9874</v>
      </c>
      <c r="E6" s="165">
        <f>'Окружающий мир-4 2019'!K6</f>
        <v>11374</v>
      </c>
      <c r="F6" s="165">
        <f>'Окружающий мир-4 2020'!K6</f>
        <v>10836</v>
      </c>
      <c r="G6" s="415">
        <f>'Окружающий мир-4 2021'!K6</f>
        <v>12414</v>
      </c>
      <c r="H6" s="164">
        <f>'Окружающий мир-4 2018'!L6</f>
        <v>8337.9779999999992</v>
      </c>
      <c r="I6" s="165">
        <f>'Окружающий мир-4 2019'!L6</f>
        <v>9772.9857999999986</v>
      </c>
      <c r="J6" s="165">
        <f>'Окружающий мир-4 2020'!L6</f>
        <v>7213.0448000000006</v>
      </c>
      <c r="K6" s="425">
        <f>'Окружающий мир-4 2021'!L6</f>
        <v>10341.007299999999</v>
      </c>
      <c r="L6" s="420">
        <f>'Окружающий мир-4 2018'!M6</f>
        <v>83.009664246823959</v>
      </c>
      <c r="M6" s="166">
        <f>'Окружающий мир-4 2019'!M6</f>
        <v>84.857192982456141</v>
      </c>
      <c r="N6" s="166">
        <f>'Окружающий мир-4 2020'!M6</f>
        <v>66.87</v>
      </c>
      <c r="O6" s="431">
        <f>'Окружающий мир-4 2021'!M6</f>
        <v>82.385990259740268</v>
      </c>
      <c r="P6" s="164">
        <f>'Окружающий мир-4 2018'!N6</f>
        <v>52.006799999999998</v>
      </c>
      <c r="Q6" s="165">
        <f>'Окружающий мир-4 2019'!N6</f>
        <v>53.973299999999995</v>
      </c>
      <c r="R6" s="165">
        <f>'Окружающий мир-4 2020'!N6</f>
        <v>323.00200000000007</v>
      </c>
      <c r="S6" s="425">
        <f>'Окружающий мир-4 2021'!N6</f>
        <v>95.002600000000015</v>
      </c>
      <c r="T6" s="420">
        <f>'Окружающий мир-4 2018'!O6</f>
        <v>2.8210344827586202</v>
      </c>
      <c r="U6" s="166">
        <f>'Окружающий мир-4 2019'!O6</f>
        <v>1.883939393939394</v>
      </c>
      <c r="V6" s="166">
        <f>'Окружающий мир-4 2020'!O6</f>
        <v>2.99</v>
      </c>
      <c r="W6" s="167">
        <f>'Окружающий мир-4 2021'!O6</f>
        <v>2.2609756097560969</v>
      </c>
    </row>
    <row r="7" spans="1:23" ht="15" customHeight="1" thickBot="1" x14ac:dyDescent="0.3">
      <c r="A7" s="52">
        <v>1</v>
      </c>
      <c r="B7" s="53">
        <v>50050</v>
      </c>
      <c r="C7" s="27" t="s">
        <v>58</v>
      </c>
      <c r="D7" s="134">
        <f>'Окружающий мир-4 2018'!K7</f>
        <v>80</v>
      </c>
      <c r="E7" s="135">
        <f>'Окружающий мир-4 2019'!K7</f>
        <v>84</v>
      </c>
      <c r="F7" s="135">
        <f>'Окружающий мир-4 2020'!K7</f>
        <v>83</v>
      </c>
      <c r="G7" s="416">
        <f>'Окружающий мир-4 2021'!K7</f>
        <v>76</v>
      </c>
      <c r="H7" s="134">
        <f>'Окружающий мир-4 2018'!L7</f>
        <v>72.959999999999994</v>
      </c>
      <c r="I7" s="135">
        <f>'Окружающий мир-4 2019'!L7</f>
        <v>78.002399999999994</v>
      </c>
      <c r="J7" s="135">
        <f>'Окружающий мир-4 2020'!L7</f>
        <v>82.003999999999991</v>
      </c>
      <c r="K7" s="426">
        <f>'Окружающий мир-4 2021'!L7</f>
        <v>65.002799999999993</v>
      </c>
      <c r="L7" s="421">
        <f>'Окружающий мир-4 2018'!M7</f>
        <v>91.2</v>
      </c>
      <c r="M7" s="136">
        <f>'Окружающий мир-4 2019'!M7</f>
        <v>92.86</v>
      </c>
      <c r="N7" s="136">
        <f>'Окружающий мир-4 2020'!M7</f>
        <v>98.8</v>
      </c>
      <c r="O7" s="432">
        <f>'Окружающий мир-4 2021'!M7</f>
        <v>85.53</v>
      </c>
      <c r="P7" s="134">
        <f>'Окружающий мир-4 2018'!N7</f>
        <v>0</v>
      </c>
      <c r="Q7" s="135">
        <f>'Окружающий мир-4 2019'!N7</f>
        <v>0</v>
      </c>
      <c r="R7" s="135">
        <f>'Окружающий мир-4 2020'!N7</f>
        <v>0</v>
      </c>
      <c r="S7" s="426">
        <f>'Окружающий мир-4 2021'!N7</f>
        <v>0</v>
      </c>
      <c r="T7" s="421">
        <f>'Окружающий мир-4 2018'!O7</f>
        <v>0</v>
      </c>
      <c r="U7" s="136">
        <f>'Окружающий мир-4 2019'!O7</f>
        <v>0</v>
      </c>
      <c r="V7" s="136">
        <f>'Окружающий мир-4 2020'!O7</f>
        <v>0</v>
      </c>
      <c r="W7" s="137">
        <f>'Окружающий мир-4 2021'!O7</f>
        <v>0</v>
      </c>
    </row>
    <row r="8" spans="1:23" ht="15" customHeight="1" thickBot="1" x14ac:dyDescent="0.3">
      <c r="A8" s="54"/>
      <c r="B8" s="35"/>
      <c r="C8" s="22" t="s">
        <v>102</v>
      </c>
      <c r="D8" s="164">
        <f>'Окружающий мир-4 2018'!K8</f>
        <v>750</v>
      </c>
      <c r="E8" s="165">
        <f>'Окружающий мир-4 2019'!K8</f>
        <v>810</v>
      </c>
      <c r="F8" s="165">
        <f>'Окружающий мир-4 2020'!K8</f>
        <v>793</v>
      </c>
      <c r="G8" s="415">
        <f>'Окружающий мир-4 2021'!K8</f>
        <v>920</v>
      </c>
      <c r="H8" s="164">
        <f>'Окружающий мир-4 2018'!L8</f>
        <v>613.95600000000013</v>
      </c>
      <c r="I8" s="165">
        <f>'Окружающий мир-4 2019'!L8</f>
        <v>714.99160000000006</v>
      </c>
      <c r="J8" s="165">
        <f>'Окружающий мир-4 2020'!L8</f>
        <v>631.01070000000004</v>
      </c>
      <c r="K8" s="425">
        <f>'Окружающий мир-4 2021'!L8</f>
        <v>798.97110000000009</v>
      </c>
      <c r="L8" s="420">
        <f>'Окружающий мир-4 2018'!M8</f>
        <v>83.01111111111112</v>
      </c>
      <c r="M8" s="166">
        <f>'Окружающий мир-4 2019'!M8</f>
        <v>88.548888888888882</v>
      </c>
      <c r="N8" s="166">
        <f>'Окружающий мир-4 2020'!M8</f>
        <v>79.666250000000005</v>
      </c>
      <c r="O8" s="431">
        <f>'Окружающий мир-4 2021'!M8</f>
        <v>86.863333333333344</v>
      </c>
      <c r="P8" s="164">
        <f>'Окружающий мир-4 2018'!N8</f>
        <v>2.0075000000000003</v>
      </c>
      <c r="Q8" s="165">
        <f>'Окружающий мир-4 2019'!N8</f>
        <v>0.99959999999999993</v>
      </c>
      <c r="R8" s="165">
        <f>'Окружающий мир-4 2020'!N8</f>
        <v>7</v>
      </c>
      <c r="S8" s="425">
        <f>'Окружающий мир-4 2021'!N8</f>
        <v>2.9973999999999998</v>
      </c>
      <c r="T8" s="420">
        <f>'Окружающий мир-4 2018'!O8</f>
        <v>0.82499999999999996</v>
      </c>
      <c r="U8" s="166">
        <f>'Окружающий мир-4 2019'!O8</f>
        <v>0.98</v>
      </c>
      <c r="V8" s="166">
        <f>'Окружающий мир-4 2020'!O8</f>
        <v>2.25</v>
      </c>
      <c r="W8" s="167">
        <f>'Окружающий мир-4 2021'!O8</f>
        <v>1.0533333333333335</v>
      </c>
    </row>
    <row r="9" spans="1:23" ht="15" customHeight="1" x14ac:dyDescent="0.25">
      <c r="A9" s="55">
        <v>1</v>
      </c>
      <c r="B9" s="56">
        <v>10003</v>
      </c>
      <c r="C9" s="11" t="s">
        <v>7</v>
      </c>
      <c r="D9" s="140">
        <f>'Окружающий мир-4 2018'!K9</f>
        <v>47</v>
      </c>
      <c r="E9" s="141">
        <f>'Окружающий мир-4 2019'!K9</f>
        <v>75</v>
      </c>
      <c r="F9" s="465" t="str">
        <f>'Окружающий мир-4 2020'!K9</f>
        <v>-</v>
      </c>
      <c r="G9" s="417">
        <f>'Окружающий мир-4 2021'!K9</f>
        <v>50</v>
      </c>
      <c r="H9" s="140">
        <f>'Окружающий мир-4 2018'!L9</f>
        <v>46.013000000000005</v>
      </c>
      <c r="I9" s="141">
        <f>'Окружающий мир-4 2019'!L9</f>
        <v>75</v>
      </c>
      <c r="J9" s="465" t="str">
        <f>'Окружающий мир-4 2020'!L9</f>
        <v>-</v>
      </c>
      <c r="K9" s="427">
        <f>'Окружающий мир-4 2021'!L9</f>
        <v>49</v>
      </c>
      <c r="L9" s="422">
        <f>'Окружающий мир-4 2018'!M9</f>
        <v>97.9</v>
      </c>
      <c r="M9" s="142">
        <f>'Окружающий мир-4 2019'!M9</f>
        <v>100</v>
      </c>
      <c r="N9" s="142" t="str">
        <f>'Окружающий мир-4 2020'!M9</f>
        <v>-</v>
      </c>
      <c r="O9" s="433">
        <f>'Окружающий мир-4 2021'!M9</f>
        <v>98</v>
      </c>
      <c r="P9" s="140">
        <f>'Окружающий мир-4 2018'!N9</f>
        <v>0</v>
      </c>
      <c r="Q9" s="141">
        <f>'Окружающий мир-4 2019'!N9</f>
        <v>0</v>
      </c>
      <c r="R9" s="465" t="str">
        <f>'Окружающий мир-4 2020'!N9</f>
        <v>-</v>
      </c>
      <c r="S9" s="427">
        <f>'Окружающий мир-4 2021'!N9</f>
        <v>0</v>
      </c>
      <c r="T9" s="422">
        <f>'Окружающий мир-4 2018'!O9</f>
        <v>0</v>
      </c>
      <c r="U9" s="142">
        <f>'Окружающий мир-4 2019'!O9</f>
        <v>0</v>
      </c>
      <c r="V9" s="466" t="str">
        <f>'Окружающий мир-4 2020'!O9</f>
        <v>-</v>
      </c>
      <c r="W9" s="143">
        <f>'Окружающий мир-4 2021'!O9</f>
        <v>0</v>
      </c>
    </row>
    <row r="10" spans="1:23" ht="15" customHeight="1" x14ac:dyDescent="0.25">
      <c r="A10" s="57">
        <v>2</v>
      </c>
      <c r="B10" s="58">
        <v>10002</v>
      </c>
      <c r="C10" s="10" t="s">
        <v>6</v>
      </c>
      <c r="D10" s="144">
        <f>'Окружающий мир-4 2018'!K10</f>
        <v>95</v>
      </c>
      <c r="E10" s="145">
        <f>'Окружающий мир-4 2019'!K10</f>
        <v>97</v>
      </c>
      <c r="F10" s="145">
        <f>'Окружающий мир-4 2020'!K10</f>
        <v>89</v>
      </c>
      <c r="G10" s="418">
        <f>'Окружающий мир-4 2021'!K10</f>
        <v>99</v>
      </c>
      <c r="H10" s="144">
        <f>'Окружающий мир-4 2018'!L10</f>
        <v>77.99499999999999</v>
      </c>
      <c r="I10" s="145">
        <f>'Окружающий мир-4 2019'!L10</f>
        <v>82.003800000000012</v>
      </c>
      <c r="J10" s="145">
        <f>'Окружающий мир-4 2020'!L10</f>
        <v>72.001000000000005</v>
      </c>
      <c r="K10" s="428">
        <f>'Окружающий мир-4 2021'!L10</f>
        <v>77.992199999999997</v>
      </c>
      <c r="L10" s="423">
        <f>'Окружающий мир-4 2018'!M10</f>
        <v>82.1</v>
      </c>
      <c r="M10" s="146">
        <f>'Окружающий мир-4 2019'!M10</f>
        <v>84.54</v>
      </c>
      <c r="N10" s="146">
        <f>'Окружающий мир-4 2020'!M10</f>
        <v>80.900000000000006</v>
      </c>
      <c r="O10" s="434">
        <f>'Окружающий мир-4 2021'!M10</f>
        <v>78.78</v>
      </c>
      <c r="P10" s="144">
        <f>'Окружающий мир-4 2018'!N10</f>
        <v>0</v>
      </c>
      <c r="Q10" s="145">
        <f>'Окружающий мир-4 2019'!N10</f>
        <v>0</v>
      </c>
      <c r="R10" s="145">
        <f>'Окружающий мир-4 2020'!N10</f>
        <v>3</v>
      </c>
      <c r="S10" s="428">
        <f>'Окружающий мир-4 2021'!N10</f>
        <v>0.9998999999999999</v>
      </c>
      <c r="T10" s="423">
        <f>'Окружающий мир-4 2018'!O10</f>
        <v>0</v>
      </c>
      <c r="U10" s="146">
        <f>'Окружающий мир-4 2019'!O10</f>
        <v>0</v>
      </c>
      <c r="V10" s="146">
        <f>'Окружающий мир-4 2020'!O10</f>
        <v>3.37</v>
      </c>
      <c r="W10" s="147">
        <f>'Окружающий мир-4 2021'!O10</f>
        <v>1.01</v>
      </c>
    </row>
    <row r="11" spans="1:23" ht="15" customHeight="1" x14ac:dyDescent="0.25">
      <c r="A11" s="57">
        <v>3</v>
      </c>
      <c r="B11" s="58">
        <v>10090</v>
      </c>
      <c r="C11" s="10" t="s">
        <v>9</v>
      </c>
      <c r="D11" s="144">
        <f>'Окружающий мир-4 2018'!K11</f>
        <v>155</v>
      </c>
      <c r="E11" s="145">
        <f>'Окружающий мир-4 2019'!K11</f>
        <v>138</v>
      </c>
      <c r="F11" s="145">
        <f>'Окружающий мир-4 2020'!K11</f>
        <v>147</v>
      </c>
      <c r="G11" s="418">
        <f>'Окружающий мир-4 2021'!K11</f>
        <v>182</v>
      </c>
      <c r="H11" s="144">
        <f>'Окружающий мир-4 2018'!L11</f>
        <v>129.89000000000001</v>
      </c>
      <c r="I11" s="145">
        <f>'Окружающий мир-4 2019'!L11</f>
        <v>123.99299999999999</v>
      </c>
      <c r="J11" s="145">
        <f>'Окружающий мир-4 2020'!L11</f>
        <v>105.00210000000001</v>
      </c>
      <c r="K11" s="428">
        <f>'Окружающий мир-4 2021'!L11</f>
        <v>167.98599999999999</v>
      </c>
      <c r="L11" s="423">
        <f>'Окружающий мир-4 2018'!M11</f>
        <v>83.800000000000011</v>
      </c>
      <c r="M11" s="146">
        <f>'Окружающий мир-4 2019'!M11</f>
        <v>89.85</v>
      </c>
      <c r="N11" s="146">
        <f>'Окружающий мир-4 2020'!M11</f>
        <v>71.430000000000007</v>
      </c>
      <c r="O11" s="434">
        <f>'Окружающий мир-4 2021'!M11</f>
        <v>92.3</v>
      </c>
      <c r="P11" s="144">
        <f>'Окружающий мир-4 2018'!N11</f>
        <v>1.0075000000000001</v>
      </c>
      <c r="Q11" s="145">
        <f>'Окружающий мир-4 2019'!N11</f>
        <v>0</v>
      </c>
      <c r="R11" s="145">
        <f>'Окружающий мир-4 2020'!N11</f>
        <v>1</v>
      </c>
      <c r="S11" s="428">
        <f>'Окружающий мир-4 2021'!N11</f>
        <v>0</v>
      </c>
      <c r="T11" s="423">
        <f>'Окружающий мир-4 2018'!O11</f>
        <v>0.65</v>
      </c>
      <c r="U11" s="146">
        <f>'Окружающий мир-4 2019'!O11</f>
        <v>0</v>
      </c>
      <c r="V11" s="146">
        <f>'Окружающий мир-4 2020'!O11</f>
        <v>0.68</v>
      </c>
      <c r="W11" s="147">
        <f>'Окружающий мир-4 2021'!O11</f>
        <v>0</v>
      </c>
    </row>
    <row r="12" spans="1:23" ht="15" customHeight="1" x14ac:dyDescent="0.25">
      <c r="A12" s="57">
        <v>4</v>
      </c>
      <c r="B12" s="58">
        <v>10004</v>
      </c>
      <c r="C12" s="10" t="s">
        <v>8</v>
      </c>
      <c r="D12" s="144">
        <f>'Окружающий мир-4 2018'!K12</f>
        <v>64</v>
      </c>
      <c r="E12" s="145">
        <f>'Окружающий мир-4 2019'!K12</f>
        <v>113</v>
      </c>
      <c r="F12" s="145">
        <f>'Окружающий мир-4 2020'!K12</f>
        <v>138</v>
      </c>
      <c r="G12" s="418">
        <f>'Окружающий мир-4 2021'!K12</f>
        <v>113</v>
      </c>
      <c r="H12" s="144">
        <f>'Окружающий мир-4 2018'!L12</f>
        <v>64</v>
      </c>
      <c r="I12" s="145">
        <f>'Окружающий мир-4 2019'!L12</f>
        <v>113</v>
      </c>
      <c r="J12" s="145">
        <f>'Окружающий мир-4 2020'!L12</f>
        <v>133.99799999999999</v>
      </c>
      <c r="K12" s="428">
        <f>'Окружающий мир-4 2021'!L12</f>
        <v>113</v>
      </c>
      <c r="L12" s="423">
        <f>'Окружающий мир-4 2018'!M12</f>
        <v>100</v>
      </c>
      <c r="M12" s="146">
        <f>'Окружающий мир-4 2019'!M12</f>
        <v>100</v>
      </c>
      <c r="N12" s="146">
        <f>'Окружающий мир-4 2020'!M12</f>
        <v>97.1</v>
      </c>
      <c r="O12" s="434">
        <f>'Окружающий мир-4 2021'!M12</f>
        <v>100</v>
      </c>
      <c r="P12" s="144">
        <f>'Окружающий мир-4 2018'!N12</f>
        <v>0</v>
      </c>
      <c r="Q12" s="145">
        <f>'Окружающий мир-4 2019'!N12</f>
        <v>0</v>
      </c>
      <c r="R12" s="145">
        <f>'Окружающий мир-4 2020'!N12</f>
        <v>0</v>
      </c>
      <c r="S12" s="428">
        <f>'Окружающий мир-4 2021'!N12</f>
        <v>0</v>
      </c>
      <c r="T12" s="423">
        <f>'Окружающий мир-4 2018'!O12</f>
        <v>0</v>
      </c>
      <c r="U12" s="146">
        <f>'Окружающий мир-4 2019'!O12</f>
        <v>0</v>
      </c>
      <c r="V12" s="146">
        <f>'Окружающий мир-4 2020'!O12</f>
        <v>0</v>
      </c>
      <c r="W12" s="147">
        <f>'Окружающий мир-4 2021'!O12</f>
        <v>0</v>
      </c>
    </row>
    <row r="13" spans="1:23" ht="15" customHeight="1" x14ac:dyDescent="0.25">
      <c r="A13" s="57">
        <v>5</v>
      </c>
      <c r="B13" s="58">
        <v>10001</v>
      </c>
      <c r="C13" s="10" t="s">
        <v>5</v>
      </c>
      <c r="D13" s="144">
        <f>'Окружающий мир-4 2018'!K13</f>
        <v>51</v>
      </c>
      <c r="E13" s="145">
        <f>'Окружающий мир-4 2019'!K13</f>
        <v>48</v>
      </c>
      <c r="F13" s="145">
        <f>'Окружающий мир-4 2020'!K13</f>
        <v>62</v>
      </c>
      <c r="G13" s="418">
        <f>'Окружающий мир-4 2021'!K13</f>
        <v>74</v>
      </c>
      <c r="H13" s="144">
        <f>'Окружающий мир-4 2018'!L13</f>
        <v>44.013000000000005</v>
      </c>
      <c r="I13" s="145">
        <f>'Окружающий мир-4 2019'!L13</f>
        <v>48</v>
      </c>
      <c r="J13" s="145">
        <f>'Окружающий мир-4 2020'!L13</f>
        <v>46.003999999999998</v>
      </c>
      <c r="K13" s="428">
        <f>'Окружающий мир-4 2021'!L13</f>
        <v>71.994599999999991</v>
      </c>
      <c r="L13" s="423">
        <f>'Окружающий мир-4 2018'!M13</f>
        <v>86.300000000000011</v>
      </c>
      <c r="M13" s="146">
        <f>'Окружающий мир-4 2019'!M13</f>
        <v>100</v>
      </c>
      <c r="N13" s="146">
        <f>'Окружающий мир-4 2020'!M13</f>
        <v>74.199999999999989</v>
      </c>
      <c r="O13" s="434">
        <f>'Окружающий мир-4 2021'!M13</f>
        <v>97.289999999999992</v>
      </c>
      <c r="P13" s="144">
        <f>'Окружающий мир-4 2018'!N13</f>
        <v>0</v>
      </c>
      <c r="Q13" s="145">
        <f>'Окружающий мир-4 2019'!N13</f>
        <v>0</v>
      </c>
      <c r="R13" s="145">
        <f>'Окружающий мир-4 2020'!N13</f>
        <v>0</v>
      </c>
      <c r="S13" s="428">
        <f>'Окружающий мир-4 2021'!N13</f>
        <v>0</v>
      </c>
      <c r="T13" s="423">
        <f>'Окружающий мир-4 2018'!O13</f>
        <v>0</v>
      </c>
      <c r="U13" s="146">
        <f>'Окружающий мир-4 2019'!O13</f>
        <v>0</v>
      </c>
      <c r="V13" s="146">
        <f>'Окружающий мир-4 2020'!O13</f>
        <v>0</v>
      </c>
      <c r="W13" s="147">
        <f>'Окружающий мир-4 2021'!O13</f>
        <v>0</v>
      </c>
    </row>
    <row r="14" spans="1:23" ht="15" customHeight="1" x14ac:dyDescent="0.25">
      <c r="A14" s="57">
        <v>6</v>
      </c>
      <c r="B14" s="58">
        <v>10120</v>
      </c>
      <c r="C14" s="10" t="s">
        <v>10</v>
      </c>
      <c r="D14" s="144">
        <f>'Окружающий мир-4 2018'!K14</f>
        <v>83</v>
      </c>
      <c r="E14" s="145">
        <f>'Окружающий мир-4 2019'!K14</f>
        <v>80</v>
      </c>
      <c r="F14" s="145">
        <f>'Окружающий мир-4 2020'!K14</f>
        <v>77</v>
      </c>
      <c r="G14" s="418">
        <f>'Окружающий мир-4 2021'!K14</f>
        <v>86</v>
      </c>
      <c r="H14" s="144">
        <f>'Окружающий мир-4 2018'!L14</f>
        <v>53.037000000000006</v>
      </c>
      <c r="I14" s="145">
        <f>'Окружающий мир-4 2019'!L14</f>
        <v>62</v>
      </c>
      <c r="J14" s="145">
        <f>'Окружающий мир-4 2020'!L14</f>
        <v>60.999399999999994</v>
      </c>
      <c r="K14" s="428">
        <f>'Окружающий мир-4 2021'!L14</f>
        <v>60.999800000000008</v>
      </c>
      <c r="L14" s="423">
        <f>'Окружающий мир-4 2018'!M14</f>
        <v>63.900000000000006</v>
      </c>
      <c r="M14" s="146">
        <f>'Окружающий мир-4 2019'!M14</f>
        <v>77.5</v>
      </c>
      <c r="N14" s="146">
        <f>'Окружающий мир-4 2020'!M14</f>
        <v>79.22</v>
      </c>
      <c r="O14" s="434">
        <f>'Окружающий мир-4 2021'!M14</f>
        <v>70.930000000000007</v>
      </c>
      <c r="P14" s="144">
        <f>'Окружающий мир-4 2018'!N14</f>
        <v>0</v>
      </c>
      <c r="Q14" s="145">
        <f>'Окружающий мир-4 2019'!N14</f>
        <v>0</v>
      </c>
      <c r="R14" s="145">
        <f>'Окружающий мир-4 2020'!N14</f>
        <v>0</v>
      </c>
      <c r="S14" s="428">
        <f>'Окружающий мир-4 2021'!N14</f>
        <v>0.99759999999999993</v>
      </c>
      <c r="T14" s="423">
        <f>'Окружающий мир-4 2018'!O14</f>
        <v>0</v>
      </c>
      <c r="U14" s="146">
        <f>'Окружающий мир-4 2019'!O14</f>
        <v>0</v>
      </c>
      <c r="V14" s="146">
        <f>'Окружающий мир-4 2020'!O14</f>
        <v>0</v>
      </c>
      <c r="W14" s="147">
        <f>'Окружающий мир-4 2021'!O14</f>
        <v>1.1599999999999999</v>
      </c>
    </row>
    <row r="15" spans="1:23" ht="15" customHeight="1" x14ac:dyDescent="0.25">
      <c r="A15" s="57">
        <v>7</v>
      </c>
      <c r="B15" s="58">
        <v>10190</v>
      </c>
      <c r="C15" s="10" t="s">
        <v>11</v>
      </c>
      <c r="D15" s="144">
        <f>'Окружающий мир-4 2018'!K15</f>
        <v>100</v>
      </c>
      <c r="E15" s="145">
        <f>'Окружающий мир-4 2019'!K15</f>
        <v>102</v>
      </c>
      <c r="F15" s="145">
        <f>'Окружающий мир-4 2020'!K15</f>
        <v>111</v>
      </c>
      <c r="G15" s="418">
        <f>'Окружающий мир-4 2021'!K15</f>
        <v>116</v>
      </c>
      <c r="H15" s="144">
        <f>'Окружающий мир-4 2018'!L15</f>
        <v>80</v>
      </c>
      <c r="I15" s="145">
        <f>'Окружающий мир-4 2019'!L15</f>
        <v>80.998199999999997</v>
      </c>
      <c r="J15" s="145">
        <f>'Окружающий мир-4 2020'!L15</f>
        <v>58.996499999999997</v>
      </c>
      <c r="K15" s="428">
        <f>'Окружающий мир-4 2021'!L15</f>
        <v>98.994399999999999</v>
      </c>
      <c r="L15" s="423">
        <f>'Окружающий мир-4 2018'!M15</f>
        <v>80</v>
      </c>
      <c r="M15" s="146">
        <f>'Окружающий мир-4 2019'!M15</f>
        <v>79.41</v>
      </c>
      <c r="N15" s="146">
        <f>'Окружающий мир-4 2020'!M15</f>
        <v>53.15</v>
      </c>
      <c r="O15" s="434">
        <f>'Окружающий мир-4 2021'!M15</f>
        <v>85.34</v>
      </c>
      <c r="P15" s="144">
        <f>'Окружающий мир-4 2018'!N15</f>
        <v>1</v>
      </c>
      <c r="Q15" s="145">
        <f>'Окружающий мир-4 2019'!N15</f>
        <v>0.99959999999999993</v>
      </c>
      <c r="R15" s="145">
        <f>'Окружающий мир-4 2020'!N15</f>
        <v>3</v>
      </c>
      <c r="S15" s="428">
        <f>'Окружающий мир-4 2021'!N15</f>
        <v>0</v>
      </c>
      <c r="T15" s="423">
        <f>'Окружающий мир-4 2018'!O15</f>
        <v>1</v>
      </c>
      <c r="U15" s="146">
        <f>'Окружающий мир-4 2019'!O15</f>
        <v>0.98</v>
      </c>
      <c r="V15" s="146">
        <f>'Окружающий мир-4 2020'!O15</f>
        <v>2.7</v>
      </c>
      <c r="W15" s="147">
        <f>'Окружающий мир-4 2021'!O15</f>
        <v>0</v>
      </c>
    </row>
    <row r="16" spans="1:23" ht="15" customHeight="1" x14ac:dyDescent="0.25">
      <c r="A16" s="57">
        <v>8</v>
      </c>
      <c r="B16" s="58">
        <v>10320</v>
      </c>
      <c r="C16" s="10" t="s">
        <v>12</v>
      </c>
      <c r="D16" s="144">
        <f>'Окружающий мир-4 2018'!K16</f>
        <v>82</v>
      </c>
      <c r="E16" s="145">
        <f>'Окружающий мир-4 2019'!K16</f>
        <v>79</v>
      </c>
      <c r="F16" s="145">
        <f>'Окружающий мир-4 2020'!K16</f>
        <v>91</v>
      </c>
      <c r="G16" s="418">
        <f>'Окружающий мир-4 2021'!K16</f>
        <v>99</v>
      </c>
      <c r="H16" s="144">
        <f>'Окружающий мир-4 2018'!L16</f>
        <v>66.010000000000005</v>
      </c>
      <c r="I16" s="145">
        <f>'Окружающий мир-4 2019'!L16</f>
        <v>62.994599999999998</v>
      </c>
      <c r="J16" s="145">
        <f>'Окружающий мир-4 2020'!L16</f>
        <v>88.006100000000004</v>
      </c>
      <c r="K16" s="428">
        <f>'Окружающий мир-4 2021'!L16</f>
        <v>85.00139999999999</v>
      </c>
      <c r="L16" s="423">
        <f>'Окружающий мир-4 2018'!M16</f>
        <v>80.5</v>
      </c>
      <c r="M16" s="146">
        <f>'Окружающий мир-4 2019'!M16</f>
        <v>79.739999999999995</v>
      </c>
      <c r="N16" s="146">
        <f>'Окружающий мир-4 2020'!M16</f>
        <v>96.710000000000008</v>
      </c>
      <c r="O16" s="434">
        <f>'Окружающий мир-4 2021'!M16</f>
        <v>85.86</v>
      </c>
      <c r="P16" s="144">
        <f>'Окружающий мир-4 2018'!N16</f>
        <v>0</v>
      </c>
      <c r="Q16" s="145">
        <f>'Окружающий мир-4 2019'!N16</f>
        <v>0</v>
      </c>
      <c r="R16" s="145">
        <f>'Окружающий мир-4 2020'!N16</f>
        <v>0</v>
      </c>
      <c r="S16" s="428">
        <f>'Окружающий мир-4 2021'!N16</f>
        <v>0</v>
      </c>
      <c r="T16" s="423">
        <f>'Окружающий мир-4 2018'!O16</f>
        <v>0</v>
      </c>
      <c r="U16" s="146">
        <f>'Окружающий мир-4 2019'!O16</f>
        <v>0</v>
      </c>
      <c r="V16" s="146">
        <f>'Окружающий мир-4 2020'!O16</f>
        <v>0</v>
      </c>
      <c r="W16" s="147">
        <f>'Окружающий мир-4 2021'!O16</f>
        <v>0</v>
      </c>
    </row>
    <row r="17" spans="1:23" ht="15" customHeight="1" thickBot="1" x14ac:dyDescent="0.3">
      <c r="A17" s="59">
        <v>9</v>
      </c>
      <c r="B17" s="34">
        <v>10860</v>
      </c>
      <c r="C17" s="12" t="s">
        <v>103</v>
      </c>
      <c r="D17" s="148">
        <f>'Окружающий мир-4 2018'!K17</f>
        <v>73</v>
      </c>
      <c r="E17" s="149">
        <f>'Окружающий мир-4 2019'!K17</f>
        <v>78</v>
      </c>
      <c r="F17" s="149">
        <f>'Окружающий мир-4 2020'!K17</f>
        <v>78</v>
      </c>
      <c r="G17" s="419">
        <f>'Окружающий мир-4 2021'!K17</f>
        <v>101</v>
      </c>
      <c r="H17" s="148">
        <f>'Окружающий мир-4 2018'!L17</f>
        <v>52.99799999999999</v>
      </c>
      <c r="I17" s="149">
        <f>'Окружающий мир-4 2019'!L17</f>
        <v>67.00200000000001</v>
      </c>
      <c r="J17" s="149">
        <f>'Окружающий мир-4 2020'!L17</f>
        <v>66.003600000000006</v>
      </c>
      <c r="K17" s="429">
        <f>'Окружающий мир-4 2021'!L17</f>
        <v>74.002700000000019</v>
      </c>
      <c r="L17" s="424">
        <f>'Окружающий мир-4 2018'!M17</f>
        <v>72.599999999999994</v>
      </c>
      <c r="M17" s="150">
        <f>'Окружающий мир-4 2019'!M17</f>
        <v>85.9</v>
      </c>
      <c r="N17" s="150">
        <f>'Окружающий мир-4 2020'!M17</f>
        <v>84.62</v>
      </c>
      <c r="O17" s="435">
        <f>'Окружающий мир-4 2021'!M17</f>
        <v>73.27000000000001</v>
      </c>
      <c r="P17" s="148">
        <f>'Окружающий мир-4 2018'!N17</f>
        <v>0</v>
      </c>
      <c r="Q17" s="149">
        <f>'Окружающий мир-4 2019'!N17</f>
        <v>0</v>
      </c>
      <c r="R17" s="149">
        <f>'Окружающий мир-4 2020'!N17</f>
        <v>0</v>
      </c>
      <c r="S17" s="429">
        <f>'Окружающий мир-4 2021'!N17</f>
        <v>0.9998999999999999</v>
      </c>
      <c r="T17" s="424">
        <f>'Окружающий мир-4 2018'!O17</f>
        <v>0</v>
      </c>
      <c r="U17" s="150">
        <f>'Окружающий мир-4 2019'!O17</f>
        <v>0</v>
      </c>
      <c r="V17" s="150">
        <f>'Окружающий мир-4 2020'!O17</f>
        <v>0</v>
      </c>
      <c r="W17" s="151">
        <f>'Окружающий мир-4 2021'!O17</f>
        <v>0.99</v>
      </c>
    </row>
    <row r="18" spans="1:23" ht="15" customHeight="1" thickBot="1" x14ac:dyDescent="0.3">
      <c r="A18" s="44"/>
      <c r="B18" s="45"/>
      <c r="C18" s="22" t="s">
        <v>104</v>
      </c>
      <c r="D18" s="164">
        <f>'Окружающий мир-4 2018'!K18</f>
        <v>1059</v>
      </c>
      <c r="E18" s="165">
        <f>'Окружающий мир-4 2019'!K18</f>
        <v>1140</v>
      </c>
      <c r="F18" s="165">
        <f>'Окружающий мир-4 2020'!K18</f>
        <v>1050</v>
      </c>
      <c r="G18" s="415">
        <f>'Окружающий мир-4 2021'!K18</f>
        <v>1197</v>
      </c>
      <c r="H18" s="164">
        <f>'Окружающий мир-4 2018'!L18</f>
        <v>945.92899999999997</v>
      </c>
      <c r="I18" s="165">
        <f>'Окружающий мир-4 2019'!L18</f>
        <v>1027.9715999999999</v>
      </c>
      <c r="J18" s="165">
        <f>'Окружающий мир-4 2020'!L18</f>
        <v>663.98749999999984</v>
      </c>
      <c r="K18" s="425">
        <f>'Окружающий мир-4 2021'!L18</f>
        <v>1017.0179000000001</v>
      </c>
      <c r="L18" s="420">
        <f>'Окружающий мир-4 2018'!M18</f>
        <v>88.34615384615384</v>
      </c>
      <c r="M18" s="166">
        <f>'Окружающий мир-4 2019'!M18</f>
        <v>90.026153846153818</v>
      </c>
      <c r="N18" s="166">
        <f>'Окружающий мир-4 2020'!M18</f>
        <v>61.49727272727273</v>
      </c>
      <c r="O18" s="431">
        <f>'Окружающий мир-4 2021'!M18</f>
        <v>83.450833333333335</v>
      </c>
      <c r="P18" s="164">
        <f>'Окружающий мир-4 2018'!N18</f>
        <v>0</v>
      </c>
      <c r="Q18" s="165">
        <f>'Окружающий мир-4 2019'!N18</f>
        <v>0.99959999999999993</v>
      </c>
      <c r="R18" s="165">
        <f>'Окружающий мир-4 2020'!N18</f>
        <v>21.001000000000001</v>
      </c>
      <c r="S18" s="425">
        <f>'Окружающий мир-4 2021'!N18</f>
        <v>9.0007000000000001</v>
      </c>
      <c r="T18" s="420">
        <f>'Окружающий мир-4 2018'!O18</f>
        <v>0</v>
      </c>
      <c r="U18" s="166">
        <f>'Окружающий мир-4 2019'!O18</f>
        <v>0.98</v>
      </c>
      <c r="V18" s="166">
        <f>'Окружающий мир-4 2020'!O18</f>
        <v>3.3</v>
      </c>
      <c r="W18" s="167">
        <f>'Окружающий мир-4 2021'!O18</f>
        <v>2.4624999999999999</v>
      </c>
    </row>
    <row r="19" spans="1:23" ht="15" customHeight="1" x14ac:dyDescent="0.25">
      <c r="A19" s="55">
        <v>1</v>
      </c>
      <c r="B19" s="56">
        <v>20040</v>
      </c>
      <c r="C19" s="412" t="s">
        <v>13</v>
      </c>
      <c r="D19" s="140">
        <f>'Окружающий мир-4 2018'!K19</f>
        <v>83</v>
      </c>
      <c r="E19" s="141">
        <f>'Окружающий мир-4 2019'!K19</f>
        <v>85</v>
      </c>
      <c r="F19" s="141">
        <f>'Окружающий мир-4 2020'!K19</f>
        <v>77</v>
      </c>
      <c r="G19" s="417">
        <f>'Окружающий мир-4 2021'!K19</f>
        <v>83</v>
      </c>
      <c r="H19" s="140">
        <f>'Окружающий мир-4 2018'!L19</f>
        <v>79.016000000000005</v>
      </c>
      <c r="I19" s="141">
        <f>'Окружающий мир-4 2019'!L19</f>
        <v>83.996999999999986</v>
      </c>
      <c r="J19" s="141">
        <f>'Окружающий мир-4 2020'!L19</f>
        <v>48.995100000000001</v>
      </c>
      <c r="K19" s="427">
        <f>'Окружающий мир-4 2021'!L19</f>
        <v>76.003099999999989</v>
      </c>
      <c r="L19" s="422">
        <f>'Окружающий мир-4 2018'!M19</f>
        <v>95.2</v>
      </c>
      <c r="M19" s="142">
        <f>'Окружающий мир-4 2019'!M19</f>
        <v>98.82</v>
      </c>
      <c r="N19" s="142">
        <f>'Окружающий мир-4 2020'!M19</f>
        <v>63.63</v>
      </c>
      <c r="O19" s="433">
        <f>'Окружающий мир-4 2021'!M19</f>
        <v>91.57</v>
      </c>
      <c r="P19" s="140">
        <f>'Окружающий мир-4 2018'!N19</f>
        <v>0</v>
      </c>
      <c r="Q19" s="141">
        <f>'Окружающий мир-4 2019'!N19</f>
        <v>0</v>
      </c>
      <c r="R19" s="141">
        <f>'Окружающий мир-4 2020'!N19</f>
        <v>2</v>
      </c>
      <c r="S19" s="427">
        <f>'Окружающий мир-4 2021'!N19</f>
        <v>0</v>
      </c>
      <c r="T19" s="422">
        <f>'Окружающий мир-4 2018'!O19</f>
        <v>0</v>
      </c>
      <c r="U19" s="142">
        <f>'Окружающий мир-4 2019'!O19</f>
        <v>0</v>
      </c>
      <c r="V19" s="142">
        <f>'Окружающий мир-4 2020'!O19</f>
        <v>2.6</v>
      </c>
      <c r="W19" s="143">
        <f>'Окружающий мир-4 2021'!O19</f>
        <v>0</v>
      </c>
    </row>
    <row r="20" spans="1:23" ht="15" customHeight="1" x14ac:dyDescent="0.25">
      <c r="A20" s="57">
        <v>2</v>
      </c>
      <c r="B20" s="58">
        <v>20061</v>
      </c>
      <c r="C20" s="413" t="s">
        <v>14</v>
      </c>
      <c r="D20" s="144">
        <f>'Окружающий мир-4 2018'!K20</f>
        <v>51</v>
      </c>
      <c r="E20" s="145">
        <f>'Окружающий мир-4 2019'!K20</f>
        <v>53</v>
      </c>
      <c r="F20" s="145">
        <f>'Окружающий мир-4 2020'!K20</f>
        <v>68</v>
      </c>
      <c r="G20" s="418">
        <f>'Окружающий мир-4 2021'!K20</f>
        <v>68</v>
      </c>
      <c r="H20" s="144">
        <f>'Окружающий мир-4 2018'!L20</f>
        <v>49.010999999999996</v>
      </c>
      <c r="I20" s="145">
        <f>'Окружающий мир-4 2019'!L20</f>
        <v>53</v>
      </c>
      <c r="J20" s="145">
        <f>'Окружающий мир-4 2020'!L20</f>
        <v>45.995200000000004</v>
      </c>
      <c r="K20" s="428">
        <f>'Окружающий мир-4 2021'!L20</f>
        <v>56.997599999999991</v>
      </c>
      <c r="L20" s="423">
        <f>'Окружающий мир-4 2018'!M20</f>
        <v>96.1</v>
      </c>
      <c r="M20" s="146">
        <f>'Окружающий мир-4 2019'!M20</f>
        <v>100</v>
      </c>
      <c r="N20" s="146">
        <f>'Окружающий мир-4 2020'!M20</f>
        <v>67.64</v>
      </c>
      <c r="O20" s="434">
        <f>'Окружающий мир-4 2021'!M20</f>
        <v>83.82</v>
      </c>
      <c r="P20" s="144">
        <f>'Окружающий мир-4 2018'!N20</f>
        <v>0</v>
      </c>
      <c r="Q20" s="145">
        <f>'Окружающий мир-4 2019'!N20</f>
        <v>0</v>
      </c>
      <c r="R20" s="145">
        <f>'Окружающий мир-4 2020'!N20</f>
        <v>1</v>
      </c>
      <c r="S20" s="428">
        <f>'Окружающий мир-4 2021'!N20</f>
        <v>0.99959999999999993</v>
      </c>
      <c r="T20" s="423">
        <f>'Окружающий мир-4 2018'!O20</f>
        <v>0</v>
      </c>
      <c r="U20" s="146">
        <f>'Окружающий мир-4 2019'!O20</f>
        <v>0</v>
      </c>
      <c r="V20" s="146">
        <f>'Окружающий мир-4 2020'!O20</f>
        <v>1.47</v>
      </c>
      <c r="W20" s="147">
        <f>'Окружающий мир-4 2021'!O20</f>
        <v>1.47</v>
      </c>
    </row>
    <row r="21" spans="1:23" ht="15" customHeight="1" x14ac:dyDescent="0.25">
      <c r="A21" s="57">
        <v>3</v>
      </c>
      <c r="B21" s="58">
        <v>21020</v>
      </c>
      <c r="C21" s="413" t="s">
        <v>22</v>
      </c>
      <c r="D21" s="144">
        <f>'Окружающий мир-4 2018'!K21</f>
        <v>90</v>
      </c>
      <c r="E21" s="145">
        <f>'Окружающий мир-4 2019'!K21</f>
        <v>105</v>
      </c>
      <c r="F21" s="145">
        <f>'Окружающий мир-4 2020'!K21</f>
        <v>70</v>
      </c>
      <c r="G21" s="418">
        <f>'Окружающий мир-4 2021'!K21</f>
        <v>95</v>
      </c>
      <c r="H21" s="144">
        <f>'Окружающий мир-4 2018'!L21</f>
        <v>88.920000000000016</v>
      </c>
      <c r="I21" s="145">
        <f>'Окружающий мир-4 2019'!L21</f>
        <v>102.9945</v>
      </c>
      <c r="J21" s="145">
        <f>'Окружающий мир-4 2020'!L21</f>
        <v>58.996000000000002</v>
      </c>
      <c r="K21" s="428">
        <f>'Окружающий мир-4 2021'!L21</f>
        <v>92.007499999999993</v>
      </c>
      <c r="L21" s="423">
        <f>'Окружающий мир-4 2018'!M21</f>
        <v>98.800000000000011</v>
      </c>
      <c r="M21" s="146">
        <f>'Окружающий мир-4 2019'!M21</f>
        <v>98.09</v>
      </c>
      <c r="N21" s="146">
        <f>'Окружающий мир-4 2020'!M21</f>
        <v>84.28</v>
      </c>
      <c r="O21" s="434">
        <f>'Окружающий мир-4 2021'!M21</f>
        <v>96.85</v>
      </c>
      <c r="P21" s="144">
        <f>'Окружающий мир-4 2018'!N21</f>
        <v>0</v>
      </c>
      <c r="Q21" s="145">
        <f>'Окружающий мир-4 2019'!N21</f>
        <v>0</v>
      </c>
      <c r="R21" s="145">
        <f>'Окружающий мир-4 2020'!N21</f>
        <v>0</v>
      </c>
      <c r="S21" s="428">
        <f>'Окружающий мир-4 2021'!N21</f>
        <v>0</v>
      </c>
      <c r="T21" s="423">
        <f>'Окружающий мир-4 2018'!O21</f>
        <v>0</v>
      </c>
      <c r="U21" s="146">
        <f>'Окружающий мир-4 2019'!O21</f>
        <v>0</v>
      </c>
      <c r="V21" s="146">
        <f>'Окружающий мир-4 2020'!O21</f>
        <v>0</v>
      </c>
      <c r="W21" s="147">
        <f>'Окружающий мир-4 2021'!O21</f>
        <v>0</v>
      </c>
    </row>
    <row r="22" spans="1:23" ht="15" customHeight="1" x14ac:dyDescent="0.25">
      <c r="A22" s="57">
        <v>4</v>
      </c>
      <c r="B22" s="56">
        <v>20060</v>
      </c>
      <c r="C22" s="413" t="s">
        <v>126</v>
      </c>
      <c r="D22" s="144">
        <f>'Окружающий мир-4 2018'!K22</f>
        <v>146</v>
      </c>
      <c r="E22" s="145">
        <f>'Окружающий мир-4 2019'!K22</f>
        <v>156</v>
      </c>
      <c r="F22" s="145">
        <f>'Окружающий мир-4 2020'!K22</f>
        <v>143</v>
      </c>
      <c r="G22" s="418">
        <f>'Окружающий мир-4 2021'!K22</f>
        <v>159</v>
      </c>
      <c r="H22" s="144">
        <f>'Окружающий мир-4 2018'!L22</f>
        <v>141.03599999999997</v>
      </c>
      <c r="I22" s="145">
        <f>'Окружающий мир-4 2019'!L22</f>
        <v>152.98919999999998</v>
      </c>
      <c r="J22" s="145">
        <f>'Окружающий мир-4 2020'!L22</f>
        <v>130.00129999999999</v>
      </c>
      <c r="K22" s="428">
        <f>'Окружающий мир-4 2021'!L22</f>
        <v>153.00570000000002</v>
      </c>
      <c r="L22" s="423">
        <f>'Окружающий мир-4 2018'!M22</f>
        <v>96.6</v>
      </c>
      <c r="M22" s="146">
        <f>'Окружающий мир-4 2019'!M22</f>
        <v>98.07</v>
      </c>
      <c r="N22" s="146">
        <f>'Окружающий мир-4 2020'!M22</f>
        <v>90.91</v>
      </c>
      <c r="O22" s="434">
        <f>'Окружающий мир-4 2021'!M22</f>
        <v>96.23</v>
      </c>
      <c r="P22" s="144">
        <f>'Окружающий мир-4 2018'!N22</f>
        <v>0</v>
      </c>
      <c r="Q22" s="145">
        <f>'Окружающий мир-4 2019'!N22</f>
        <v>0</v>
      </c>
      <c r="R22" s="145">
        <f>'Окружающий мир-4 2020'!N22</f>
        <v>0</v>
      </c>
      <c r="S22" s="428">
        <f>'Окружающий мир-4 2021'!N22</f>
        <v>0</v>
      </c>
      <c r="T22" s="423">
        <f>'Окружающий мир-4 2018'!O22</f>
        <v>0</v>
      </c>
      <c r="U22" s="146">
        <f>'Окружающий мир-4 2019'!O22</f>
        <v>0</v>
      </c>
      <c r="V22" s="146">
        <f>'Окружающий мир-4 2020'!O22</f>
        <v>0</v>
      </c>
      <c r="W22" s="147">
        <f>'Окружающий мир-4 2021'!O22</f>
        <v>0</v>
      </c>
    </row>
    <row r="23" spans="1:23" ht="15" customHeight="1" x14ac:dyDescent="0.25">
      <c r="A23" s="57">
        <v>5</v>
      </c>
      <c r="B23" s="58">
        <v>20400</v>
      </c>
      <c r="C23" s="413" t="s">
        <v>16</v>
      </c>
      <c r="D23" s="144">
        <f>'Окружающий мир-4 2018'!K23</f>
        <v>127</v>
      </c>
      <c r="E23" s="145">
        <f>'Окружающий мир-4 2019'!K23</f>
        <v>131</v>
      </c>
      <c r="F23" s="145">
        <f>'Окружающий мир-4 2020'!K23</f>
        <v>130</v>
      </c>
      <c r="G23" s="418">
        <f>'Окружающий мир-4 2021'!K23</f>
        <v>136</v>
      </c>
      <c r="H23" s="144">
        <f>'Окружающий мир-4 2018'!L23</f>
        <v>122.93600000000001</v>
      </c>
      <c r="I23" s="145">
        <f>'Окружающий мир-4 2019'!L23</f>
        <v>110.00069999999999</v>
      </c>
      <c r="J23" s="145">
        <f>'Окружающий мир-4 2020'!L23</f>
        <v>84.994</v>
      </c>
      <c r="K23" s="428">
        <f>'Окружающий мир-4 2021'!L23</f>
        <v>128.99599999999998</v>
      </c>
      <c r="L23" s="423">
        <f>'Окружающий мир-4 2018'!M23</f>
        <v>96.8</v>
      </c>
      <c r="M23" s="146">
        <f>'Окружающий мир-4 2019'!M23</f>
        <v>83.97</v>
      </c>
      <c r="N23" s="146">
        <f>'Окружающий мир-4 2020'!M23</f>
        <v>65.38</v>
      </c>
      <c r="O23" s="434">
        <f>'Окружающий мир-4 2021'!M23</f>
        <v>94.85</v>
      </c>
      <c r="P23" s="144">
        <f>'Окружающий мир-4 2018'!N23</f>
        <v>0</v>
      </c>
      <c r="Q23" s="145">
        <f>'Окружающий мир-4 2019'!N23</f>
        <v>0</v>
      </c>
      <c r="R23" s="145">
        <f>'Окружающий мир-4 2020'!N23</f>
        <v>0</v>
      </c>
      <c r="S23" s="428">
        <f>'Окружающий мир-4 2021'!N23</f>
        <v>0</v>
      </c>
      <c r="T23" s="423">
        <f>'Окружающий мир-4 2018'!O23</f>
        <v>0</v>
      </c>
      <c r="U23" s="146">
        <f>'Окружающий мир-4 2019'!O23</f>
        <v>0</v>
      </c>
      <c r="V23" s="146">
        <f>'Окружающий мир-4 2020'!O23</f>
        <v>0</v>
      </c>
      <c r="W23" s="147">
        <f>'Окружающий мир-4 2021'!O23</f>
        <v>0</v>
      </c>
    </row>
    <row r="24" spans="1:23" ht="15" customHeight="1" x14ac:dyDescent="0.25">
      <c r="A24" s="57">
        <v>6</v>
      </c>
      <c r="B24" s="58">
        <v>20080</v>
      </c>
      <c r="C24" s="413" t="s">
        <v>15</v>
      </c>
      <c r="D24" s="144">
        <f>'Окружающий мир-4 2018'!K24</f>
        <v>87</v>
      </c>
      <c r="E24" s="145">
        <f>'Окружающий мир-4 2019'!K24</f>
        <v>102</v>
      </c>
      <c r="F24" s="145">
        <f>'Окружающий мир-4 2020'!K24</f>
        <v>82</v>
      </c>
      <c r="G24" s="418">
        <f>'Окружающий мир-4 2021'!K24</f>
        <v>80</v>
      </c>
      <c r="H24" s="144">
        <f>'Окружающий мир-4 2018'!L24</f>
        <v>54.984000000000009</v>
      </c>
      <c r="I24" s="145">
        <f>'Окружающий мир-4 2019'!L24</f>
        <v>86.995800000000003</v>
      </c>
      <c r="J24" s="145">
        <f>'Окружающий мир-4 2020'!L24</f>
        <v>45.001599999999996</v>
      </c>
      <c r="K24" s="428">
        <f>'Окружающий мир-4 2021'!L24</f>
        <v>63</v>
      </c>
      <c r="L24" s="423">
        <f>'Окружающий мир-4 2018'!M24</f>
        <v>63.2</v>
      </c>
      <c r="M24" s="146">
        <f>'Окружающий мир-4 2019'!M24</f>
        <v>85.289999999999992</v>
      </c>
      <c r="N24" s="146">
        <f>'Окружающий мир-4 2020'!M24</f>
        <v>54.879999999999995</v>
      </c>
      <c r="O24" s="434">
        <f>'Окружающий мир-4 2021'!M24</f>
        <v>78.75</v>
      </c>
      <c r="P24" s="144">
        <f>'Окружающий мир-4 2018'!N24</f>
        <v>0</v>
      </c>
      <c r="Q24" s="145">
        <f>'Окружающий мир-4 2019'!N24</f>
        <v>0.99959999999999993</v>
      </c>
      <c r="R24" s="145">
        <f>'Окружающий мир-4 2020'!N24</f>
        <v>1</v>
      </c>
      <c r="S24" s="428">
        <f>'Окружающий мир-4 2021'!N24</f>
        <v>0</v>
      </c>
      <c r="T24" s="423">
        <f>'Окружающий мир-4 2018'!O24</f>
        <v>0</v>
      </c>
      <c r="U24" s="146">
        <f>'Окружающий мир-4 2019'!O24</f>
        <v>0.98</v>
      </c>
      <c r="V24" s="146">
        <f>'Окружающий мир-4 2020'!O24</f>
        <v>1.22</v>
      </c>
      <c r="W24" s="147">
        <f>'Окружающий мир-4 2021'!O24</f>
        <v>0</v>
      </c>
    </row>
    <row r="25" spans="1:23" ht="15" customHeight="1" x14ac:dyDescent="0.25">
      <c r="A25" s="57">
        <v>7</v>
      </c>
      <c r="B25" s="58">
        <v>20460</v>
      </c>
      <c r="C25" s="413" t="s">
        <v>17</v>
      </c>
      <c r="D25" s="144">
        <f>'Окружающий мир-4 2018'!K25</f>
        <v>79</v>
      </c>
      <c r="E25" s="145">
        <f>'Окружающий мир-4 2019'!K25</f>
        <v>86</v>
      </c>
      <c r="F25" s="145">
        <f>'Окружающий мир-4 2020'!K25</f>
        <v>110</v>
      </c>
      <c r="G25" s="418">
        <f>'Окружающий мир-4 2021'!K25</f>
        <v>103</v>
      </c>
      <c r="H25" s="144">
        <f>'Окружающий мир-4 2018'!L25</f>
        <v>72.995999999999995</v>
      </c>
      <c r="I25" s="145">
        <f>'Окружающий мир-4 2019'!L25</f>
        <v>78.999600000000001</v>
      </c>
      <c r="J25" s="145">
        <f>'Окружающий мир-4 2020'!L25</f>
        <v>68.001999999999995</v>
      </c>
      <c r="K25" s="428">
        <f>'Окружающий мир-4 2021'!L25</f>
        <v>82.997399999999999</v>
      </c>
      <c r="L25" s="423">
        <f>'Окружающий мир-4 2018'!M25</f>
        <v>92.399999999999991</v>
      </c>
      <c r="M25" s="146">
        <f>'Окружающий мир-4 2019'!M25</f>
        <v>91.86</v>
      </c>
      <c r="N25" s="146">
        <f>'Окружающий мир-4 2020'!M25</f>
        <v>61.82</v>
      </c>
      <c r="O25" s="434">
        <f>'Окружающий мир-4 2021'!M25</f>
        <v>80.58</v>
      </c>
      <c r="P25" s="144">
        <f>'Окружающий мир-4 2018'!N25</f>
        <v>0</v>
      </c>
      <c r="Q25" s="145">
        <f>'Окружающий мир-4 2019'!N25</f>
        <v>0</v>
      </c>
      <c r="R25" s="145">
        <f>'Окружающий мир-4 2020'!N25</f>
        <v>2</v>
      </c>
      <c r="S25" s="428">
        <f>'Окружающий мир-4 2021'!N25</f>
        <v>0.99909999999999999</v>
      </c>
      <c r="T25" s="423">
        <f>'Окружающий мир-4 2018'!O25</f>
        <v>0</v>
      </c>
      <c r="U25" s="146">
        <f>'Окружающий мир-4 2019'!O25</f>
        <v>0</v>
      </c>
      <c r="V25" s="146">
        <f>'Окружающий мир-4 2020'!O25</f>
        <v>1.82</v>
      </c>
      <c r="W25" s="147">
        <f>'Окружающий мир-4 2021'!O25</f>
        <v>0.97</v>
      </c>
    </row>
    <row r="26" spans="1:23" ht="15" customHeight="1" x14ac:dyDescent="0.25">
      <c r="A26" s="57">
        <v>8</v>
      </c>
      <c r="B26" s="58">
        <v>20550</v>
      </c>
      <c r="C26" s="10" t="s">
        <v>18</v>
      </c>
      <c r="D26" s="144">
        <f>'Окружающий мир-4 2018'!K26</f>
        <v>57</v>
      </c>
      <c r="E26" s="145">
        <f>'Окружающий мир-4 2019'!K26</f>
        <v>42</v>
      </c>
      <c r="F26" s="145">
        <f>'Окружающий мир-4 2020'!K26</f>
        <v>61</v>
      </c>
      <c r="G26" s="418">
        <f>'Окружающий мир-4 2021'!K26</f>
        <v>91</v>
      </c>
      <c r="H26" s="144">
        <f>'Окружающий мир-4 2018'!L26</f>
        <v>38.988</v>
      </c>
      <c r="I26" s="145">
        <f>'Окружающий мир-4 2019'!L26</f>
        <v>33.999000000000002</v>
      </c>
      <c r="J26" s="145">
        <f>'Окружающий мир-4 2020'!L26</f>
        <v>44.999700000000004</v>
      </c>
      <c r="K26" s="428">
        <f>'Окружающий мир-4 2021'!L26</f>
        <v>78.005200000000002</v>
      </c>
      <c r="L26" s="423">
        <f>'Окружающий мир-4 2018'!M26</f>
        <v>68.400000000000006</v>
      </c>
      <c r="M26" s="146">
        <f>'Окружающий мир-4 2019'!M26</f>
        <v>80.95</v>
      </c>
      <c r="N26" s="146">
        <f>'Окружающий мир-4 2020'!M26</f>
        <v>73.77000000000001</v>
      </c>
      <c r="O26" s="434">
        <f>'Окружающий мир-4 2021'!M26</f>
        <v>85.72</v>
      </c>
      <c r="P26" s="144">
        <f>'Окружающий мир-4 2018'!N26</f>
        <v>0</v>
      </c>
      <c r="Q26" s="145">
        <f>'Окружающий мир-4 2019'!N26</f>
        <v>0</v>
      </c>
      <c r="R26" s="145">
        <f>'Окружающий мир-4 2020'!N26</f>
        <v>1</v>
      </c>
      <c r="S26" s="428">
        <f>'Окружающий мир-4 2021'!N26</f>
        <v>0</v>
      </c>
      <c r="T26" s="423">
        <f>'Окружающий мир-4 2018'!O26</f>
        <v>0</v>
      </c>
      <c r="U26" s="146">
        <f>'Окружающий мир-4 2019'!O26</f>
        <v>0</v>
      </c>
      <c r="V26" s="146">
        <f>'Окружающий мир-4 2020'!O26</f>
        <v>1.64</v>
      </c>
      <c r="W26" s="147">
        <f>'Окружающий мир-4 2021'!O26</f>
        <v>0</v>
      </c>
    </row>
    <row r="27" spans="1:23" ht="15" customHeight="1" x14ac:dyDescent="0.25">
      <c r="A27" s="57">
        <v>9</v>
      </c>
      <c r="B27" s="58">
        <v>20630</v>
      </c>
      <c r="C27" s="10" t="s">
        <v>19</v>
      </c>
      <c r="D27" s="144">
        <f>'Окружающий мир-4 2018'!K27</f>
        <v>75</v>
      </c>
      <c r="E27" s="145">
        <f>'Окружающий мир-4 2019'!K27</f>
        <v>53</v>
      </c>
      <c r="F27" s="145">
        <f>'Окружающий мир-4 2020'!K27</f>
        <v>85</v>
      </c>
      <c r="G27" s="418">
        <f>'Окружающий мир-4 2021'!K27</f>
        <v>108</v>
      </c>
      <c r="H27" s="144">
        <f>'Окружающий мир-4 2018'!L27</f>
        <v>66.974999999999994</v>
      </c>
      <c r="I27" s="145">
        <f>'Окружающий мир-4 2019'!L27</f>
        <v>48.998500000000007</v>
      </c>
      <c r="J27" s="145">
        <f>'Окружающий мир-4 2020'!L27</f>
        <v>42.006999999999998</v>
      </c>
      <c r="K27" s="428">
        <f>'Окружающий мир-4 2021'!L27</f>
        <v>89.002799999999993</v>
      </c>
      <c r="L27" s="423">
        <f>'Окружающий мир-4 2018'!M27</f>
        <v>89.3</v>
      </c>
      <c r="M27" s="146">
        <f>'Окружающий мир-4 2019'!M27</f>
        <v>92.45</v>
      </c>
      <c r="N27" s="146">
        <f>'Окружающий мир-4 2020'!M27</f>
        <v>49.42</v>
      </c>
      <c r="O27" s="434">
        <f>'Окружающий мир-4 2021'!M27</f>
        <v>82.41</v>
      </c>
      <c r="P27" s="144">
        <f>'Окружающий мир-4 2018'!N27</f>
        <v>0</v>
      </c>
      <c r="Q27" s="145">
        <f>'Окружающий мир-4 2019'!N27</f>
        <v>0</v>
      </c>
      <c r="R27" s="145">
        <f>'Окружающий мир-4 2020'!N27</f>
        <v>6.0010000000000003</v>
      </c>
      <c r="S27" s="428">
        <f>'Окружающий мир-4 2021'!N27</f>
        <v>1.9980000000000002</v>
      </c>
      <c r="T27" s="423">
        <f>'Окружающий мир-4 2018'!O27</f>
        <v>0</v>
      </c>
      <c r="U27" s="146">
        <f>'Окружающий мир-4 2019'!O27</f>
        <v>0</v>
      </c>
      <c r="V27" s="146">
        <f>'Окружающий мир-4 2020'!O27</f>
        <v>7.06</v>
      </c>
      <c r="W27" s="147">
        <f>'Окружающий мир-4 2021'!O27</f>
        <v>1.85</v>
      </c>
    </row>
    <row r="28" spans="1:23" ht="15" customHeight="1" x14ac:dyDescent="0.25">
      <c r="A28" s="57">
        <v>10</v>
      </c>
      <c r="B28" s="58">
        <v>20810</v>
      </c>
      <c r="C28" s="10" t="s">
        <v>20</v>
      </c>
      <c r="D28" s="144">
        <f>'Окружающий мир-4 2018'!K28</f>
        <v>85</v>
      </c>
      <c r="E28" s="145">
        <f>'Окружающий мир-4 2019'!K28</f>
        <v>84</v>
      </c>
      <c r="F28" s="145">
        <f>'Окружающий мир-4 2020'!K28</f>
        <v>60</v>
      </c>
      <c r="G28" s="418">
        <f>'Окружающий мир-4 2021'!K28</f>
        <v>90</v>
      </c>
      <c r="H28" s="144">
        <f>'Окружающий мир-4 2018'!L28</f>
        <v>77.009999999999991</v>
      </c>
      <c r="I28" s="145">
        <f>'Окружающий мир-4 2019'!L28</f>
        <v>68.997600000000006</v>
      </c>
      <c r="J28" s="145">
        <f>'Окружающий мир-4 2020'!L28</f>
        <v>22.997999999999998</v>
      </c>
      <c r="K28" s="428">
        <f>'Окружающий мир-4 2021'!L28</f>
        <v>49.005000000000003</v>
      </c>
      <c r="L28" s="423">
        <f>'Окружающий мир-4 2018'!M28</f>
        <v>90.6</v>
      </c>
      <c r="M28" s="146">
        <f>'Окружающий мир-4 2019'!M28</f>
        <v>82.14</v>
      </c>
      <c r="N28" s="146">
        <f>'Окружающий мир-4 2020'!M28</f>
        <v>38.33</v>
      </c>
      <c r="O28" s="434">
        <f>'Окружающий мир-4 2021'!M28</f>
        <v>54.45</v>
      </c>
      <c r="P28" s="144">
        <f>'Окружающий мир-4 2018'!N28</f>
        <v>0</v>
      </c>
      <c r="Q28" s="145">
        <f>'Окружающий мир-4 2019'!N28</f>
        <v>0</v>
      </c>
      <c r="R28" s="145">
        <f>'Окружающий мир-4 2020'!N28</f>
        <v>0</v>
      </c>
      <c r="S28" s="428">
        <f>'Окружающий мир-4 2021'!N28</f>
        <v>5.0039999999999996</v>
      </c>
      <c r="T28" s="423">
        <f>'Окружающий мир-4 2018'!O28</f>
        <v>0</v>
      </c>
      <c r="U28" s="146">
        <f>'Окружающий мир-4 2019'!O28</f>
        <v>0</v>
      </c>
      <c r="V28" s="146">
        <f>'Окружающий мир-4 2020'!O28</f>
        <v>0</v>
      </c>
      <c r="W28" s="147">
        <f>'Окружающий мир-4 2021'!O28</f>
        <v>5.56</v>
      </c>
    </row>
    <row r="29" spans="1:23" ht="15" customHeight="1" x14ac:dyDescent="0.25">
      <c r="A29" s="57">
        <v>11</v>
      </c>
      <c r="B29" s="58">
        <v>20900</v>
      </c>
      <c r="C29" s="10" t="s">
        <v>21</v>
      </c>
      <c r="D29" s="144">
        <f>'Окружающий мир-4 2018'!K29</f>
        <v>78</v>
      </c>
      <c r="E29" s="145">
        <f>'Окружающий мир-4 2019'!K29</f>
        <v>90</v>
      </c>
      <c r="F29" s="145">
        <f>'Окружающий мир-4 2020'!K29</f>
        <v>105</v>
      </c>
      <c r="G29" s="418">
        <f>'Окружающий мир-4 2021'!K29</f>
        <v>127</v>
      </c>
      <c r="H29" s="144">
        <f>'Окружающий мир-4 2018'!L29</f>
        <v>63.023999999999994</v>
      </c>
      <c r="I29" s="145">
        <f>'Окружающий мир-4 2019'!L29</f>
        <v>61.001999999999995</v>
      </c>
      <c r="J29" s="145">
        <f>'Окружающий мир-4 2020'!L29</f>
        <v>59.997</v>
      </c>
      <c r="K29" s="428">
        <f>'Окружающий мир-4 2021'!L29</f>
        <v>106.9975</v>
      </c>
      <c r="L29" s="423">
        <f>'Окружающий мир-4 2018'!M29</f>
        <v>80.8</v>
      </c>
      <c r="M29" s="146">
        <f>'Окружающий мир-4 2019'!M29</f>
        <v>67.78</v>
      </c>
      <c r="N29" s="146">
        <f>'Окружающий мир-4 2020'!M29</f>
        <v>57.14</v>
      </c>
      <c r="O29" s="434">
        <f>'Окружающий мир-4 2021'!M29</f>
        <v>84.25</v>
      </c>
      <c r="P29" s="144">
        <f>'Окружающий мир-4 2018'!N29</f>
        <v>0</v>
      </c>
      <c r="Q29" s="145">
        <f>'Окружающий мир-4 2019'!N29</f>
        <v>0</v>
      </c>
      <c r="R29" s="145">
        <f>'Окружающий мир-4 2020'!N29</f>
        <v>4</v>
      </c>
      <c r="S29" s="428">
        <f>'Окружающий мир-4 2021'!N29</f>
        <v>0</v>
      </c>
      <c r="T29" s="423">
        <f>'Окружающий мир-4 2018'!O29</f>
        <v>0</v>
      </c>
      <c r="U29" s="146">
        <f>'Окружающий мир-4 2019'!O29</f>
        <v>0</v>
      </c>
      <c r="V29" s="146">
        <f>'Окружающий мир-4 2020'!O29</f>
        <v>3.81</v>
      </c>
      <c r="W29" s="147">
        <f>'Окружающий мир-4 2021'!O29</f>
        <v>0</v>
      </c>
    </row>
    <row r="30" spans="1:23" ht="15" customHeight="1" thickBot="1" x14ac:dyDescent="0.3">
      <c r="A30" s="57">
        <v>12</v>
      </c>
      <c r="B30" s="34">
        <v>21350</v>
      </c>
      <c r="C30" s="414" t="s">
        <v>23</v>
      </c>
      <c r="D30" s="148">
        <f>'Окружающий мир-4 2018'!K30</f>
        <v>50</v>
      </c>
      <c r="E30" s="149">
        <f>'Окружающий мир-4 2019'!K30</f>
        <v>75</v>
      </c>
      <c r="F30" s="149">
        <f>'Окружающий мир-4 2020'!K30</f>
        <v>59</v>
      </c>
      <c r="G30" s="419">
        <f>'Окружающий мир-4 2021'!K30</f>
        <v>57</v>
      </c>
      <c r="H30" s="148">
        <f>'Окружающий мир-4 2018'!L30</f>
        <v>46</v>
      </c>
      <c r="I30" s="149">
        <f>'Окружающий мир-4 2019'!L30</f>
        <v>72.997500000000002</v>
      </c>
      <c r="J30" s="149">
        <f>'Окружающий мир-4 2020'!L30</f>
        <v>12.000599999999999</v>
      </c>
      <c r="K30" s="429">
        <f>'Окружающий мир-4 2021'!L30</f>
        <v>41.000100000000003</v>
      </c>
      <c r="L30" s="424">
        <f>'Окружающий мир-4 2018'!M30</f>
        <v>92</v>
      </c>
      <c r="M30" s="150">
        <f>'Окружающий мир-4 2019'!M30</f>
        <v>97.33</v>
      </c>
      <c r="N30" s="150">
        <f>'Окружающий мир-4 2020'!M30</f>
        <v>20.34</v>
      </c>
      <c r="O30" s="435">
        <f>'Окружающий мир-4 2021'!M30</f>
        <v>71.930000000000007</v>
      </c>
      <c r="P30" s="148">
        <f>'Окружающий мир-4 2018'!N30</f>
        <v>0</v>
      </c>
      <c r="Q30" s="149">
        <f>'Окружающий мир-4 2019'!N30</f>
        <v>0</v>
      </c>
      <c r="R30" s="149">
        <f>'Окружающий мир-4 2020'!N30</f>
        <v>4</v>
      </c>
      <c r="S30" s="429">
        <f>'Окружающий мир-4 2021'!N30</f>
        <v>0</v>
      </c>
      <c r="T30" s="424">
        <f>'Окружающий мир-4 2018'!O30</f>
        <v>0</v>
      </c>
      <c r="U30" s="150">
        <f>'Окружающий мир-4 2019'!O30</f>
        <v>0</v>
      </c>
      <c r="V30" s="150">
        <f>'Окружающий мир-4 2020'!O30</f>
        <v>6.78</v>
      </c>
      <c r="W30" s="151">
        <f>'Окружающий мир-4 2021'!O30</f>
        <v>0</v>
      </c>
    </row>
    <row r="31" spans="1:23" ht="15" customHeight="1" thickBot="1" x14ac:dyDescent="0.3">
      <c r="A31" s="54"/>
      <c r="B31" s="35"/>
      <c r="C31" s="22" t="s">
        <v>105</v>
      </c>
      <c r="D31" s="164">
        <f>'Окружающий мир-4 2018'!K31</f>
        <v>51</v>
      </c>
      <c r="E31" s="165">
        <f>'Окружающий мир-4 2019'!K31</f>
        <v>78</v>
      </c>
      <c r="F31" s="165">
        <f>'Окружающий мир-4 2020'!K31</f>
        <v>1484</v>
      </c>
      <c r="G31" s="415">
        <f>'Окружающий мир-4 2021'!K31</f>
        <v>1687</v>
      </c>
      <c r="H31" s="164">
        <f>'Окружающий мир-4 2018'!L31</f>
        <v>45.033000000000001</v>
      </c>
      <c r="I31" s="165">
        <f>'Окружающий мир-4 2019'!L31</f>
        <v>73.000200000000007</v>
      </c>
      <c r="J31" s="165">
        <f>'Окружающий мир-4 2020'!L31</f>
        <v>769.00189999999998</v>
      </c>
      <c r="K31" s="425">
        <f>'Окружающий мир-4 2021'!L31</f>
        <v>1265.0238999999999</v>
      </c>
      <c r="L31" s="420">
        <f>'Окружающий мир-4 2018'!M31</f>
        <v>88.3</v>
      </c>
      <c r="M31" s="166">
        <f>'Окружающий мир-4 2019'!M31</f>
        <v>93.59</v>
      </c>
      <c r="N31" s="166">
        <f>'Окружающий мир-4 2020'!M31</f>
        <v>50.249490196078433</v>
      </c>
      <c r="O31" s="431">
        <f>'Окружающий мир-4 2021'!M31</f>
        <v>74.397941176470582</v>
      </c>
      <c r="P31" s="164">
        <f>'Окружающий мир-4 2018'!N31</f>
        <v>0</v>
      </c>
      <c r="Q31" s="165">
        <f>'Окружающий мир-4 2019'!N31</f>
        <v>0</v>
      </c>
      <c r="R31" s="165">
        <f>'Окружающий мир-4 2020'!N31</f>
        <v>58.013500000000001</v>
      </c>
      <c r="S31" s="425">
        <f>'Окружающий мир-4 2021'!N31</f>
        <v>15.0044</v>
      </c>
      <c r="T31" s="420">
        <f>'Окружающий мир-4 2018'!O31</f>
        <v>0</v>
      </c>
      <c r="U31" s="166">
        <f>'Окружающий мир-4 2019'!O31</f>
        <v>0</v>
      </c>
      <c r="V31" s="166">
        <f>'Окружающий мир-4 2020'!O31</f>
        <v>4.1974999999999998</v>
      </c>
      <c r="W31" s="167">
        <f>'Окружающий мир-4 2021'!O31</f>
        <v>2.0675000000000003</v>
      </c>
    </row>
    <row r="32" spans="1:23" ht="15" customHeight="1" x14ac:dyDescent="0.25">
      <c r="A32" s="55">
        <v>1</v>
      </c>
      <c r="B32" s="56">
        <v>30070</v>
      </c>
      <c r="C32" s="13" t="s">
        <v>25</v>
      </c>
      <c r="D32" s="140">
        <f>'Окружающий мир-4 2018'!K32</f>
        <v>1353</v>
      </c>
      <c r="E32" s="141">
        <f>'Окружающий мир-4 2019'!K32</f>
        <v>1647</v>
      </c>
      <c r="F32" s="141">
        <f>'Окружающий мир-4 2020'!K32</f>
        <v>138</v>
      </c>
      <c r="G32" s="417">
        <f>'Окружающий мир-4 2021'!K32</f>
        <v>134</v>
      </c>
      <c r="H32" s="140">
        <f>'Окружающий мир-4 2018'!L32</f>
        <v>1072.8340000000001</v>
      </c>
      <c r="I32" s="141">
        <f>'Окружающий мир-4 2019'!L32</f>
        <v>1283.9983</v>
      </c>
      <c r="J32" s="141">
        <f>'Окружающий мир-4 2020'!L32</f>
        <v>81.006</v>
      </c>
      <c r="K32" s="427">
        <f>'Окружающий мир-4 2021'!L32</f>
        <v>105.994</v>
      </c>
      <c r="L32" s="422">
        <f>'Окружающий мир-4 2018'!M32</f>
        <v>77.973684210526315</v>
      </c>
      <c r="M32" s="142">
        <f>'Окружающий мир-4 2019'!M32</f>
        <v>76.376315789473693</v>
      </c>
      <c r="N32" s="142">
        <f>'Окружающий мир-4 2020'!M32</f>
        <v>58.699999999999996</v>
      </c>
      <c r="O32" s="433">
        <f>'Окружающий мир-4 2021'!M32</f>
        <v>79.099999999999994</v>
      </c>
      <c r="P32" s="140">
        <f>'Окружающий мир-4 2018'!N32</f>
        <v>14.058999999999999</v>
      </c>
      <c r="Q32" s="141">
        <f>'Окружающий мир-4 2019'!N32</f>
        <v>15.992800000000001</v>
      </c>
      <c r="R32" s="141">
        <f>'Окружающий мир-4 2020'!N32</f>
        <v>8.0039999999999996</v>
      </c>
      <c r="S32" s="427">
        <f>'Окружающий мир-4 2021'!N32</f>
        <v>1.0049999999999999</v>
      </c>
      <c r="T32" s="422">
        <f>'Окружающий мир-4 2018'!O32</f>
        <v>3.6999999999999993</v>
      </c>
      <c r="U32" s="142">
        <f>'Окружающий мир-4 2019'!O32</f>
        <v>2.50875</v>
      </c>
      <c r="V32" s="142">
        <f>'Окружающий мир-4 2020'!O32</f>
        <v>5.8</v>
      </c>
      <c r="W32" s="143">
        <f>'Окружающий мир-4 2021'!O32</f>
        <v>0.75</v>
      </c>
    </row>
    <row r="33" spans="1:23" ht="15" customHeight="1" x14ac:dyDescent="0.25">
      <c r="A33" s="57">
        <v>2</v>
      </c>
      <c r="B33" s="58">
        <v>30480</v>
      </c>
      <c r="C33" s="11" t="s">
        <v>106</v>
      </c>
      <c r="D33" s="144">
        <f>'Окружающий мир-4 2018'!K33</f>
        <v>85</v>
      </c>
      <c r="E33" s="145">
        <f>'Окружающий мир-4 2019'!K33</f>
        <v>89</v>
      </c>
      <c r="F33" s="145">
        <f>'Окружающий мир-4 2020'!K33</f>
        <v>126</v>
      </c>
      <c r="G33" s="418">
        <f>'Окружающий мир-4 2021'!K33</f>
        <v>117</v>
      </c>
      <c r="H33" s="144">
        <f>'Окружающий мир-4 2018'!L33</f>
        <v>82.025000000000006</v>
      </c>
      <c r="I33" s="145">
        <f>'Окружающий мир-4 2019'!L33</f>
        <v>72.001000000000005</v>
      </c>
      <c r="J33" s="145">
        <f>'Окружающий мир-4 2020'!L33</f>
        <v>71.000999999999991</v>
      </c>
      <c r="K33" s="428">
        <f>'Окружающий мир-4 2021'!L33</f>
        <v>103.00679999999998</v>
      </c>
      <c r="L33" s="423">
        <f>'Окружающий мир-4 2018'!M33</f>
        <v>96.5</v>
      </c>
      <c r="M33" s="146">
        <f>'Окружающий мир-4 2019'!M33</f>
        <v>80.900000000000006</v>
      </c>
      <c r="N33" s="146">
        <f>'Окружающий мир-4 2020'!M33</f>
        <v>56.349999999999994</v>
      </c>
      <c r="O33" s="434">
        <f>'Окружающий мир-4 2021'!M33</f>
        <v>88.039999999999992</v>
      </c>
      <c r="P33" s="144">
        <f>'Окружающий мир-4 2018'!N33</f>
        <v>0</v>
      </c>
      <c r="Q33" s="145">
        <f>'Окружающий мир-4 2019'!N33</f>
        <v>0</v>
      </c>
      <c r="R33" s="145">
        <f>'Окружающий мир-4 2020'!N33</f>
        <v>3</v>
      </c>
      <c r="S33" s="428">
        <f>'Окружающий мир-4 2021'!N33</f>
        <v>0</v>
      </c>
      <c r="T33" s="423">
        <f>'Окружающий мир-4 2018'!O33</f>
        <v>0</v>
      </c>
      <c r="U33" s="146">
        <f>'Окружающий мир-4 2019'!O33</f>
        <v>0</v>
      </c>
      <c r="V33" s="146">
        <f>'Окружающий мир-4 2020'!O33</f>
        <v>2.38</v>
      </c>
      <c r="W33" s="147">
        <f>'Окружающий мир-4 2021'!O33</f>
        <v>0</v>
      </c>
    </row>
    <row r="34" spans="1:23" ht="15" customHeight="1" x14ac:dyDescent="0.25">
      <c r="A34" s="57">
        <v>3</v>
      </c>
      <c r="B34" s="58">
        <v>30460</v>
      </c>
      <c r="C34" s="10" t="s">
        <v>30</v>
      </c>
      <c r="D34" s="144">
        <f>'Окружающий мир-4 2018'!K34</f>
        <v>85</v>
      </c>
      <c r="E34" s="145">
        <f>'Окружающий мир-4 2019'!K34</f>
        <v>135</v>
      </c>
      <c r="F34" s="145">
        <f>'Окружающий мир-4 2020'!K34</f>
        <v>123</v>
      </c>
      <c r="G34" s="418">
        <f>'Окружающий мир-4 2021'!K34</f>
        <v>113</v>
      </c>
      <c r="H34" s="144">
        <f>'Окружающий мир-4 2018'!L34</f>
        <v>70.974999999999994</v>
      </c>
      <c r="I34" s="145">
        <f>'Окружающий мир-4 2019'!L34</f>
        <v>121.99950000000001</v>
      </c>
      <c r="J34" s="145">
        <f>'Окружающий мир-4 2020'!L34</f>
        <v>72.004199999999997</v>
      </c>
      <c r="K34" s="428">
        <f>'Окружающий мир-4 2021'!L34</f>
        <v>98.004899999999978</v>
      </c>
      <c r="L34" s="423">
        <f>'Окружающий мир-4 2018'!M34</f>
        <v>83.5</v>
      </c>
      <c r="M34" s="146">
        <f>'Окружающий мир-4 2019'!M34</f>
        <v>90.37</v>
      </c>
      <c r="N34" s="146">
        <f>'Окружающий мир-4 2020'!M34</f>
        <v>58.54</v>
      </c>
      <c r="O34" s="434">
        <f>'Окружающий мир-4 2021'!M34</f>
        <v>86.72999999999999</v>
      </c>
      <c r="P34" s="144">
        <f>'Окружающий мир-4 2018'!N34</f>
        <v>1.02</v>
      </c>
      <c r="Q34" s="145">
        <f>'Окружающий мир-4 2019'!N34</f>
        <v>0</v>
      </c>
      <c r="R34" s="145">
        <f>'Окружающий мир-4 2020'!N34</f>
        <v>2</v>
      </c>
      <c r="S34" s="428">
        <f>'Окружающий мир-4 2021'!N34</f>
        <v>0</v>
      </c>
      <c r="T34" s="423">
        <f>'Окружающий мир-4 2018'!O34</f>
        <v>1.2</v>
      </c>
      <c r="U34" s="146">
        <f>'Окружающий мир-4 2019'!O34</f>
        <v>0</v>
      </c>
      <c r="V34" s="146">
        <f>'Окружающий мир-4 2020'!O34</f>
        <v>1.63</v>
      </c>
      <c r="W34" s="147">
        <f>'Окружающий мир-4 2021'!O34</f>
        <v>0</v>
      </c>
    </row>
    <row r="35" spans="1:23" ht="15" customHeight="1" x14ac:dyDescent="0.25">
      <c r="A35" s="57">
        <v>4</v>
      </c>
      <c r="B35" s="58">
        <v>30030</v>
      </c>
      <c r="C35" s="10" t="s">
        <v>24</v>
      </c>
      <c r="D35" s="144">
        <f>'Окружающий мир-4 2018'!K35</f>
        <v>103</v>
      </c>
      <c r="E35" s="145">
        <f>'Окружающий мир-4 2019'!K35</f>
        <v>114</v>
      </c>
      <c r="F35" s="145">
        <f>'Окружающий мир-4 2020'!K35</f>
        <v>76</v>
      </c>
      <c r="G35" s="418">
        <f>'Окружающий мир-4 2021'!K35</f>
        <v>101</v>
      </c>
      <c r="H35" s="144">
        <f>'Окружающий мир-4 2018'!L35</f>
        <v>91.052000000000007</v>
      </c>
      <c r="I35" s="145">
        <f>'Окружающий мир-4 2019'!L35</f>
        <v>94.996199999999988</v>
      </c>
      <c r="J35" s="145">
        <f>'Окружающий мир-4 2020'!L35</f>
        <v>38</v>
      </c>
      <c r="K35" s="428">
        <f>'Окружающий мир-4 2021'!L35</f>
        <v>90.001100000000008</v>
      </c>
      <c r="L35" s="423">
        <f>'Окружающий мир-4 2018'!M35</f>
        <v>88.4</v>
      </c>
      <c r="M35" s="146">
        <f>'Окружающий мир-4 2019'!M35</f>
        <v>83.33</v>
      </c>
      <c r="N35" s="146">
        <f>'Окружающий мир-4 2020'!M35</f>
        <v>50</v>
      </c>
      <c r="O35" s="434">
        <f>'Окружающий мир-4 2021'!M35</f>
        <v>89.11</v>
      </c>
      <c r="P35" s="144">
        <f>'Окружающий мир-4 2018'!N35</f>
        <v>0</v>
      </c>
      <c r="Q35" s="145">
        <f>'Окружающий мир-4 2019'!N35</f>
        <v>0</v>
      </c>
      <c r="R35" s="145">
        <f>'Окружающий мир-4 2020'!N35</f>
        <v>5.0007999999999999</v>
      </c>
      <c r="S35" s="428">
        <f>'Окружающий мир-4 2021'!N35</f>
        <v>0</v>
      </c>
      <c r="T35" s="423">
        <f>'Окружающий мир-4 2018'!O35</f>
        <v>0</v>
      </c>
      <c r="U35" s="146">
        <f>'Окружающий мир-4 2019'!O35</f>
        <v>0</v>
      </c>
      <c r="V35" s="146">
        <f>'Окружающий мир-4 2020'!O35</f>
        <v>6.58</v>
      </c>
      <c r="W35" s="147">
        <f>'Окружающий мир-4 2021'!O35</f>
        <v>0</v>
      </c>
    </row>
    <row r="36" spans="1:23" ht="15" customHeight="1" x14ac:dyDescent="0.25">
      <c r="A36" s="57">
        <v>5</v>
      </c>
      <c r="B36" s="58">
        <v>31000</v>
      </c>
      <c r="C36" s="10" t="s">
        <v>38</v>
      </c>
      <c r="D36" s="144">
        <f>'Окружающий мир-4 2018'!K36</f>
        <v>71</v>
      </c>
      <c r="E36" s="145">
        <f>'Окружающий мир-4 2019'!K36</f>
        <v>108</v>
      </c>
      <c r="F36" s="145">
        <f>'Окружающий мир-4 2020'!K36</f>
        <v>99</v>
      </c>
      <c r="G36" s="418">
        <f>'Окружающий мир-4 2021'!K36</f>
        <v>101</v>
      </c>
      <c r="H36" s="144">
        <f>'Окружающий мир-4 2018'!L36</f>
        <v>70.006</v>
      </c>
      <c r="I36" s="145">
        <f>'Окружающий мир-4 2019'!L36</f>
        <v>76.993200000000002</v>
      </c>
      <c r="J36" s="145">
        <f>'Окружающий мир-4 2020'!L36</f>
        <v>92.000700000000009</v>
      </c>
      <c r="K36" s="428">
        <f>'Окружающий мир-4 2021'!L36</f>
        <v>79.002200000000002</v>
      </c>
      <c r="L36" s="423">
        <f>'Окружающий мир-4 2018'!M36</f>
        <v>98.6</v>
      </c>
      <c r="M36" s="146">
        <f>'Окружающий мир-4 2019'!M36</f>
        <v>71.290000000000006</v>
      </c>
      <c r="N36" s="146">
        <f>'Окружающий мир-4 2020'!M36</f>
        <v>92.93</v>
      </c>
      <c r="O36" s="434">
        <f>'Окружающий мир-4 2021'!M36</f>
        <v>78.22</v>
      </c>
      <c r="P36" s="144">
        <f>'Окружающий мир-4 2018'!N36</f>
        <v>0</v>
      </c>
      <c r="Q36" s="145">
        <f>'Окружающий мир-4 2019'!N36</f>
        <v>1.9980000000000002</v>
      </c>
      <c r="R36" s="145">
        <f>'Окружающий мир-4 2020'!N36</f>
        <v>0</v>
      </c>
      <c r="S36" s="428">
        <f>'Окружающий мир-4 2021'!N36</f>
        <v>0</v>
      </c>
      <c r="T36" s="423">
        <f>'Окружающий мир-4 2018'!O36</f>
        <v>0</v>
      </c>
      <c r="U36" s="146">
        <f>'Окружающий мир-4 2019'!O36</f>
        <v>1.85</v>
      </c>
      <c r="V36" s="146">
        <f>'Окружающий мир-4 2020'!O36</f>
        <v>0</v>
      </c>
      <c r="W36" s="147">
        <f>'Окружающий мир-4 2021'!O36</f>
        <v>0</v>
      </c>
    </row>
    <row r="37" spans="1:23" ht="15" customHeight="1" x14ac:dyDescent="0.25">
      <c r="A37" s="57">
        <v>6</v>
      </c>
      <c r="B37" s="58">
        <v>30130</v>
      </c>
      <c r="C37" s="10" t="s">
        <v>26</v>
      </c>
      <c r="D37" s="144">
        <f>'Окружающий мир-4 2018'!K37</f>
        <v>94</v>
      </c>
      <c r="E37" s="145">
        <f>'Окружающий мир-4 2019'!K37</f>
        <v>98</v>
      </c>
      <c r="F37" s="145">
        <f>'Окружающий мир-4 2020'!K37</f>
        <v>49</v>
      </c>
      <c r="G37" s="418">
        <f>'Окружающий мир-4 2021'!K37</f>
        <v>58</v>
      </c>
      <c r="H37" s="144">
        <f>'Окружающий мир-4 2018'!L37</f>
        <v>75.952000000000012</v>
      </c>
      <c r="I37" s="145">
        <f>'Окружающий мир-4 2019'!L37</f>
        <v>71.001000000000005</v>
      </c>
      <c r="J37" s="145">
        <f>'Окружающий мир-4 2020'!L37</f>
        <v>17.997699999999998</v>
      </c>
      <c r="K37" s="428">
        <f>'Окружающий мир-4 2021'!L37</f>
        <v>28.002400000000002</v>
      </c>
      <c r="L37" s="423">
        <f>'Окружающий мир-4 2018'!M37</f>
        <v>80.800000000000011</v>
      </c>
      <c r="M37" s="146">
        <f>'Окружающий мир-4 2019'!M37</f>
        <v>72.45</v>
      </c>
      <c r="N37" s="146">
        <f>'Окружающий мир-4 2020'!M37</f>
        <v>36.729999999999997</v>
      </c>
      <c r="O37" s="434">
        <f>'Окружающий мир-4 2021'!M37</f>
        <v>48.28</v>
      </c>
      <c r="P37" s="144">
        <f>'Окружающий мир-4 2018'!N37</f>
        <v>0</v>
      </c>
      <c r="Q37" s="145">
        <f>'Окружающий мир-4 2019'!N37</f>
        <v>1.9992000000000001</v>
      </c>
      <c r="R37" s="145">
        <f>'Окружающий мир-4 2020'!N37</f>
        <v>1.9992000000000001</v>
      </c>
      <c r="S37" s="428">
        <f>'Окружающий мир-4 2021'!N37</f>
        <v>4.0020000000000007</v>
      </c>
      <c r="T37" s="423">
        <f>'Окружающий мир-4 2018'!O37</f>
        <v>0</v>
      </c>
      <c r="U37" s="146">
        <f>'Окружающий мир-4 2019'!O37</f>
        <v>2.04</v>
      </c>
      <c r="V37" s="146">
        <f>'Окружающий мир-4 2020'!O37</f>
        <v>4.08</v>
      </c>
      <c r="W37" s="147">
        <f>'Окружающий мир-4 2021'!O37</f>
        <v>6.9</v>
      </c>
    </row>
    <row r="38" spans="1:23" ht="15" customHeight="1" x14ac:dyDescent="0.25">
      <c r="A38" s="57">
        <v>7</v>
      </c>
      <c r="B38" s="58">
        <v>30160</v>
      </c>
      <c r="C38" s="10" t="s">
        <v>27</v>
      </c>
      <c r="D38" s="144">
        <f>'Окружающий мир-4 2018'!K38</f>
        <v>51</v>
      </c>
      <c r="E38" s="145">
        <f>'Окружающий мир-4 2019'!K38</f>
        <v>55</v>
      </c>
      <c r="F38" s="145">
        <f>'Окружающий мир-4 2020'!K38</f>
        <v>98</v>
      </c>
      <c r="G38" s="418">
        <f>'Окружающий мир-4 2021'!K38</f>
        <v>154</v>
      </c>
      <c r="H38" s="144">
        <f>'Окружающий мир-4 2018'!L38</f>
        <v>41.004000000000005</v>
      </c>
      <c r="I38" s="145">
        <f>'Окружающий мир-4 2019'!L38</f>
        <v>29.0015</v>
      </c>
      <c r="J38" s="145">
        <f>'Окружающий мир-4 2020'!L38</f>
        <v>38.004400000000004</v>
      </c>
      <c r="K38" s="428">
        <f>'Окружающий мир-4 2021'!L38</f>
        <v>109.00120000000001</v>
      </c>
      <c r="L38" s="423">
        <f>'Окружающий мир-4 2018'!M38</f>
        <v>80.400000000000006</v>
      </c>
      <c r="M38" s="146">
        <f>'Окружающий мир-4 2019'!M38</f>
        <v>52.730000000000004</v>
      </c>
      <c r="N38" s="146">
        <f>'Окружающий мир-4 2020'!M38</f>
        <v>38.78</v>
      </c>
      <c r="O38" s="434">
        <f>'Окружающий мир-4 2021'!M38</f>
        <v>70.78</v>
      </c>
      <c r="P38" s="144">
        <f>'Окружающий мир-4 2018'!N38</f>
        <v>0</v>
      </c>
      <c r="Q38" s="145">
        <f>'Окружающий мир-4 2019'!N38</f>
        <v>1.9965000000000002</v>
      </c>
      <c r="R38" s="145">
        <f>'Окружающий мир-4 2020'!N38</f>
        <v>1.9992000000000001</v>
      </c>
      <c r="S38" s="428">
        <f>'Окружающий мир-4 2021'!N38</f>
        <v>1.0010000000000001</v>
      </c>
      <c r="T38" s="423">
        <f>'Окружающий мир-4 2018'!O38</f>
        <v>0</v>
      </c>
      <c r="U38" s="146">
        <f>'Окружающий мир-4 2019'!O38</f>
        <v>3.63</v>
      </c>
      <c r="V38" s="146">
        <f>'Окружающий мир-4 2020'!O38</f>
        <v>2.04</v>
      </c>
      <c r="W38" s="147">
        <f>'Окружающий мир-4 2021'!O38</f>
        <v>0.65</v>
      </c>
    </row>
    <row r="39" spans="1:23" ht="15" customHeight="1" x14ac:dyDescent="0.25">
      <c r="A39" s="57">
        <v>8</v>
      </c>
      <c r="B39" s="58">
        <v>30310</v>
      </c>
      <c r="C39" s="10" t="s">
        <v>28</v>
      </c>
      <c r="D39" s="144">
        <f>'Окружающий мир-4 2018'!K39</f>
        <v>78</v>
      </c>
      <c r="E39" s="145">
        <f>'Окружающий мир-4 2019'!K39</f>
        <v>81</v>
      </c>
      <c r="F39" s="145">
        <f>'Окружающий мир-4 2020'!K39</f>
        <v>65</v>
      </c>
      <c r="G39" s="418">
        <f>'Окружающий мир-4 2021'!K39</f>
        <v>66</v>
      </c>
      <c r="H39" s="144">
        <f>'Окружающий мир-4 2018'!L39</f>
        <v>54.99</v>
      </c>
      <c r="I39" s="145">
        <f>'Окружающий мир-4 2019'!L39</f>
        <v>59.996700000000011</v>
      </c>
      <c r="J39" s="145">
        <f>'Окружающий мир-4 2020'!L39</f>
        <v>24.999000000000002</v>
      </c>
      <c r="K39" s="428">
        <f>'Окружающий мир-4 2021'!L39</f>
        <v>45.005400000000002</v>
      </c>
      <c r="L39" s="423">
        <f>'Окружающий мир-4 2018'!M39</f>
        <v>70.5</v>
      </c>
      <c r="M39" s="146">
        <f>'Окружающий мир-4 2019'!M39</f>
        <v>74.070000000000007</v>
      </c>
      <c r="N39" s="146">
        <f>'Окружающий мир-4 2020'!M39</f>
        <v>38.46</v>
      </c>
      <c r="O39" s="434">
        <f>'Окружающий мир-4 2021'!M39</f>
        <v>68.19</v>
      </c>
      <c r="P39" s="144">
        <f>'Окружающий мир-4 2018'!N39</f>
        <v>1.014</v>
      </c>
      <c r="Q39" s="145">
        <f>'Окружающий мир-4 2019'!N39</f>
        <v>2.0007000000000001</v>
      </c>
      <c r="R39" s="145">
        <f>'Окружающий мир-4 2020'!N39</f>
        <v>1.0010000000000001</v>
      </c>
      <c r="S39" s="428">
        <f>'Окружающий мир-4 2021'!N39</f>
        <v>0</v>
      </c>
      <c r="T39" s="423">
        <f>'Окружающий мир-4 2018'!O39</f>
        <v>1.3</v>
      </c>
      <c r="U39" s="146">
        <f>'Окружающий мир-4 2019'!O39</f>
        <v>2.4700000000000002</v>
      </c>
      <c r="V39" s="146">
        <f>'Окружающий мир-4 2020'!O39</f>
        <v>1.54</v>
      </c>
      <c r="W39" s="147">
        <f>'Окружающий мир-4 2021'!O39</f>
        <v>0</v>
      </c>
    </row>
    <row r="40" spans="1:23" ht="15" customHeight="1" x14ac:dyDescent="0.25">
      <c r="A40" s="57">
        <v>9</v>
      </c>
      <c r="B40" s="58">
        <v>30440</v>
      </c>
      <c r="C40" s="10" t="s">
        <v>29</v>
      </c>
      <c r="D40" s="144">
        <f>'Окружающий мир-4 2018'!K40</f>
        <v>48</v>
      </c>
      <c r="E40" s="145">
        <f>'Окружающий мир-4 2019'!K40</f>
        <v>74</v>
      </c>
      <c r="F40" s="145">
        <f>'Окружающий мир-4 2020'!K40</f>
        <v>87</v>
      </c>
      <c r="G40" s="418">
        <f>'Окружающий мир-4 2021'!K40</f>
        <v>87</v>
      </c>
      <c r="H40" s="144">
        <f>'Окружающий мир-4 2018'!L40</f>
        <v>32.976000000000006</v>
      </c>
      <c r="I40" s="145">
        <f>'Окружающий мир-4 2019'!L40</f>
        <v>58.001199999999997</v>
      </c>
      <c r="J40" s="145">
        <f>'Окружающий мир-4 2020'!L40</f>
        <v>54.000899999999994</v>
      </c>
      <c r="K40" s="428">
        <f>'Окружающий мир-4 2021'!L40</f>
        <v>48.998400000000004</v>
      </c>
      <c r="L40" s="423">
        <f>'Окружающий мир-4 2018'!M40</f>
        <v>68.7</v>
      </c>
      <c r="M40" s="146">
        <f>'Окружающий мир-4 2019'!M40</f>
        <v>78.38</v>
      </c>
      <c r="N40" s="146">
        <f>'Окружающий мир-4 2020'!M40</f>
        <v>62.069999999999993</v>
      </c>
      <c r="O40" s="434">
        <f>'Окружающий мир-4 2021'!M40</f>
        <v>56.32</v>
      </c>
      <c r="P40" s="144">
        <f>'Окружающий мир-4 2018'!N40</f>
        <v>0</v>
      </c>
      <c r="Q40" s="145">
        <f>'Окружающий мир-4 2019'!N40</f>
        <v>0</v>
      </c>
      <c r="R40" s="145">
        <f>'Окружающий мир-4 2020'!N40</f>
        <v>2</v>
      </c>
      <c r="S40" s="428">
        <f>'Окружающий мир-4 2021'!N40</f>
        <v>1.0004999999999999</v>
      </c>
      <c r="T40" s="423">
        <f>'Окружающий мир-4 2018'!O40</f>
        <v>0</v>
      </c>
      <c r="U40" s="146">
        <f>'Окружающий мир-4 2019'!O40</f>
        <v>0</v>
      </c>
      <c r="V40" s="146">
        <f>'Окружающий мир-4 2020'!O40</f>
        <v>2.2999999999999998</v>
      </c>
      <c r="W40" s="147">
        <f>'Окружающий мир-4 2021'!O40</f>
        <v>1.1499999999999999</v>
      </c>
    </row>
    <row r="41" spans="1:23" ht="15" customHeight="1" x14ac:dyDescent="0.25">
      <c r="A41" s="57">
        <v>10</v>
      </c>
      <c r="B41" s="58">
        <v>30500</v>
      </c>
      <c r="C41" s="10" t="s">
        <v>31</v>
      </c>
      <c r="D41" s="144">
        <f>'Окружающий мир-4 2018'!K41</f>
        <v>60</v>
      </c>
      <c r="E41" s="145">
        <f>'Окружающий мир-4 2019'!K41</f>
        <v>84</v>
      </c>
      <c r="F41" s="145">
        <f>'Окружающий мир-4 2020'!K41</f>
        <v>37</v>
      </c>
      <c r="G41" s="418">
        <f>'Окружающий мир-4 2021'!K41</f>
        <v>42</v>
      </c>
      <c r="H41" s="144">
        <f>'Окружающий мир-4 2018'!L41</f>
        <v>26.040000000000006</v>
      </c>
      <c r="I41" s="145">
        <f>'Окружающий мир-4 2019'!L41</f>
        <v>55.003199999999985</v>
      </c>
      <c r="J41" s="145">
        <f>'Окружающий мир-4 2020'!L41</f>
        <v>11.0001</v>
      </c>
      <c r="K41" s="428">
        <f>'Окружающий мир-4 2021'!L41</f>
        <v>29.000999999999998</v>
      </c>
      <c r="L41" s="423">
        <f>'Окружающий мир-4 2018'!M41</f>
        <v>43.400000000000006</v>
      </c>
      <c r="M41" s="146">
        <f>'Окружающий мир-4 2019'!M41</f>
        <v>65.47999999999999</v>
      </c>
      <c r="N41" s="146">
        <f>'Окружающий мир-4 2020'!M41</f>
        <v>29.73</v>
      </c>
      <c r="O41" s="434">
        <f>'Окружающий мир-4 2021'!M41</f>
        <v>69.05</v>
      </c>
      <c r="P41" s="144">
        <f>'Окружающий мир-4 2018'!N41</f>
        <v>3</v>
      </c>
      <c r="Q41" s="145">
        <f>'Окружающий мир-4 2019'!N41</f>
        <v>0.99959999999999993</v>
      </c>
      <c r="R41" s="145">
        <f>'Окружающий мир-4 2020'!N41</f>
        <v>3.0007000000000001</v>
      </c>
      <c r="S41" s="428">
        <f>'Окружающий мир-4 2021'!N41</f>
        <v>0</v>
      </c>
      <c r="T41" s="423">
        <f>'Окружающий мир-4 2018'!O41</f>
        <v>5</v>
      </c>
      <c r="U41" s="146">
        <f>'Окружающий мир-4 2019'!O41</f>
        <v>1.19</v>
      </c>
      <c r="V41" s="146">
        <f>'Окружающий мир-4 2020'!O41</f>
        <v>8.11</v>
      </c>
      <c r="W41" s="147">
        <f>'Окружающий мир-4 2021'!O41</f>
        <v>0</v>
      </c>
    </row>
    <row r="42" spans="1:23" ht="15" customHeight="1" x14ac:dyDescent="0.25">
      <c r="A42" s="57">
        <v>11</v>
      </c>
      <c r="B42" s="58">
        <v>30530</v>
      </c>
      <c r="C42" s="10" t="s">
        <v>32</v>
      </c>
      <c r="D42" s="144">
        <f>'Окружающий мир-4 2018'!K42</f>
        <v>49</v>
      </c>
      <c r="E42" s="145">
        <f>'Окружающий мир-4 2019'!K42</f>
        <v>66</v>
      </c>
      <c r="F42" s="145">
        <f>'Окружающий мир-4 2020'!K42</f>
        <v>142</v>
      </c>
      <c r="G42" s="418">
        <f>'Окружающий мир-4 2021'!K42</f>
        <v>151</v>
      </c>
      <c r="H42" s="144">
        <f>'Окружающий мир-4 2018'!L42</f>
        <v>23.960999999999999</v>
      </c>
      <c r="I42" s="145">
        <f>'Окружающий мир-4 2019'!L42</f>
        <v>60.997199999999999</v>
      </c>
      <c r="J42" s="145">
        <f>'Окружающий мир-4 2020'!L42</f>
        <v>56.998800000000003</v>
      </c>
      <c r="K42" s="428">
        <f>'Окружающий мир-4 2021'!L42</f>
        <v>100.00729999999997</v>
      </c>
      <c r="L42" s="423">
        <f>'Окружающий мир-4 2018'!M42</f>
        <v>48.9</v>
      </c>
      <c r="M42" s="146">
        <f>'Окружающий мир-4 2019'!M42</f>
        <v>92.42</v>
      </c>
      <c r="N42" s="146">
        <f>'Окружающий мир-4 2020'!M42</f>
        <v>40.14</v>
      </c>
      <c r="O42" s="434">
        <f>'Окружающий мир-4 2021'!M42</f>
        <v>66.22999999999999</v>
      </c>
      <c r="P42" s="144">
        <f>'Окружающий мир-4 2018'!N42</f>
        <v>2.0089999999999999</v>
      </c>
      <c r="Q42" s="145">
        <f>'Окружающий мир-4 2019'!N42</f>
        <v>1.0032000000000001</v>
      </c>
      <c r="R42" s="145">
        <f>'Окружающий мир-4 2020'!N42</f>
        <v>9.0028000000000006</v>
      </c>
      <c r="S42" s="428">
        <f>'Окружающий мир-4 2021'!N42</f>
        <v>4.9981</v>
      </c>
      <c r="T42" s="423">
        <f>'Окружающий мир-4 2018'!O42</f>
        <v>4.0999999999999996</v>
      </c>
      <c r="U42" s="146">
        <f>'Окружающий мир-4 2019'!O42</f>
        <v>1.52</v>
      </c>
      <c r="V42" s="146">
        <f>'Окружающий мир-4 2020'!O42</f>
        <v>6.34</v>
      </c>
      <c r="W42" s="147">
        <f>'Окружающий мир-4 2021'!O42</f>
        <v>3.31</v>
      </c>
    </row>
    <row r="43" spans="1:23" ht="15" customHeight="1" x14ac:dyDescent="0.25">
      <c r="A43" s="57">
        <v>12</v>
      </c>
      <c r="B43" s="58">
        <v>30640</v>
      </c>
      <c r="C43" s="10" t="s">
        <v>33</v>
      </c>
      <c r="D43" s="144">
        <f>'Окружающий мир-4 2018'!K43</f>
        <v>37</v>
      </c>
      <c r="E43" s="145">
        <f>'Окружающий мир-4 2019'!K43</f>
        <v>38</v>
      </c>
      <c r="F43" s="145">
        <f>'Окружающий мир-4 2020'!K43</f>
        <v>82</v>
      </c>
      <c r="G43" s="418">
        <f>'Окружающий мир-4 2021'!K43</f>
        <v>99</v>
      </c>
      <c r="H43" s="144">
        <f>'Окружающий мир-4 2018'!L43</f>
        <v>31.006</v>
      </c>
      <c r="I43" s="145">
        <f>'Окружающий мир-4 2019'!L43</f>
        <v>24.000799999999998</v>
      </c>
      <c r="J43" s="145">
        <f>'Окружающий мир-4 2020'!L43</f>
        <v>52.996600000000001</v>
      </c>
      <c r="K43" s="428">
        <f>'Окружающий мир-4 2021'!L43</f>
        <v>76.00230000000002</v>
      </c>
      <c r="L43" s="423">
        <f>'Окружающий мир-4 2018'!M43</f>
        <v>83.8</v>
      </c>
      <c r="M43" s="146">
        <f>'Окружающий мир-4 2019'!M43</f>
        <v>63.160000000000004</v>
      </c>
      <c r="N43" s="146">
        <f>'Окружающий мир-4 2020'!M43</f>
        <v>64.63</v>
      </c>
      <c r="O43" s="434">
        <f>'Окружающий мир-4 2021'!M43</f>
        <v>76.77000000000001</v>
      </c>
      <c r="P43" s="144">
        <f>'Окружающий мир-4 2018'!N43</f>
        <v>0</v>
      </c>
      <c r="Q43" s="145">
        <f>'Окружающий мир-4 2019'!N43</f>
        <v>0</v>
      </c>
      <c r="R43" s="145">
        <f>'Окружающий мир-4 2020'!N43</f>
        <v>2</v>
      </c>
      <c r="S43" s="428">
        <f>'Окружающий мир-4 2021'!N43</f>
        <v>0</v>
      </c>
      <c r="T43" s="423">
        <f>'Окружающий мир-4 2018'!O43</f>
        <v>0</v>
      </c>
      <c r="U43" s="146">
        <f>'Окружающий мир-4 2019'!O43</f>
        <v>0</v>
      </c>
      <c r="V43" s="146">
        <f>'Окружающий мир-4 2020'!O43</f>
        <v>2.44</v>
      </c>
      <c r="W43" s="147">
        <f>'Окружающий мир-4 2021'!O43</f>
        <v>0</v>
      </c>
    </row>
    <row r="44" spans="1:23" ht="15" customHeight="1" x14ac:dyDescent="0.25">
      <c r="A44" s="57">
        <v>13</v>
      </c>
      <c r="B44" s="58">
        <v>30650</v>
      </c>
      <c r="C44" s="10" t="s">
        <v>34</v>
      </c>
      <c r="D44" s="144">
        <f>'Окружающий мир-4 2018'!K44</f>
        <v>66</v>
      </c>
      <c r="E44" s="145">
        <f>'Окружающий мир-4 2019'!K44</f>
        <v>83</v>
      </c>
      <c r="F44" s="145">
        <f>'Окружающий мир-4 2020'!K44</f>
        <v>55</v>
      </c>
      <c r="G44" s="418">
        <f>'Окружающий мир-4 2021'!K44</f>
        <v>105</v>
      </c>
      <c r="H44" s="144">
        <f>'Окружающий мир-4 2018'!L44</f>
        <v>60.984000000000009</v>
      </c>
      <c r="I44" s="145">
        <f>'Окружающий мир-4 2019'!L44</f>
        <v>49.003200000000007</v>
      </c>
      <c r="J44" s="145">
        <f>'Окружающий мир-4 2020'!L44</f>
        <v>36.9985</v>
      </c>
      <c r="K44" s="428">
        <f>'Окружающий мир-4 2021'!L44</f>
        <v>76.996499999999997</v>
      </c>
      <c r="L44" s="423">
        <f>'Окружающий мир-4 2018'!M44</f>
        <v>92.4</v>
      </c>
      <c r="M44" s="146">
        <f>'Окружающий мир-4 2019'!M44</f>
        <v>59.040000000000006</v>
      </c>
      <c r="N44" s="146">
        <f>'Окружающий мир-4 2020'!M44</f>
        <v>67.27</v>
      </c>
      <c r="O44" s="434">
        <f>'Окружающий мир-4 2021'!M44</f>
        <v>73.33</v>
      </c>
      <c r="P44" s="144">
        <f>'Окружающий мир-4 2018'!N44</f>
        <v>0</v>
      </c>
      <c r="Q44" s="145">
        <f>'Окружающий мир-4 2019'!N44</f>
        <v>4.9965999999999999</v>
      </c>
      <c r="R44" s="145">
        <f>'Окружающий мир-4 2020'!N44</f>
        <v>1.0010000000000001</v>
      </c>
      <c r="S44" s="428">
        <f>'Окружающий мир-4 2021'!N44</f>
        <v>0.99750000000000005</v>
      </c>
      <c r="T44" s="423">
        <f>'Окружающий мир-4 2018'!O44</f>
        <v>0</v>
      </c>
      <c r="U44" s="146">
        <f>'Окружающий мир-4 2019'!O44</f>
        <v>6.02</v>
      </c>
      <c r="V44" s="146">
        <f>'Окружающий мир-4 2020'!O44</f>
        <v>1.82</v>
      </c>
      <c r="W44" s="147">
        <f>'Окружающий мир-4 2021'!O44</f>
        <v>0.95</v>
      </c>
    </row>
    <row r="45" spans="1:23" ht="15" customHeight="1" x14ac:dyDescent="0.25">
      <c r="A45" s="57">
        <v>14</v>
      </c>
      <c r="B45" s="56">
        <v>30790</v>
      </c>
      <c r="C45" s="11" t="s">
        <v>35</v>
      </c>
      <c r="D45" s="144">
        <f>'Окружающий мир-4 2018'!K45</f>
        <v>91</v>
      </c>
      <c r="E45" s="145">
        <f>'Окружающий мир-4 2019'!K45</f>
        <v>100</v>
      </c>
      <c r="F45" s="145">
        <f>'Окружающий мир-4 2020'!K45</f>
        <v>62</v>
      </c>
      <c r="G45" s="418">
        <f>'Окружающий мир-4 2021'!K45</f>
        <v>88</v>
      </c>
      <c r="H45" s="144">
        <f>'Окружающий мир-4 2018'!L45</f>
        <v>77.986999999999995</v>
      </c>
      <c r="I45" s="145">
        <f>'Окружающий мир-4 2019'!L45</f>
        <v>86</v>
      </c>
      <c r="J45" s="145">
        <f>'Окружающий мир-4 2020'!L45</f>
        <v>35.997199999999999</v>
      </c>
      <c r="K45" s="428">
        <f>'Окружающий мир-4 2021'!L45</f>
        <v>64.002400000000009</v>
      </c>
      <c r="L45" s="423">
        <f>'Окружающий мир-4 2018'!M45</f>
        <v>85.699999999999989</v>
      </c>
      <c r="M45" s="146">
        <f>'Окружающий мир-4 2019'!M45</f>
        <v>86</v>
      </c>
      <c r="N45" s="146">
        <f>'Окружающий мир-4 2020'!M45</f>
        <v>58.06</v>
      </c>
      <c r="O45" s="434">
        <f>'Окружающий мир-4 2021'!M45</f>
        <v>72.73</v>
      </c>
      <c r="P45" s="144">
        <f>'Окружающий мир-4 2018'!N45</f>
        <v>0</v>
      </c>
      <c r="Q45" s="145">
        <f>'Окружающий мир-4 2019'!N45</f>
        <v>0</v>
      </c>
      <c r="R45" s="145">
        <f>'Окружающий мир-4 2020'!N45</f>
        <v>6.0015999999999998</v>
      </c>
      <c r="S45" s="428">
        <f>'Окружающий мир-4 2021'!N45</f>
        <v>1.0031999999999999</v>
      </c>
      <c r="T45" s="423">
        <f>'Окружающий мир-4 2018'!O45</f>
        <v>0</v>
      </c>
      <c r="U45" s="146">
        <f>'Окружающий мир-4 2019'!O45</f>
        <v>0</v>
      </c>
      <c r="V45" s="146">
        <f>'Окружающий мир-4 2020'!O45</f>
        <v>9.68</v>
      </c>
      <c r="W45" s="147">
        <f>'Окружающий мир-4 2021'!O45</f>
        <v>1.1399999999999999</v>
      </c>
    </row>
    <row r="46" spans="1:23" ht="15" customHeight="1" x14ac:dyDescent="0.25">
      <c r="A46" s="57">
        <v>15</v>
      </c>
      <c r="B46" s="58">
        <v>30890</v>
      </c>
      <c r="C46" s="10" t="s">
        <v>36</v>
      </c>
      <c r="D46" s="144">
        <f>'Окружающий мир-4 2018'!K46</f>
        <v>65</v>
      </c>
      <c r="E46" s="145">
        <f>'Окружающий мир-4 2019'!K46</f>
        <v>114</v>
      </c>
      <c r="F46" s="145">
        <f>'Окружающий мир-4 2020'!K46</f>
        <v>49</v>
      </c>
      <c r="G46" s="418">
        <f>'Окружающий мир-4 2021'!K46</f>
        <v>59</v>
      </c>
      <c r="H46" s="144">
        <f>'Окружающий мир-4 2018'!L46</f>
        <v>28.015000000000001</v>
      </c>
      <c r="I46" s="145">
        <f>'Окружающий мир-4 2019'!L46</f>
        <v>84.998400000000004</v>
      </c>
      <c r="J46" s="145">
        <f>'Окружающий мир-4 2020'!L46</f>
        <v>0</v>
      </c>
      <c r="K46" s="428">
        <f>'Окружающий мир-4 2021'!L46</f>
        <v>30.0015</v>
      </c>
      <c r="L46" s="423">
        <f>'Окружающий мир-4 2018'!M46</f>
        <v>43.1</v>
      </c>
      <c r="M46" s="146">
        <f>'Окружающий мир-4 2019'!M46</f>
        <v>74.56</v>
      </c>
      <c r="N46" s="146">
        <f>'Окружающий мир-4 2020'!M46</f>
        <v>0</v>
      </c>
      <c r="O46" s="434">
        <f>'Окружающий мир-4 2021'!M46</f>
        <v>50.85</v>
      </c>
      <c r="P46" s="144">
        <f>'Окружающий мир-4 2018'!N46</f>
        <v>5.98</v>
      </c>
      <c r="Q46" s="145">
        <f>'Окружающий мир-4 2019'!N46</f>
        <v>0</v>
      </c>
      <c r="R46" s="145">
        <f>'Окружающий мир-4 2020'!N46</f>
        <v>0</v>
      </c>
      <c r="S46" s="428">
        <f>'Окружающий мир-4 2021'!N46</f>
        <v>0.99709999999999999</v>
      </c>
      <c r="T46" s="423">
        <f>'Окружающий мир-4 2018'!O46</f>
        <v>9.1999999999999993</v>
      </c>
      <c r="U46" s="146">
        <f>'Окружающий мир-4 2019'!O46</f>
        <v>0</v>
      </c>
      <c r="V46" s="146">
        <f>'Окружающий мир-4 2020'!O46</f>
        <v>0</v>
      </c>
      <c r="W46" s="147">
        <f>'Окружающий мир-4 2021'!O46</f>
        <v>1.69</v>
      </c>
    </row>
    <row r="47" spans="1:23" ht="15" customHeight="1" x14ac:dyDescent="0.25">
      <c r="A47" s="57">
        <v>16</v>
      </c>
      <c r="B47" s="58">
        <v>30940</v>
      </c>
      <c r="C47" s="10" t="s">
        <v>37</v>
      </c>
      <c r="D47" s="144">
        <f>'Окружающий мир-4 2018'!K47</f>
        <v>39</v>
      </c>
      <c r="E47" s="145">
        <f>'Окружающий мир-4 2019'!K47</f>
        <v>49</v>
      </c>
      <c r="F47" s="145">
        <f>'Окружающий мир-4 2020'!K47</f>
        <v>96</v>
      </c>
      <c r="G47" s="418">
        <f>'Окружающий мир-4 2021'!K47</f>
        <v>107</v>
      </c>
      <c r="H47" s="144">
        <f>'Окружающий мир-4 2018'!L47</f>
        <v>32.994</v>
      </c>
      <c r="I47" s="145">
        <f>'Окружающий мир-4 2019'!L47</f>
        <v>33.001499999999993</v>
      </c>
      <c r="J47" s="145">
        <f>'Окружающий мир-4 2020'!L47</f>
        <v>31.996799999999997</v>
      </c>
      <c r="K47" s="428">
        <f>'Окружающий мир-4 2021'!L47</f>
        <v>91.003500000000003</v>
      </c>
      <c r="L47" s="423">
        <f>'Окружающий мир-4 2018'!M47</f>
        <v>84.6</v>
      </c>
      <c r="M47" s="146">
        <f>'Окружающий мир-4 2019'!M47</f>
        <v>67.349999999999994</v>
      </c>
      <c r="N47" s="146">
        <f>'Окружающий мир-4 2020'!M47</f>
        <v>33.33</v>
      </c>
      <c r="O47" s="434">
        <f>'Окружающий мир-4 2021'!M47</f>
        <v>85.050000000000011</v>
      </c>
      <c r="P47" s="144">
        <f>'Окружающий мир-4 2018'!N47</f>
        <v>0</v>
      </c>
      <c r="Q47" s="145">
        <f>'Окружающий мир-4 2019'!N47</f>
        <v>0</v>
      </c>
      <c r="R47" s="145">
        <f>'Окружающий мир-4 2020'!N47</f>
        <v>10.0032</v>
      </c>
      <c r="S47" s="428">
        <f>'Окружающий мир-4 2021'!N47</f>
        <v>0</v>
      </c>
      <c r="T47" s="423">
        <f>'Окружающий мир-4 2018'!O47</f>
        <v>0</v>
      </c>
      <c r="U47" s="146">
        <f>'Окружающий мир-4 2019'!O47</f>
        <v>0</v>
      </c>
      <c r="V47" s="146">
        <f>'Окружающий мир-4 2020'!O47</f>
        <v>10.42</v>
      </c>
      <c r="W47" s="147">
        <f>'Окружающий мир-4 2021'!O47</f>
        <v>0</v>
      </c>
    </row>
    <row r="48" spans="1:23" ht="15" customHeight="1" thickBot="1" x14ac:dyDescent="0.3">
      <c r="A48" s="59">
        <v>17</v>
      </c>
      <c r="B48" s="60">
        <v>31480</v>
      </c>
      <c r="C48" s="19" t="s">
        <v>39</v>
      </c>
      <c r="D48" s="148">
        <f>'Окружающий мир-4 2018'!K48</f>
        <v>74</v>
      </c>
      <c r="E48" s="149">
        <f>'Окружающий мир-4 2019'!K48</f>
        <v>74</v>
      </c>
      <c r="F48" s="149">
        <f>'Окружающий мир-4 2020'!K48</f>
        <v>100</v>
      </c>
      <c r="G48" s="419">
        <f>'Окружающий мир-4 2021'!K48</f>
        <v>105</v>
      </c>
      <c r="H48" s="148">
        <f>'Окружающий мир-4 2018'!L48</f>
        <v>62.973999999999997</v>
      </c>
      <c r="I48" s="149">
        <f>'Окружающий мир-4 2019'!L48</f>
        <v>64.002599999999987</v>
      </c>
      <c r="J48" s="149">
        <f>'Окружающий мир-4 2020'!L48</f>
        <v>54</v>
      </c>
      <c r="K48" s="429">
        <f>'Окружающий мир-4 2021'!L48</f>
        <v>90.992999999999995</v>
      </c>
      <c r="L48" s="424">
        <f>'Окружающий мир-4 2018'!M48</f>
        <v>85.1</v>
      </c>
      <c r="M48" s="150">
        <f>'Окружающий мир-4 2019'!M48</f>
        <v>86.49</v>
      </c>
      <c r="N48" s="150">
        <f>'Окружающий мир-4 2020'!M48</f>
        <v>54</v>
      </c>
      <c r="O48" s="435">
        <f>'Окружающий мир-4 2021'!M48</f>
        <v>86.66</v>
      </c>
      <c r="P48" s="148">
        <f>'Окружающий мир-4 2018'!N48</f>
        <v>1.036</v>
      </c>
      <c r="Q48" s="149">
        <f>'Окружающий мир-4 2019'!N48</f>
        <v>0.99900000000000011</v>
      </c>
      <c r="R48" s="149">
        <f>'Окружающий мир-4 2020'!N48</f>
        <v>2</v>
      </c>
      <c r="S48" s="429">
        <f>'Окружающий мир-4 2021'!N48</f>
        <v>0</v>
      </c>
      <c r="T48" s="424">
        <f>'Окружающий мир-4 2018'!O48</f>
        <v>1.4</v>
      </c>
      <c r="U48" s="150">
        <f>'Окружающий мир-4 2019'!O48</f>
        <v>1.35</v>
      </c>
      <c r="V48" s="150">
        <f>'Окружающий мир-4 2020'!O48</f>
        <v>2</v>
      </c>
      <c r="W48" s="151">
        <f>'Окружающий мир-4 2021'!O48</f>
        <v>0</v>
      </c>
    </row>
    <row r="49" spans="1:23" ht="15" customHeight="1" thickBot="1" x14ac:dyDescent="0.3">
      <c r="A49" s="54"/>
      <c r="B49" s="35"/>
      <c r="C49" s="22" t="s">
        <v>107</v>
      </c>
      <c r="D49" s="164">
        <f>'Окружающий мир-4 2018'!K49</f>
        <v>71</v>
      </c>
      <c r="E49" s="165">
        <f>'Окружающий мир-4 2019'!K49</f>
        <v>73</v>
      </c>
      <c r="F49" s="165">
        <f>'Окружающий мир-4 2020'!K49</f>
        <v>1658</v>
      </c>
      <c r="G49" s="415">
        <f>'Окружающий мир-4 2021'!K49</f>
        <v>1950</v>
      </c>
      <c r="H49" s="164">
        <f>'Окружающий мир-4 2018'!L49</f>
        <v>64.965000000000003</v>
      </c>
      <c r="I49" s="165">
        <f>'Окружающий мир-4 2019'!L49</f>
        <v>55.998300000000008</v>
      </c>
      <c r="J49" s="165">
        <f>'Окружающий мир-4 2020'!L49</f>
        <v>1126.9788999999996</v>
      </c>
      <c r="K49" s="425">
        <f>'Окружающий мир-4 2021'!L49</f>
        <v>1653.0238999999997</v>
      </c>
      <c r="L49" s="420">
        <f>'Окружающий мир-4 2018'!M49</f>
        <v>91.5</v>
      </c>
      <c r="M49" s="166">
        <f>'Окружающий мир-4 2019'!M49</f>
        <v>76.710000000000008</v>
      </c>
      <c r="N49" s="166">
        <f>'Окружающий мир-4 2020'!M49</f>
        <v>68.062631578947375</v>
      </c>
      <c r="O49" s="431">
        <f>'Окружающий мир-4 2021'!M49</f>
        <v>82.835497076023387</v>
      </c>
      <c r="P49" s="164">
        <f>'Окружающий мир-4 2018'!N49</f>
        <v>0</v>
      </c>
      <c r="Q49" s="165">
        <f>'Окружающий мир-4 2019'!N49</f>
        <v>0</v>
      </c>
      <c r="R49" s="165">
        <f>'Окружающий мир-4 2020'!N49</f>
        <v>54.010100000000008</v>
      </c>
      <c r="S49" s="425">
        <f>'Окружающий мир-4 2021'!N49</f>
        <v>13.0021</v>
      </c>
      <c r="T49" s="420">
        <f>'Окружающий мир-4 2018'!O49</f>
        <v>0</v>
      </c>
      <c r="U49" s="166">
        <f>'Окружающий мир-4 2019'!O49</f>
        <v>0</v>
      </c>
      <c r="V49" s="166">
        <f>'Окружающий мир-4 2020'!O49</f>
        <v>5.144166666666667</v>
      </c>
      <c r="W49" s="167">
        <f>'Окружающий мир-4 2021'!O49</f>
        <v>5.5225</v>
      </c>
    </row>
    <row r="50" spans="1:23" ht="15" customHeight="1" x14ac:dyDescent="0.25">
      <c r="A50" s="55">
        <v>1</v>
      </c>
      <c r="B50" s="56">
        <v>40010</v>
      </c>
      <c r="C50" s="11" t="s">
        <v>108</v>
      </c>
      <c r="D50" s="140">
        <f>'Окружающий мир-4 2018'!K50</f>
        <v>82</v>
      </c>
      <c r="E50" s="141">
        <f>'Окружающий мир-4 2019'!K50</f>
        <v>102</v>
      </c>
      <c r="F50" s="141">
        <f>'Окружающий мир-4 2020'!K50</f>
        <v>187</v>
      </c>
      <c r="G50" s="417">
        <f>'Окружающий мир-4 2021'!K50</f>
        <v>245</v>
      </c>
      <c r="H50" s="140">
        <f>'Окружающий мир-4 2018'!L50</f>
        <v>62.975999999999992</v>
      </c>
      <c r="I50" s="141">
        <f>'Окружающий мир-4 2019'!L50</f>
        <v>90.004800000000017</v>
      </c>
      <c r="J50" s="141">
        <f>'Окружающий мир-4 2020'!L50</f>
        <v>151.99360000000001</v>
      </c>
      <c r="K50" s="427">
        <f>'Окружающий мир-4 2021'!L50</f>
        <v>229.00150000000002</v>
      </c>
      <c r="L50" s="422">
        <f>'Окружающий мир-4 2018'!M50</f>
        <v>76.8</v>
      </c>
      <c r="M50" s="142">
        <f>'Окружающий мир-4 2019'!M50</f>
        <v>88.240000000000009</v>
      </c>
      <c r="N50" s="142">
        <f>'Окружающий мир-4 2020'!M50</f>
        <v>81.28</v>
      </c>
      <c r="O50" s="433">
        <f>'Окружающий мир-4 2021'!M50</f>
        <v>93.47</v>
      </c>
      <c r="P50" s="140">
        <f>'Окружающий мир-4 2018'!N50</f>
        <v>0</v>
      </c>
      <c r="Q50" s="141">
        <f>'Окружающий мир-4 2019'!N50</f>
        <v>0</v>
      </c>
      <c r="R50" s="141">
        <f>'Окружающий мир-4 2020'!N50</f>
        <v>2</v>
      </c>
      <c r="S50" s="427">
        <f>'Окружающий мир-4 2021'!N50</f>
        <v>0</v>
      </c>
      <c r="T50" s="422">
        <f>'Окружающий мир-4 2018'!O50</f>
        <v>0</v>
      </c>
      <c r="U50" s="142">
        <f>'Окружающий мир-4 2019'!O50</f>
        <v>0</v>
      </c>
      <c r="V50" s="142">
        <f>'Окружающий мир-4 2020'!O50</f>
        <v>1.07</v>
      </c>
      <c r="W50" s="143">
        <f>'Окружающий мир-4 2021'!O50</f>
        <v>0</v>
      </c>
    </row>
    <row r="51" spans="1:23" ht="15" customHeight="1" x14ac:dyDescent="0.25">
      <c r="A51" s="57">
        <v>2</v>
      </c>
      <c r="B51" s="58">
        <v>40030</v>
      </c>
      <c r="C51" s="10" t="s">
        <v>133</v>
      </c>
      <c r="D51" s="144">
        <f>'Окружающий мир-4 2018'!K51</f>
        <v>104</v>
      </c>
      <c r="E51" s="145">
        <f>'Окружающий мир-4 2019'!K51</f>
        <v>110</v>
      </c>
      <c r="F51" s="145">
        <f>'Окружающий мир-4 2020'!K51</f>
        <v>55</v>
      </c>
      <c r="G51" s="418">
        <f>'Окружающий мир-4 2021'!K51</f>
        <v>59</v>
      </c>
      <c r="H51" s="144">
        <f>'Окружающий мир-4 2018'!L51</f>
        <v>81.951999999999984</v>
      </c>
      <c r="I51" s="145">
        <f>'Окружающий мир-4 2019'!L51</f>
        <v>96.998000000000005</v>
      </c>
      <c r="J51" s="145">
        <f>'Окружающий мир-4 2020'!L51</f>
        <v>44</v>
      </c>
      <c r="K51" s="428">
        <f>'Окружающий мир-4 2021'!L51</f>
        <v>52.002600000000001</v>
      </c>
      <c r="L51" s="423">
        <f>'Окружающий мир-4 2018'!M51</f>
        <v>78.8</v>
      </c>
      <c r="M51" s="146">
        <f>'Окружающий мир-4 2019'!M51</f>
        <v>88.18</v>
      </c>
      <c r="N51" s="146">
        <f>'Окружающий мир-4 2020'!M51</f>
        <v>80</v>
      </c>
      <c r="O51" s="434">
        <f>'Окружающий мир-4 2021'!M51</f>
        <v>88.14</v>
      </c>
      <c r="P51" s="144">
        <f>'Окружающий мир-4 2018'!N51</f>
        <v>0</v>
      </c>
      <c r="Q51" s="145">
        <f>'Окружающий мир-4 2019'!N51</f>
        <v>0</v>
      </c>
      <c r="R51" s="145">
        <f>'Окружающий мир-4 2020'!N51</f>
        <v>0</v>
      </c>
      <c r="S51" s="428">
        <f>'Окружающий мир-4 2021'!N51</f>
        <v>0</v>
      </c>
      <c r="T51" s="423">
        <f>'Окружающий мир-4 2018'!O51</f>
        <v>0</v>
      </c>
      <c r="U51" s="146">
        <f>'Окружающий мир-4 2019'!O51</f>
        <v>0</v>
      </c>
      <c r="V51" s="146">
        <f>'Окружающий мир-4 2020'!O51</f>
        <v>0</v>
      </c>
      <c r="W51" s="147">
        <f>'Окружающий мир-4 2021'!O51</f>
        <v>0</v>
      </c>
    </row>
    <row r="52" spans="1:23" ht="15" customHeight="1" x14ac:dyDescent="0.25">
      <c r="A52" s="57">
        <v>3</v>
      </c>
      <c r="B52" s="58">
        <v>40410</v>
      </c>
      <c r="C52" s="10" t="s">
        <v>49</v>
      </c>
      <c r="D52" s="144">
        <f>'Окружающий мир-4 2018'!K52</f>
        <v>1495</v>
      </c>
      <c r="E52" s="145">
        <f>'Окружающий мир-4 2019'!K52</f>
        <v>1708</v>
      </c>
      <c r="F52" s="145">
        <f>'Окружающий мир-4 2020'!K52</f>
        <v>176</v>
      </c>
      <c r="G52" s="418">
        <f>'Окружающий мир-4 2021'!K52</f>
        <v>187</v>
      </c>
      <c r="H52" s="144">
        <f>'Окружающий мир-4 2018'!L52</f>
        <v>1301.1460000000002</v>
      </c>
      <c r="I52" s="145">
        <f>'Окружающий мир-4 2019'!L52</f>
        <v>1491.0026999999998</v>
      </c>
      <c r="J52" s="145">
        <f>'Окружающий мир-4 2020'!L52</f>
        <v>123.992</v>
      </c>
      <c r="K52" s="428">
        <f>'Окружающий мир-4 2021'!L52</f>
        <v>172.99369999999999</v>
      </c>
      <c r="L52" s="423">
        <f>'Окружающий мир-4 2018'!M52</f>
        <v>85.278947368421058</v>
      </c>
      <c r="M52" s="146">
        <f>'Окружающий мир-4 2019'!M52</f>
        <v>85.094736842105263</v>
      </c>
      <c r="N52" s="146">
        <f>'Окружающий мир-4 2020'!M52</f>
        <v>70.45</v>
      </c>
      <c r="O52" s="434">
        <f>'Окружающий мир-4 2021'!M52</f>
        <v>92.509999999999991</v>
      </c>
      <c r="P52" s="144">
        <f>'Окружающий мир-4 2018'!N52</f>
        <v>4.0180000000000007</v>
      </c>
      <c r="Q52" s="145">
        <f>'Окружающий мир-4 2019'!N52</f>
        <v>7.0079000000000002</v>
      </c>
      <c r="R52" s="145">
        <f>'Окружающий мир-4 2020'!N52</f>
        <v>2</v>
      </c>
      <c r="S52" s="428">
        <f>'Окружающий мир-4 2021'!N52</f>
        <v>0</v>
      </c>
      <c r="T52" s="423">
        <f>'Окружающий мир-4 2018'!O52</f>
        <v>2.166666666666667</v>
      </c>
      <c r="U52" s="146">
        <f>'Окружающий мир-4 2019'!O52</f>
        <v>1.9319999999999999</v>
      </c>
      <c r="V52" s="146">
        <f>'Окружающий мир-4 2020'!O52</f>
        <v>1.1399999999999999</v>
      </c>
      <c r="W52" s="147">
        <f>'Окружающий мир-4 2021'!O52</f>
        <v>0</v>
      </c>
    </row>
    <row r="53" spans="1:23" ht="15" customHeight="1" x14ac:dyDescent="0.25">
      <c r="A53" s="57">
        <v>4</v>
      </c>
      <c r="B53" s="58">
        <v>40011</v>
      </c>
      <c r="C53" s="10" t="s">
        <v>40</v>
      </c>
      <c r="D53" s="144">
        <f>'Окружающий мир-4 2018'!K53</f>
        <v>160</v>
      </c>
      <c r="E53" s="145">
        <f>'Окружающий мир-4 2019'!K53</f>
        <v>182</v>
      </c>
      <c r="F53" s="145">
        <f>'Окружающий мир-4 2020'!K53</f>
        <v>213</v>
      </c>
      <c r="G53" s="418">
        <f>'Окружающий мир-4 2021'!K53</f>
        <v>231</v>
      </c>
      <c r="H53" s="144">
        <f>'Окружающий мир-4 2018'!L53</f>
        <v>148</v>
      </c>
      <c r="I53" s="145">
        <f>'Окружающий мир-4 2019'!L53</f>
        <v>178.99700000000001</v>
      </c>
      <c r="J53" s="145">
        <f>'Окружающий мир-4 2020'!L53</f>
        <v>121.00529999999999</v>
      </c>
      <c r="K53" s="428">
        <f>'Окружающий мир-4 2021'!L53</f>
        <v>190.02059999999997</v>
      </c>
      <c r="L53" s="423">
        <f>'Окружающий мир-4 2018'!M53</f>
        <v>92.5</v>
      </c>
      <c r="M53" s="146">
        <f>'Окружающий мир-4 2019'!M53</f>
        <v>98.35</v>
      </c>
      <c r="N53" s="146">
        <f>'Окружающий мир-4 2020'!M53</f>
        <v>56.809999999999995</v>
      </c>
      <c r="O53" s="434">
        <f>'Окружающий мир-4 2021'!M53</f>
        <v>82.259999999999991</v>
      </c>
      <c r="P53" s="144">
        <f>'Окружающий мир-4 2018'!N53</f>
        <v>0</v>
      </c>
      <c r="Q53" s="145">
        <f>'Окружающий мир-4 2019'!N53</f>
        <v>0</v>
      </c>
      <c r="R53" s="145">
        <f>'Окружающий мир-4 2020'!N53</f>
        <v>8.0088000000000008</v>
      </c>
      <c r="S53" s="428">
        <f>'Окружающий мир-4 2021'!N53</f>
        <v>0.99329999999999996</v>
      </c>
      <c r="T53" s="423">
        <f>'Окружающий мир-4 2018'!O53</f>
        <v>0</v>
      </c>
      <c r="U53" s="146">
        <f>'Окружающий мир-4 2019'!O53</f>
        <v>0</v>
      </c>
      <c r="V53" s="146">
        <f>'Окружающий мир-4 2020'!O53</f>
        <v>3.76</v>
      </c>
      <c r="W53" s="147">
        <f>'Окружающий мир-4 2021'!O53</f>
        <v>0.43</v>
      </c>
    </row>
    <row r="54" spans="1:23" ht="15" customHeight="1" x14ac:dyDescent="0.25">
      <c r="A54" s="57">
        <v>5</v>
      </c>
      <c r="B54" s="58">
        <v>40080</v>
      </c>
      <c r="C54" s="10" t="s">
        <v>42</v>
      </c>
      <c r="D54" s="144">
        <f>'Окружающий мир-4 2018'!K54</f>
        <v>60</v>
      </c>
      <c r="E54" s="145">
        <f>'Окружающий мир-4 2019'!K54</f>
        <v>50</v>
      </c>
      <c r="F54" s="145">
        <f>'Окружающий мир-4 2020'!K54</f>
        <v>116</v>
      </c>
      <c r="G54" s="418">
        <f>'Окружающий мир-4 2021'!K54</f>
        <v>149</v>
      </c>
      <c r="H54" s="144">
        <f>'Окружающий мир-4 2018'!L54</f>
        <v>58.98</v>
      </c>
      <c r="I54" s="145">
        <f>'Окружающий мир-4 2019'!L54</f>
        <v>50</v>
      </c>
      <c r="J54" s="145">
        <f>'Окружающий мир-4 2020'!L54</f>
        <v>93.994799999999998</v>
      </c>
      <c r="K54" s="428">
        <f>'Окружающий мир-4 2021'!L54</f>
        <v>134.01059999999998</v>
      </c>
      <c r="L54" s="423">
        <f>'Окружающий мир-4 2018'!M54</f>
        <v>98.3</v>
      </c>
      <c r="M54" s="146">
        <f>'Окружающий мир-4 2019'!M54</f>
        <v>100</v>
      </c>
      <c r="N54" s="146">
        <f>'Окружающий мир-4 2020'!M54</f>
        <v>81.03</v>
      </c>
      <c r="O54" s="434">
        <f>'Окружающий мир-4 2021'!M54</f>
        <v>89.94</v>
      </c>
      <c r="P54" s="144">
        <f>'Окружающий мир-4 2018'!N54</f>
        <v>0</v>
      </c>
      <c r="Q54" s="145">
        <f>'Окружающий мир-4 2019'!N54</f>
        <v>0</v>
      </c>
      <c r="R54" s="145">
        <f>'Окружающий мир-4 2020'!N54</f>
        <v>0</v>
      </c>
      <c r="S54" s="428">
        <f>'Окружающий мир-4 2021'!N54</f>
        <v>0</v>
      </c>
      <c r="T54" s="423">
        <f>'Окружающий мир-4 2018'!O54</f>
        <v>0</v>
      </c>
      <c r="U54" s="146">
        <f>'Окружающий мир-4 2019'!O54</f>
        <v>0</v>
      </c>
      <c r="V54" s="146">
        <f>'Окружающий мир-4 2020'!O54</f>
        <v>0</v>
      </c>
      <c r="W54" s="147">
        <f>'Окружающий мир-4 2021'!O54</f>
        <v>0</v>
      </c>
    </row>
    <row r="55" spans="1:23" ht="15" customHeight="1" x14ac:dyDescent="0.25">
      <c r="A55" s="57">
        <v>6</v>
      </c>
      <c r="B55" s="58">
        <v>40100</v>
      </c>
      <c r="C55" s="10" t="s">
        <v>43</v>
      </c>
      <c r="D55" s="144">
        <f>'Окружающий мир-4 2018'!K55</f>
        <v>150</v>
      </c>
      <c r="E55" s="145">
        <f>'Окружающий мир-4 2019'!K55</f>
        <v>181</v>
      </c>
      <c r="F55" s="145">
        <f>'Окружающий мир-4 2020'!K55</f>
        <v>76</v>
      </c>
      <c r="G55" s="418">
        <f>'Окружающий мир-4 2021'!K55</f>
        <v>109</v>
      </c>
      <c r="H55" s="144">
        <f>'Окружающий мир-4 2018'!L55</f>
        <v>134.1</v>
      </c>
      <c r="I55" s="145">
        <f>'Окружающий мир-4 2019'!L55</f>
        <v>179.00900000000001</v>
      </c>
      <c r="J55" s="145">
        <f>'Окружающий мир-4 2020'!L55</f>
        <v>58.998799999999989</v>
      </c>
      <c r="K55" s="428">
        <f>'Окружающий мир-4 2021'!L55</f>
        <v>96.999100000000013</v>
      </c>
      <c r="L55" s="423">
        <f>'Окружающий мир-4 2018'!M55</f>
        <v>89.4</v>
      </c>
      <c r="M55" s="146">
        <f>'Окружающий мир-4 2019'!M55</f>
        <v>98.9</v>
      </c>
      <c r="N55" s="146">
        <f>'Окружающий мир-4 2020'!M55</f>
        <v>77.63</v>
      </c>
      <c r="O55" s="434">
        <f>'Окружающий мир-4 2021'!M55</f>
        <v>88.990000000000009</v>
      </c>
      <c r="P55" s="144">
        <f>'Окружающий мир-4 2018'!N55</f>
        <v>0</v>
      </c>
      <c r="Q55" s="145">
        <f>'Окружающий мир-4 2019'!N55</f>
        <v>0</v>
      </c>
      <c r="R55" s="145">
        <f>'Окружающий мир-4 2020'!N55</f>
        <v>1.0032000000000001</v>
      </c>
      <c r="S55" s="428">
        <f>'Окружающий мир-4 2021'!N55</f>
        <v>0</v>
      </c>
      <c r="T55" s="423">
        <f>'Окружающий мир-4 2018'!O55</f>
        <v>0</v>
      </c>
      <c r="U55" s="146">
        <f>'Окружающий мир-4 2019'!O55</f>
        <v>0</v>
      </c>
      <c r="V55" s="146">
        <f>'Окружающий мир-4 2020'!O55</f>
        <v>1.32</v>
      </c>
      <c r="W55" s="147">
        <f>'Окружающий мир-4 2021'!O55</f>
        <v>0</v>
      </c>
    </row>
    <row r="56" spans="1:23" ht="15" customHeight="1" x14ac:dyDescent="0.25">
      <c r="A56" s="57">
        <v>7</v>
      </c>
      <c r="B56" s="58">
        <v>40020</v>
      </c>
      <c r="C56" s="10" t="s">
        <v>109</v>
      </c>
      <c r="D56" s="144">
        <f>'Окружающий мир-4 2018'!K56</f>
        <v>189</v>
      </c>
      <c r="E56" s="145">
        <f>'Окружающий мир-4 2019'!K56</f>
        <v>228</v>
      </c>
      <c r="F56" s="145">
        <f>'Окружающий мир-4 2020'!K56</f>
        <v>25</v>
      </c>
      <c r="G56" s="418">
        <f>'Окружающий мир-4 2021'!K56</f>
        <v>28</v>
      </c>
      <c r="H56" s="144">
        <f>'Окружающий мир-4 2018'!L56</f>
        <v>171.99</v>
      </c>
      <c r="I56" s="145">
        <f>'Окружающий мир-4 2019'!L56</f>
        <v>202.98840000000001</v>
      </c>
      <c r="J56" s="145">
        <f>'Окружающий мир-4 2020'!L56</f>
        <v>17</v>
      </c>
      <c r="K56" s="428">
        <f>'Окружающий мир-4 2021'!L56</f>
        <v>21.999600000000001</v>
      </c>
      <c r="L56" s="423">
        <f>'Окружающий мир-4 2018'!M56</f>
        <v>91</v>
      </c>
      <c r="M56" s="146">
        <f>'Окружающий мир-4 2019'!M56</f>
        <v>89.03</v>
      </c>
      <c r="N56" s="146">
        <f>'Окружающий мир-4 2020'!M56</f>
        <v>68</v>
      </c>
      <c r="O56" s="434">
        <f>'Окружающий мир-4 2021'!M56</f>
        <v>78.569999999999993</v>
      </c>
      <c r="P56" s="144">
        <f>'Окружающий мир-4 2018'!N56</f>
        <v>0</v>
      </c>
      <c r="Q56" s="145">
        <f>'Окружающий мир-4 2019'!N56</f>
        <v>2.0064000000000002</v>
      </c>
      <c r="R56" s="145">
        <f>'Окружающий мир-4 2020'!N56</f>
        <v>0</v>
      </c>
      <c r="S56" s="428">
        <f>'Окружающий мир-4 2021'!N56</f>
        <v>0</v>
      </c>
      <c r="T56" s="423">
        <f>'Окружающий мир-4 2018'!O56</f>
        <v>0</v>
      </c>
      <c r="U56" s="146">
        <f>'Окружающий мир-4 2019'!O56</f>
        <v>0.88</v>
      </c>
      <c r="V56" s="146">
        <f>'Окружающий мир-4 2020'!O56</f>
        <v>0</v>
      </c>
      <c r="W56" s="147">
        <f>'Окружающий мир-4 2021'!O56</f>
        <v>0</v>
      </c>
    </row>
    <row r="57" spans="1:23" ht="15" customHeight="1" x14ac:dyDescent="0.25">
      <c r="A57" s="57">
        <v>8</v>
      </c>
      <c r="B57" s="58">
        <v>40031</v>
      </c>
      <c r="C57" s="152" t="s">
        <v>41</v>
      </c>
      <c r="D57" s="144">
        <f>'Окружающий мир-4 2018'!K57</f>
        <v>125</v>
      </c>
      <c r="E57" s="145">
        <f>'Окружающий мир-4 2019'!K57</f>
        <v>123</v>
      </c>
      <c r="F57" s="145">
        <f>'Окружающий мир-4 2020'!K57</f>
        <v>108</v>
      </c>
      <c r="G57" s="418">
        <f>'Окружающий мир-4 2021'!K57</f>
        <v>114</v>
      </c>
      <c r="H57" s="144">
        <f>'Окружающий мир-4 2018'!L57</f>
        <v>113</v>
      </c>
      <c r="I57" s="145">
        <f>'Окружающий мир-4 2019'!L57</f>
        <v>102.00389999999999</v>
      </c>
      <c r="J57" s="145">
        <f>'Окружающий мир-4 2020'!L57</f>
        <v>79.995599999999996</v>
      </c>
      <c r="K57" s="428">
        <f>'Окружающий мир-4 2021'!L57</f>
        <v>96.991199999999992</v>
      </c>
      <c r="L57" s="423">
        <f>'Окружающий мир-4 2018'!M57</f>
        <v>90.4</v>
      </c>
      <c r="M57" s="146">
        <f>'Окружающий мир-4 2019'!M57</f>
        <v>82.929999999999993</v>
      </c>
      <c r="N57" s="146">
        <f>'Окружающий мир-4 2020'!M57</f>
        <v>74.069999999999993</v>
      </c>
      <c r="O57" s="434">
        <f>'Окружающий мир-4 2021'!M57</f>
        <v>85.08</v>
      </c>
      <c r="P57" s="144">
        <f>'Окружающий мир-4 2018'!N57</f>
        <v>0</v>
      </c>
      <c r="Q57" s="145">
        <f>'Окружающий мир-4 2019'!N57</f>
        <v>0</v>
      </c>
      <c r="R57" s="145">
        <f>'Окружающий мир-4 2020'!N57</f>
        <v>1.9980000000000002</v>
      </c>
      <c r="S57" s="428">
        <f>'Окружающий мир-4 2021'!N57</f>
        <v>0</v>
      </c>
      <c r="T57" s="423">
        <f>'Окружающий мир-4 2018'!O57</f>
        <v>0</v>
      </c>
      <c r="U57" s="146">
        <f>'Окружающий мир-4 2019'!O57</f>
        <v>0</v>
      </c>
      <c r="V57" s="146">
        <f>'Окружающий мир-4 2020'!O57</f>
        <v>1.85</v>
      </c>
      <c r="W57" s="147">
        <f>'Окружающий мир-4 2021'!O57</f>
        <v>0</v>
      </c>
    </row>
    <row r="58" spans="1:23" ht="15" customHeight="1" x14ac:dyDescent="0.25">
      <c r="A58" s="57">
        <v>9</v>
      </c>
      <c r="B58" s="58">
        <v>40210</v>
      </c>
      <c r="C58" s="152" t="s">
        <v>45</v>
      </c>
      <c r="D58" s="144">
        <f>'Окружающий мир-4 2018'!K58</f>
        <v>81</v>
      </c>
      <c r="E58" s="145">
        <f>'Окружающий мир-4 2019'!K58</f>
        <v>79</v>
      </c>
      <c r="F58" s="145">
        <f>'Окружающий мир-4 2020'!K58</f>
        <v>45</v>
      </c>
      <c r="G58" s="418">
        <f>'Окружающий мир-4 2021'!K58</f>
        <v>49</v>
      </c>
      <c r="H58" s="144">
        <f>'Окружающий мир-4 2018'!L58</f>
        <v>71.036999999999992</v>
      </c>
      <c r="I58" s="145">
        <f>'Окружающий мир-4 2019'!L58</f>
        <v>66.999899999999997</v>
      </c>
      <c r="J58" s="145">
        <f>'Окружающий мир-4 2020'!L58</f>
        <v>24.997499999999999</v>
      </c>
      <c r="K58" s="428">
        <f>'Окружающий мир-4 2021'!L58</f>
        <v>19.002200000000002</v>
      </c>
      <c r="L58" s="423">
        <f>'Окружающий мир-4 2018'!M58</f>
        <v>87.7</v>
      </c>
      <c r="M58" s="146">
        <f>'Окружающий мир-4 2019'!M58</f>
        <v>84.81</v>
      </c>
      <c r="N58" s="146">
        <f>'Окружающий мир-4 2020'!M58</f>
        <v>55.55</v>
      </c>
      <c r="O58" s="434">
        <f>'Окружающий мир-4 2021'!M58</f>
        <v>38.78</v>
      </c>
      <c r="P58" s="144">
        <f>'Окружающий мир-4 2018'!N58</f>
        <v>0</v>
      </c>
      <c r="Q58" s="145">
        <f>'Окружающий мир-4 2019'!N58</f>
        <v>0</v>
      </c>
      <c r="R58" s="145">
        <f>'Окружающий мир-4 2020'!N58</f>
        <v>3.0014999999999996</v>
      </c>
      <c r="S58" s="428">
        <f>'Окружающий мир-4 2021'!N58</f>
        <v>9.0013000000000005</v>
      </c>
      <c r="T58" s="423">
        <f>'Окружающий мир-4 2018'!O58</f>
        <v>0</v>
      </c>
      <c r="U58" s="146">
        <f>'Окружающий мир-4 2019'!O58</f>
        <v>0</v>
      </c>
      <c r="V58" s="146">
        <f>'Окружающий мир-4 2020'!O58</f>
        <v>6.67</v>
      </c>
      <c r="W58" s="147">
        <f>'Окружающий мир-4 2021'!O58</f>
        <v>18.37</v>
      </c>
    </row>
    <row r="59" spans="1:23" ht="15" customHeight="1" x14ac:dyDescent="0.25">
      <c r="A59" s="57">
        <v>10</v>
      </c>
      <c r="B59" s="56">
        <v>40300</v>
      </c>
      <c r="C59" s="153" t="s">
        <v>46</v>
      </c>
      <c r="D59" s="144">
        <f>'Окружающий мир-4 2018'!K59</f>
        <v>30</v>
      </c>
      <c r="E59" s="145">
        <f>'Окружающий мир-4 2019'!K59</f>
        <v>31</v>
      </c>
      <c r="F59" s="145">
        <f>'Окружающий мир-4 2020'!K59</f>
        <v>20</v>
      </c>
      <c r="G59" s="418">
        <f>'Окружающий мир-4 2021'!K59</f>
        <v>39</v>
      </c>
      <c r="H59" s="144">
        <f>'Окружающий мир-4 2018'!L59</f>
        <v>27.99</v>
      </c>
      <c r="I59" s="145">
        <f>'Окружающий мир-4 2019'!L59</f>
        <v>31</v>
      </c>
      <c r="J59" s="145">
        <f>'Окружающий мир-4 2020'!L59</f>
        <v>15</v>
      </c>
      <c r="K59" s="428">
        <f>'Окружающий мир-4 2021'!L59</f>
        <v>29.998800000000003</v>
      </c>
      <c r="L59" s="423">
        <f>'Окружающий мир-4 2018'!M59</f>
        <v>93.3</v>
      </c>
      <c r="M59" s="146">
        <f>'Окружающий мир-4 2019'!M59</f>
        <v>100</v>
      </c>
      <c r="N59" s="146">
        <f>'Окружающий мир-4 2020'!M59</f>
        <v>75</v>
      </c>
      <c r="O59" s="434">
        <f>'Окружающий мир-4 2021'!M59</f>
        <v>76.92</v>
      </c>
      <c r="P59" s="144">
        <f>'Окружающий мир-4 2018'!N59</f>
        <v>0</v>
      </c>
      <c r="Q59" s="145">
        <f>'Окружающий мир-4 2019'!N59</f>
        <v>0</v>
      </c>
      <c r="R59" s="145">
        <f>'Окружающий мир-4 2020'!N59</f>
        <v>0</v>
      </c>
      <c r="S59" s="428">
        <f>'Окружающий мир-4 2021'!N59</f>
        <v>0</v>
      </c>
      <c r="T59" s="423">
        <f>'Окружающий мир-4 2018'!O59</f>
        <v>0</v>
      </c>
      <c r="U59" s="146">
        <f>'Окружающий мир-4 2019'!O59</f>
        <v>0</v>
      </c>
      <c r="V59" s="146">
        <f>'Окружающий мир-4 2020'!O59</f>
        <v>0</v>
      </c>
      <c r="W59" s="147">
        <f>'Окружающий мир-4 2021'!O59</f>
        <v>0</v>
      </c>
    </row>
    <row r="60" spans="1:23" ht="15" customHeight="1" x14ac:dyDescent="0.25">
      <c r="A60" s="57">
        <v>11</v>
      </c>
      <c r="B60" s="58">
        <v>40360</v>
      </c>
      <c r="C60" s="10" t="s">
        <v>47</v>
      </c>
      <c r="D60" s="144">
        <f>'Окружающий мир-4 2018'!K60</f>
        <v>64</v>
      </c>
      <c r="E60" s="145">
        <f>'Окружающий мир-4 2019'!K60</f>
        <v>117</v>
      </c>
      <c r="F60" s="145">
        <f>'Окружающий мир-4 2020'!K60</f>
        <v>44</v>
      </c>
      <c r="G60" s="418">
        <f>'Окружающий мир-4 2021'!K60</f>
        <v>34</v>
      </c>
      <c r="H60" s="144">
        <f>'Окружающий мир-4 2018'!L60</f>
        <v>51.007999999999996</v>
      </c>
      <c r="I60" s="145">
        <f>'Окружающий мир-4 2019'!L60</f>
        <v>104.99580000000002</v>
      </c>
      <c r="J60" s="145">
        <f>'Окружающий мир-4 2020'!L60</f>
        <v>35.001999999999995</v>
      </c>
      <c r="K60" s="428">
        <f>'Окружающий мир-4 2021'!L60</f>
        <v>24.996799999999997</v>
      </c>
      <c r="L60" s="423">
        <f>'Окружающий мир-4 2018'!M60</f>
        <v>79.699999999999989</v>
      </c>
      <c r="M60" s="146">
        <f>'Окружающий мир-4 2019'!M60</f>
        <v>89.740000000000009</v>
      </c>
      <c r="N60" s="146">
        <f>'Окружающий мир-4 2020'!M60</f>
        <v>79.55</v>
      </c>
      <c r="O60" s="434">
        <f>'Окружающий мир-4 2021'!M60</f>
        <v>73.52</v>
      </c>
      <c r="P60" s="144">
        <f>'Окружающий мир-4 2018'!N60</f>
        <v>1.024</v>
      </c>
      <c r="Q60" s="145">
        <f>'Окружающий мир-4 2019'!N60</f>
        <v>0</v>
      </c>
      <c r="R60" s="145">
        <f>'Окружающий мир-4 2020'!N60</f>
        <v>0</v>
      </c>
      <c r="S60" s="428">
        <f>'Окружающий мир-4 2021'!N60</f>
        <v>0</v>
      </c>
      <c r="T60" s="423">
        <f>'Окружающий мир-4 2018'!O60</f>
        <v>1.6</v>
      </c>
      <c r="U60" s="146">
        <f>'Окружающий мир-4 2019'!O60</f>
        <v>0</v>
      </c>
      <c r="V60" s="146">
        <f>'Окружающий мир-4 2020'!O60</f>
        <v>0</v>
      </c>
      <c r="W60" s="147">
        <f>'Окружающий мир-4 2021'!O60</f>
        <v>0</v>
      </c>
    </row>
    <row r="61" spans="1:23" ht="15" customHeight="1" x14ac:dyDescent="0.25">
      <c r="A61" s="57">
        <v>12</v>
      </c>
      <c r="B61" s="58">
        <v>40390</v>
      </c>
      <c r="C61" s="10" t="s">
        <v>48</v>
      </c>
      <c r="D61" s="144">
        <f>'Окружающий мир-4 2018'!K61</f>
        <v>54</v>
      </c>
      <c r="E61" s="145">
        <f>'Окружающий мир-4 2019'!K61</f>
        <v>47</v>
      </c>
      <c r="F61" s="145">
        <f>'Окружающий мир-4 2020'!K61</f>
        <v>78</v>
      </c>
      <c r="G61" s="418">
        <f>'Окружающий мир-4 2021'!K61</f>
        <v>69</v>
      </c>
      <c r="H61" s="144">
        <f>'Окружающий мир-4 2018'!L61</f>
        <v>42.984000000000009</v>
      </c>
      <c r="I61" s="145">
        <f>'Окружающий мир-4 2019'!L61</f>
        <v>28.999000000000002</v>
      </c>
      <c r="J61" s="145">
        <f>'Окружающий мир-4 2020'!L61</f>
        <v>21.996000000000002</v>
      </c>
      <c r="K61" s="428">
        <f>'Окружающий мир-4 2021'!L61</f>
        <v>56.000399999999999</v>
      </c>
      <c r="L61" s="423">
        <f>'Окружающий мир-4 2018'!M61</f>
        <v>79.600000000000009</v>
      </c>
      <c r="M61" s="146">
        <f>'Окружающий мир-4 2019'!M61</f>
        <v>61.7</v>
      </c>
      <c r="N61" s="146">
        <f>'Окружающий мир-4 2020'!M61</f>
        <v>28.200000000000003</v>
      </c>
      <c r="O61" s="434">
        <f>'Окружающий мир-4 2021'!M61</f>
        <v>81.16</v>
      </c>
      <c r="P61" s="144">
        <f>'Окружающий мир-4 2018'!N61</f>
        <v>1.9980000000000002</v>
      </c>
      <c r="Q61" s="145">
        <f>'Окружающий мир-4 2019'!N61</f>
        <v>2.0022000000000002</v>
      </c>
      <c r="R61" s="145">
        <f>'Окружающий мир-4 2020'!N61</f>
        <v>9.001199999999999</v>
      </c>
      <c r="S61" s="428">
        <f>'Окружающий мир-4 2021'!N61</f>
        <v>0</v>
      </c>
      <c r="T61" s="423">
        <f>'Окружающий мир-4 2018'!O61</f>
        <v>3.7</v>
      </c>
      <c r="U61" s="146">
        <f>'Окружающий мир-4 2019'!O61</f>
        <v>4.26</v>
      </c>
      <c r="V61" s="146">
        <f>'Окружающий мир-4 2020'!O61</f>
        <v>11.54</v>
      </c>
      <c r="W61" s="147">
        <f>'Окружающий мир-4 2021'!O61</f>
        <v>0</v>
      </c>
    </row>
    <row r="62" spans="1:23" ht="15" customHeight="1" x14ac:dyDescent="0.25">
      <c r="A62" s="57">
        <v>13</v>
      </c>
      <c r="B62" s="58">
        <v>40720</v>
      </c>
      <c r="C62" s="10" t="s">
        <v>110</v>
      </c>
      <c r="D62" s="144">
        <f>'Окружающий мир-4 2018'!K62</f>
        <v>24</v>
      </c>
      <c r="E62" s="145">
        <f>'Окружающий мир-4 2019'!K62</f>
        <v>25</v>
      </c>
      <c r="F62" s="145">
        <f>'Окружающий мир-4 2020'!K62</f>
        <v>79</v>
      </c>
      <c r="G62" s="418">
        <f>'Окружающий мир-4 2021'!K62</f>
        <v>111</v>
      </c>
      <c r="H62" s="144">
        <f>'Окружающий мир-4 2018'!L62</f>
        <v>19.991999999999997</v>
      </c>
      <c r="I62" s="145">
        <f>'Окружающий мир-4 2019'!L62</f>
        <v>18</v>
      </c>
      <c r="J62" s="145">
        <f>'Окружающий мир-4 2020'!L62</f>
        <v>68.003199999999993</v>
      </c>
      <c r="K62" s="428">
        <f>'Окружающий мир-4 2021'!L62</f>
        <v>96.003899999999987</v>
      </c>
      <c r="L62" s="423">
        <f>'Окружающий мир-4 2018'!M62</f>
        <v>83.3</v>
      </c>
      <c r="M62" s="146">
        <f>'Окружающий мир-4 2019'!M62</f>
        <v>72</v>
      </c>
      <c r="N62" s="146">
        <f>'Окружающий мир-4 2020'!M62</f>
        <v>86.08</v>
      </c>
      <c r="O62" s="434">
        <f>'Окружающий мир-4 2021'!M62</f>
        <v>86.49</v>
      </c>
      <c r="P62" s="144">
        <f>'Окружающий мир-4 2018'!N62</f>
        <v>0</v>
      </c>
      <c r="Q62" s="145">
        <f>'Окружающий мир-4 2019'!N62</f>
        <v>0</v>
      </c>
      <c r="R62" s="145">
        <f>'Окружающий мир-4 2020'!N62</f>
        <v>1.0033000000000001</v>
      </c>
      <c r="S62" s="428">
        <f>'Окружающий мир-4 2021'!N62</f>
        <v>0</v>
      </c>
      <c r="T62" s="423">
        <f>'Окружающий мир-4 2018'!O62</f>
        <v>0</v>
      </c>
      <c r="U62" s="146">
        <f>'Окружающий мир-4 2019'!O62</f>
        <v>0</v>
      </c>
      <c r="V62" s="146">
        <f>'Окружающий мир-4 2020'!O62</f>
        <v>1.27</v>
      </c>
      <c r="W62" s="147">
        <f>'Окружающий мир-4 2021'!O62</f>
        <v>0</v>
      </c>
    </row>
    <row r="63" spans="1:23" ht="15" customHeight="1" x14ac:dyDescent="0.25">
      <c r="A63" s="57">
        <v>14</v>
      </c>
      <c r="B63" s="58">
        <v>40730</v>
      </c>
      <c r="C63" s="10" t="s">
        <v>50</v>
      </c>
      <c r="D63" s="144">
        <f>'Окружающий мир-4 2018'!K63</f>
        <v>44</v>
      </c>
      <c r="E63" s="145">
        <f>'Окружающий мир-4 2019'!K63</f>
        <v>73</v>
      </c>
      <c r="F63" s="145">
        <f>'Окружающий мир-4 2020'!K63</f>
        <v>18</v>
      </c>
      <c r="G63" s="418">
        <f>'Окружающий мир-4 2021'!K63</f>
        <v>33</v>
      </c>
      <c r="H63" s="144">
        <f>'Окружающий мир-4 2018'!L63</f>
        <v>31.988000000000003</v>
      </c>
      <c r="I63" s="145">
        <f>'Окружающий мир-4 2019'!L63</f>
        <v>52.99799999999999</v>
      </c>
      <c r="J63" s="145">
        <f>'Окружающий мир-4 2020'!L63</f>
        <v>13.0014</v>
      </c>
      <c r="K63" s="428">
        <f>'Окружающий мир-4 2021'!L63</f>
        <v>28.000500000000002</v>
      </c>
      <c r="L63" s="423">
        <f>'Окружающий мир-4 2018'!M63</f>
        <v>72.7</v>
      </c>
      <c r="M63" s="146">
        <f>'Окружающий мир-4 2019'!M63</f>
        <v>72.599999999999994</v>
      </c>
      <c r="N63" s="146">
        <f>'Окружающий мир-4 2020'!M63</f>
        <v>72.23</v>
      </c>
      <c r="O63" s="434">
        <f>'Окружающий мир-4 2021'!M63</f>
        <v>84.850000000000009</v>
      </c>
      <c r="P63" s="144">
        <f>'Окружающий мир-4 2018'!N63</f>
        <v>0</v>
      </c>
      <c r="Q63" s="145">
        <f>'Окружающий мир-4 2019'!N63</f>
        <v>1.0001</v>
      </c>
      <c r="R63" s="145">
        <f>'Окружающий мир-4 2020'!N63</f>
        <v>1.0007999999999999</v>
      </c>
      <c r="S63" s="428">
        <f>'Окружающий мир-4 2021'!N63</f>
        <v>0</v>
      </c>
      <c r="T63" s="423">
        <f>'Окружающий мир-4 2018'!O63</f>
        <v>0</v>
      </c>
      <c r="U63" s="146">
        <f>'Окружающий мир-4 2019'!O63</f>
        <v>1.37</v>
      </c>
      <c r="V63" s="146">
        <f>'Окружающий мир-4 2020'!O63</f>
        <v>5.56</v>
      </c>
      <c r="W63" s="147">
        <f>'Окружающий мир-4 2021'!O63</f>
        <v>0</v>
      </c>
    </row>
    <row r="64" spans="1:23" ht="15" customHeight="1" x14ac:dyDescent="0.25">
      <c r="A64" s="57">
        <v>15</v>
      </c>
      <c r="B64" s="58">
        <v>40820</v>
      </c>
      <c r="C64" s="10" t="s">
        <v>51</v>
      </c>
      <c r="D64" s="144">
        <f>'Окружающий мир-4 2018'!K64</f>
        <v>47</v>
      </c>
      <c r="E64" s="145">
        <f>'Окружающий мир-4 2019'!K64</f>
        <v>62</v>
      </c>
      <c r="F64" s="145">
        <f>'Окружающий мир-4 2020'!K64</f>
        <v>72</v>
      </c>
      <c r="G64" s="418">
        <f>'Окружающий мир-4 2021'!K64</f>
        <v>95</v>
      </c>
      <c r="H64" s="144">
        <f>'Окружающий мир-4 2018'!L64</f>
        <v>36.001999999999995</v>
      </c>
      <c r="I64" s="145">
        <f>'Окружающий мир-4 2019'!L64</f>
        <v>46.004000000000005</v>
      </c>
      <c r="J64" s="145">
        <f>'Окружающий мир-4 2020'!L64</f>
        <v>66.002399999999994</v>
      </c>
      <c r="K64" s="428">
        <f>'Окружающий мир-4 2021'!L64</f>
        <v>67.991500000000002</v>
      </c>
      <c r="L64" s="423">
        <f>'Окружающий мир-4 2018'!M64</f>
        <v>76.599999999999994</v>
      </c>
      <c r="M64" s="146">
        <f>'Окружающий мир-4 2019'!M64</f>
        <v>74.2</v>
      </c>
      <c r="N64" s="146">
        <f>'Окружающий мир-4 2020'!M64</f>
        <v>91.67</v>
      </c>
      <c r="O64" s="434">
        <f>'Окружающий мир-4 2021'!M64</f>
        <v>71.569999999999993</v>
      </c>
      <c r="P64" s="144">
        <f>'Окружающий мир-4 2018'!N64</f>
        <v>0</v>
      </c>
      <c r="Q64" s="145">
        <f>'Окружающий мир-4 2019'!N64</f>
        <v>0.99820000000000009</v>
      </c>
      <c r="R64" s="145">
        <f>'Окружающий мир-4 2020'!N64</f>
        <v>0</v>
      </c>
      <c r="S64" s="428">
        <f>'Окружающий мир-4 2021'!N64</f>
        <v>2.0044999999999997</v>
      </c>
      <c r="T64" s="423">
        <f>'Окружающий мир-4 2018'!O64</f>
        <v>0</v>
      </c>
      <c r="U64" s="146">
        <f>'Окружающий мир-4 2019'!O64</f>
        <v>1.61</v>
      </c>
      <c r="V64" s="146">
        <f>'Окружающий мир-4 2020'!O64</f>
        <v>0</v>
      </c>
      <c r="W64" s="147">
        <f>'Окружающий мир-4 2021'!O64</f>
        <v>2.11</v>
      </c>
    </row>
    <row r="65" spans="1:23" ht="15" customHeight="1" x14ac:dyDescent="0.25">
      <c r="A65" s="57">
        <v>16</v>
      </c>
      <c r="B65" s="58">
        <v>40840</v>
      </c>
      <c r="C65" s="10" t="s">
        <v>52</v>
      </c>
      <c r="D65" s="144">
        <f>'Окружающий мир-4 2018'!K65</f>
        <v>78</v>
      </c>
      <c r="E65" s="145">
        <f>'Окружающий мир-4 2019'!K65</f>
        <v>84</v>
      </c>
      <c r="F65" s="145">
        <f>'Окружающий мир-4 2020'!K65</f>
        <v>90</v>
      </c>
      <c r="G65" s="418">
        <f>'Окружающий мир-4 2021'!K65</f>
        <v>86</v>
      </c>
      <c r="H65" s="144">
        <f>'Окружающий мир-4 2018'!L65</f>
        <v>69.03</v>
      </c>
      <c r="I65" s="145">
        <f>'Окружающий мир-4 2019'!L65</f>
        <v>77.002799999999993</v>
      </c>
      <c r="J65" s="145">
        <f>'Окружающий мир-4 2020'!L65</f>
        <v>40.994999999999997</v>
      </c>
      <c r="K65" s="428">
        <f>'Окружающий мир-4 2021'!L65</f>
        <v>70.004000000000005</v>
      </c>
      <c r="L65" s="423">
        <f>'Окружающий мир-4 2018'!M65</f>
        <v>88.5</v>
      </c>
      <c r="M65" s="146">
        <f>'Окружающий мир-4 2019'!M65</f>
        <v>91.67</v>
      </c>
      <c r="N65" s="146">
        <f>'Окружающий мир-4 2020'!M65</f>
        <v>45.55</v>
      </c>
      <c r="O65" s="434">
        <f>'Окружающий мир-4 2021'!M65</f>
        <v>81.400000000000006</v>
      </c>
      <c r="P65" s="144">
        <f>'Окружающий мир-4 2018'!N65</f>
        <v>0</v>
      </c>
      <c r="Q65" s="145">
        <f>'Окружающий мир-4 2019'!N65</f>
        <v>0</v>
      </c>
      <c r="R65" s="145">
        <f>'Окружающий мир-4 2020'!N65</f>
        <v>3.9960000000000004</v>
      </c>
      <c r="S65" s="428">
        <f>'Окружающий мир-4 2021'!N65</f>
        <v>0</v>
      </c>
      <c r="T65" s="423">
        <f>'Окружающий мир-4 2018'!O65</f>
        <v>0</v>
      </c>
      <c r="U65" s="146">
        <f>'Окружающий мир-4 2019'!O65</f>
        <v>0</v>
      </c>
      <c r="V65" s="146">
        <f>'Окружающий мир-4 2020'!O65</f>
        <v>4.4400000000000004</v>
      </c>
      <c r="W65" s="147">
        <f>'Окружающий мир-4 2021'!O65</f>
        <v>0</v>
      </c>
    </row>
    <row r="66" spans="1:23" ht="15" customHeight="1" x14ac:dyDescent="0.25">
      <c r="A66" s="57">
        <v>17</v>
      </c>
      <c r="B66" s="58">
        <v>40950</v>
      </c>
      <c r="C66" s="10" t="s">
        <v>53</v>
      </c>
      <c r="D66" s="144">
        <f>'Окружающий мир-4 2018'!K66</f>
        <v>20</v>
      </c>
      <c r="E66" s="145">
        <f>'Окружающий мир-4 2019'!K66</f>
        <v>21</v>
      </c>
      <c r="F66" s="145">
        <f>'Окружающий мир-4 2020'!K66</f>
        <v>99</v>
      </c>
      <c r="G66" s="418">
        <f>'Окружающий мир-4 2021'!K66</f>
        <v>85</v>
      </c>
      <c r="H66" s="144">
        <f>'Окружающий мир-4 2018'!L66</f>
        <v>14</v>
      </c>
      <c r="I66" s="145">
        <f>'Окружающий мир-4 2019'!L66</f>
        <v>19.000800000000002</v>
      </c>
      <c r="J66" s="145">
        <f>'Окружающий мир-4 2020'!L66</f>
        <v>32.996699999999997</v>
      </c>
      <c r="K66" s="428">
        <f>'Окружающий мир-4 2021'!L66</f>
        <v>66.002500000000012</v>
      </c>
      <c r="L66" s="423">
        <f>'Окружающий мир-4 2018'!M66</f>
        <v>70</v>
      </c>
      <c r="M66" s="146">
        <f>'Окружающий мир-4 2019'!M66</f>
        <v>90.48</v>
      </c>
      <c r="N66" s="146">
        <f>'Окружающий мир-4 2020'!M66</f>
        <v>33.33</v>
      </c>
      <c r="O66" s="434">
        <f>'Окружающий мир-4 2021'!M66</f>
        <v>77.650000000000006</v>
      </c>
      <c r="P66" s="144">
        <f>'Окружающий мир-4 2018'!N66</f>
        <v>0</v>
      </c>
      <c r="Q66" s="145">
        <f>'Окружающий мир-4 2019'!N66</f>
        <v>0</v>
      </c>
      <c r="R66" s="145">
        <f>'Окружающий мир-4 2020'!N66</f>
        <v>18.998100000000001</v>
      </c>
      <c r="S66" s="428">
        <f>'Окружающий мир-4 2021'!N66</f>
        <v>1.0029999999999999</v>
      </c>
      <c r="T66" s="423">
        <f>'Окружающий мир-4 2018'!O66</f>
        <v>0</v>
      </c>
      <c r="U66" s="146">
        <f>'Окружающий мир-4 2019'!O66</f>
        <v>0</v>
      </c>
      <c r="V66" s="146">
        <f>'Окружающий мир-4 2020'!O66</f>
        <v>19.190000000000001</v>
      </c>
      <c r="W66" s="147">
        <f>'Окружающий мир-4 2021'!O66</f>
        <v>1.18</v>
      </c>
    </row>
    <row r="67" spans="1:23" ht="15" customHeight="1" x14ac:dyDescent="0.25">
      <c r="A67" s="57">
        <v>18</v>
      </c>
      <c r="B67" s="58">
        <v>40990</v>
      </c>
      <c r="C67" s="10" t="s">
        <v>54</v>
      </c>
      <c r="D67" s="144">
        <f>'Окружающий мир-4 2018'!K67</f>
        <v>71</v>
      </c>
      <c r="E67" s="145">
        <f>'Окружающий мир-4 2019'!K67</f>
        <v>75</v>
      </c>
      <c r="F67" s="145">
        <f>'Окружающий мир-4 2020'!K67</f>
        <v>106</v>
      </c>
      <c r="G67" s="418">
        <f>'Окружающий мир-4 2021'!K67</f>
        <v>119</v>
      </c>
      <c r="H67" s="144">
        <f>'Окружающий мир-4 2018'!L67</f>
        <v>59.000999999999998</v>
      </c>
      <c r="I67" s="145">
        <f>'Окружающий мир-4 2019'!L67</f>
        <v>72.997500000000002</v>
      </c>
      <c r="J67" s="145">
        <f>'Окружающий мир-4 2020'!L67</f>
        <v>93.004400000000004</v>
      </c>
      <c r="K67" s="428">
        <f>'Окружающий мир-4 2021'!L67</f>
        <v>101.0072</v>
      </c>
      <c r="L67" s="423">
        <f>'Окружающий мир-4 2018'!M67</f>
        <v>83.1</v>
      </c>
      <c r="M67" s="146">
        <f>'Окружающий мир-4 2019'!M67</f>
        <v>97.33</v>
      </c>
      <c r="N67" s="146">
        <f>'Окружающий мир-4 2020'!M67</f>
        <v>87.740000000000009</v>
      </c>
      <c r="O67" s="434">
        <f>'Окружающий мир-4 2021'!M67</f>
        <v>84.88</v>
      </c>
      <c r="P67" s="144">
        <f>'Окружающий мир-4 2018'!N67</f>
        <v>0</v>
      </c>
      <c r="Q67" s="145">
        <f>'Окружающий мир-4 2019'!N67</f>
        <v>0</v>
      </c>
      <c r="R67" s="145">
        <f>'Окружающий мир-4 2020'!N67</f>
        <v>0</v>
      </c>
      <c r="S67" s="428">
        <f>'Окружающий мир-4 2021'!N67</f>
        <v>0</v>
      </c>
      <c r="T67" s="423">
        <f>'Окружающий мир-4 2018'!O67</f>
        <v>0</v>
      </c>
      <c r="U67" s="146">
        <f>'Окружающий мир-4 2019'!O67</f>
        <v>0</v>
      </c>
      <c r="V67" s="146">
        <f>'Окружающий мир-4 2020'!O67</f>
        <v>0</v>
      </c>
      <c r="W67" s="147">
        <f>'Окружающий мир-4 2021'!O67</f>
        <v>0</v>
      </c>
    </row>
    <row r="68" spans="1:23" ht="15" customHeight="1" thickBot="1" x14ac:dyDescent="0.3">
      <c r="A68" s="59">
        <v>19</v>
      </c>
      <c r="B68" s="34">
        <v>40133</v>
      </c>
      <c r="C68" s="19" t="s">
        <v>44</v>
      </c>
      <c r="D68" s="148">
        <f>'Окружающий мир-4 2018'!K68</f>
        <v>52</v>
      </c>
      <c r="E68" s="149">
        <f>'Окружающий мир-4 2019'!K68</f>
        <v>65</v>
      </c>
      <c r="F68" s="149">
        <f>'Окружающий мир-4 2020'!K68</f>
        <v>51</v>
      </c>
      <c r="G68" s="419">
        <f>'Окружающий мир-4 2021'!K68</f>
        <v>108</v>
      </c>
      <c r="H68" s="148">
        <f>'Окружающий мир-4 2018'!L68</f>
        <v>46.02</v>
      </c>
      <c r="I68" s="149">
        <f>'Окружающий мир-4 2019'!L68</f>
        <v>43.003999999999998</v>
      </c>
      <c r="J68" s="149">
        <f>'Окружающий мир-4 2020'!L68</f>
        <v>25.0002</v>
      </c>
      <c r="K68" s="429">
        <f>'Окружающий мир-4 2021'!L68</f>
        <v>99.997200000000007</v>
      </c>
      <c r="L68" s="424">
        <f>'Окружающий мир-4 2018'!M68</f>
        <v>88.5</v>
      </c>
      <c r="M68" s="150">
        <f>'Окружающий мир-4 2019'!M68</f>
        <v>66.16</v>
      </c>
      <c r="N68" s="150">
        <f>'Окружающий мир-4 2020'!M68</f>
        <v>49.02</v>
      </c>
      <c r="O68" s="435">
        <f>'Окружающий мир-4 2021'!M68</f>
        <v>92.59</v>
      </c>
      <c r="P68" s="148">
        <f>'Окружающий мир-4 2018'!N68</f>
        <v>0</v>
      </c>
      <c r="Q68" s="149">
        <f>'Окружающий мир-4 2019'!N68</f>
        <v>1.0010000000000001</v>
      </c>
      <c r="R68" s="149">
        <f>'Окружающий мир-4 2020'!N68</f>
        <v>1.9991999999999999</v>
      </c>
      <c r="S68" s="429">
        <f>'Окружающий мир-4 2021'!N68</f>
        <v>0</v>
      </c>
      <c r="T68" s="424">
        <f>'Окружающий мир-4 2018'!O68</f>
        <v>0</v>
      </c>
      <c r="U68" s="150">
        <f>'Окружающий мир-4 2019'!O68</f>
        <v>1.54</v>
      </c>
      <c r="V68" s="150">
        <f>'Окружающий мир-4 2020'!O68</f>
        <v>3.92</v>
      </c>
      <c r="W68" s="151">
        <f>'Окружающий мир-4 2021'!O68</f>
        <v>0</v>
      </c>
    </row>
    <row r="69" spans="1:23" ht="15" customHeight="1" thickBot="1" x14ac:dyDescent="0.3">
      <c r="A69" s="54"/>
      <c r="B69" s="35"/>
      <c r="C69" s="22" t="s">
        <v>111</v>
      </c>
      <c r="D69" s="164">
        <f>'Окружающий мир-4 2018'!K69</f>
        <v>83</v>
      </c>
      <c r="E69" s="165">
        <f>'Окружающий мир-4 2019'!K69</f>
        <v>91</v>
      </c>
      <c r="F69" s="165">
        <f>'Окружающий мир-4 2020'!K69</f>
        <v>1353</v>
      </c>
      <c r="G69" s="415">
        <f>'Окружающий мир-4 2021'!K69</f>
        <v>1627</v>
      </c>
      <c r="H69" s="164">
        <f>'Окружающий мир-4 2018'!L69</f>
        <v>63.992999999999995</v>
      </c>
      <c r="I69" s="165">
        <f>'Окружающий мир-4 2019'!L69</f>
        <v>61.9983</v>
      </c>
      <c r="J69" s="165">
        <f>'Окружающий мир-4 2020'!L69</f>
        <v>917.01909999999987</v>
      </c>
      <c r="K69" s="425">
        <f>'Окружающий мир-4 2021'!L69</f>
        <v>1357.0032000000001</v>
      </c>
      <c r="L69" s="420">
        <f>'Окружающий мир-4 2018'!M69</f>
        <v>77.099999999999994</v>
      </c>
      <c r="M69" s="166">
        <f>'Окружающий мир-4 2019'!M69</f>
        <v>68.13</v>
      </c>
      <c r="N69" s="166">
        <f>'Окружающий мир-4 2020'!M69</f>
        <v>69.699120879120869</v>
      </c>
      <c r="O69" s="431">
        <f>'Окружающий мир-4 2021'!M69</f>
        <v>80.835714285714289</v>
      </c>
      <c r="P69" s="164">
        <f>'Окружающий мир-4 2018'!N69</f>
        <v>0.996</v>
      </c>
      <c r="Q69" s="165">
        <f>'Окружающий мир-4 2019'!N69</f>
        <v>0</v>
      </c>
      <c r="R69" s="165">
        <f>'Окружающий мир-4 2020'!N69</f>
        <v>40.995900000000006</v>
      </c>
      <c r="S69" s="425">
        <f>'Окружающий мир-4 2021'!N69</f>
        <v>10.005000000000001</v>
      </c>
      <c r="T69" s="420">
        <f>'Окружающий мир-4 2018'!O69</f>
        <v>1.2</v>
      </c>
      <c r="U69" s="166">
        <f>'Окружающий мир-4 2019'!O69</f>
        <v>0</v>
      </c>
      <c r="V69" s="166">
        <f>'Окружающий мир-4 2020'!O69</f>
        <v>5.0949999999999998</v>
      </c>
      <c r="W69" s="167">
        <f>'Окружающий мир-4 2021'!O69</f>
        <v>2.7566666666666664</v>
      </c>
    </row>
    <row r="70" spans="1:23" ht="15" customHeight="1" x14ac:dyDescent="0.25">
      <c r="A70" s="55">
        <v>1</v>
      </c>
      <c r="B70" s="56">
        <v>50040</v>
      </c>
      <c r="C70" s="11" t="s">
        <v>57</v>
      </c>
      <c r="D70" s="140">
        <f>'Окружающий мир-4 2018'!K70</f>
        <v>106</v>
      </c>
      <c r="E70" s="141">
        <f>'Окружающий мир-4 2019'!K70</f>
        <v>111</v>
      </c>
      <c r="F70" s="141">
        <f>'Окружающий мир-4 2020'!K70</f>
        <v>93</v>
      </c>
      <c r="G70" s="417">
        <f>'Окружающий мир-4 2021'!K70</f>
        <v>99</v>
      </c>
      <c r="H70" s="140">
        <f>'Окружающий мир-4 2018'!L70</f>
        <v>87.025999999999982</v>
      </c>
      <c r="I70" s="141">
        <f>'Окружающий мир-4 2019'!L70</f>
        <v>98.001900000000006</v>
      </c>
      <c r="J70" s="141">
        <f>'Окружающий мир-4 2020'!L70</f>
        <v>89.996099999999984</v>
      </c>
      <c r="K70" s="427">
        <f>'Окружающий мир-4 2021'!L70</f>
        <v>99</v>
      </c>
      <c r="L70" s="422">
        <f>'Окружающий мир-4 2018'!M70</f>
        <v>82.1</v>
      </c>
      <c r="M70" s="142">
        <f>'Окружающий мир-4 2019'!M70</f>
        <v>88.29</v>
      </c>
      <c r="N70" s="142">
        <f>'Окружающий мир-4 2020'!M70</f>
        <v>96.77</v>
      </c>
      <c r="O70" s="433">
        <f>'Окружающий мир-4 2021'!M70</f>
        <v>100</v>
      </c>
      <c r="P70" s="140">
        <f>'Окружающий мир-4 2018'!N70</f>
        <v>0</v>
      </c>
      <c r="Q70" s="141">
        <f>'Окружающий мир-4 2019'!N70</f>
        <v>0</v>
      </c>
      <c r="R70" s="141">
        <f>'Окружающий мир-4 2020'!N70</f>
        <v>0</v>
      </c>
      <c r="S70" s="427">
        <f>'Окружающий мир-4 2021'!N70</f>
        <v>0</v>
      </c>
      <c r="T70" s="422">
        <f>'Окружающий мир-4 2018'!O70</f>
        <v>0</v>
      </c>
      <c r="U70" s="142">
        <f>'Окружающий мир-4 2019'!O70</f>
        <v>0</v>
      </c>
      <c r="V70" s="142">
        <f>'Окружающий мир-4 2020'!O70</f>
        <v>0</v>
      </c>
      <c r="W70" s="143">
        <f>'Окружающий мир-4 2021'!O70</f>
        <v>0</v>
      </c>
    </row>
    <row r="71" spans="1:23" ht="15" customHeight="1" x14ac:dyDescent="0.25">
      <c r="A71" s="57">
        <v>2</v>
      </c>
      <c r="B71" s="58">
        <v>50003</v>
      </c>
      <c r="C71" s="10" t="s">
        <v>56</v>
      </c>
      <c r="D71" s="144">
        <f>'Окружающий мир-4 2018'!K71</f>
        <v>57</v>
      </c>
      <c r="E71" s="145">
        <f>'Окружающий мир-4 2019'!K71</f>
        <v>63</v>
      </c>
      <c r="F71" s="145">
        <f>'Окружающий мир-4 2020'!K71</f>
        <v>84</v>
      </c>
      <c r="G71" s="418">
        <f>'Окружающий мир-4 2021'!K71</f>
        <v>116</v>
      </c>
      <c r="H71" s="144">
        <f>'Окружающий мир-4 2018'!L71</f>
        <v>55.005000000000003</v>
      </c>
      <c r="I71" s="145">
        <f>'Окружающий мир-4 2019'!L71</f>
        <v>57.002400000000009</v>
      </c>
      <c r="J71" s="145">
        <f>'Окружающий мир-4 2020'!L71</f>
        <v>54.994799999999998</v>
      </c>
      <c r="K71" s="428">
        <f>'Окружающий мир-4 2021'!L71</f>
        <v>103.99400000000001</v>
      </c>
      <c r="L71" s="423">
        <f>'Окружающий мир-4 2018'!M71</f>
        <v>96.5</v>
      </c>
      <c r="M71" s="146">
        <f>'Окружающий мир-4 2019'!M71</f>
        <v>90.48</v>
      </c>
      <c r="N71" s="146">
        <f>'Окружающий мир-4 2020'!M71</f>
        <v>65.47</v>
      </c>
      <c r="O71" s="434">
        <f>'Окружающий мир-4 2021'!M71</f>
        <v>89.65</v>
      </c>
      <c r="P71" s="144">
        <f>'Окружающий мир-4 2018'!N71</f>
        <v>0</v>
      </c>
      <c r="Q71" s="145">
        <f>'Окружающий мир-4 2019'!N71</f>
        <v>0</v>
      </c>
      <c r="R71" s="145">
        <f>'Окружающий мир-4 2020'!N71</f>
        <v>0</v>
      </c>
      <c r="S71" s="428">
        <f>'Окружающий мир-4 2021'!N71</f>
        <v>0</v>
      </c>
      <c r="T71" s="423">
        <f>'Окружающий мир-4 2018'!O71</f>
        <v>0</v>
      </c>
      <c r="U71" s="146">
        <f>'Окружающий мир-4 2019'!O71</f>
        <v>0</v>
      </c>
      <c r="V71" s="146">
        <f>'Окружающий мир-4 2020'!O71</f>
        <v>0</v>
      </c>
      <c r="W71" s="147">
        <f>'Окружающий мир-4 2021'!O71</f>
        <v>0</v>
      </c>
    </row>
    <row r="72" spans="1:23" ht="15" customHeight="1" x14ac:dyDescent="0.25">
      <c r="A72" s="57">
        <v>3</v>
      </c>
      <c r="B72" s="58">
        <v>50060</v>
      </c>
      <c r="C72" s="10" t="s">
        <v>59</v>
      </c>
      <c r="D72" s="144">
        <f>'Окружающий мир-4 2018'!K72</f>
        <v>1176</v>
      </c>
      <c r="E72" s="145">
        <f>'Окружающий мир-4 2019'!K72</f>
        <v>1392</v>
      </c>
      <c r="F72" s="145">
        <f>'Окружающий мир-4 2020'!K72</f>
        <v>135</v>
      </c>
      <c r="G72" s="418">
        <f>'Окружающий мир-4 2021'!K72</f>
        <v>180</v>
      </c>
      <c r="H72" s="144">
        <f>'Окружающий мир-4 2018'!L72</f>
        <v>1000.174</v>
      </c>
      <c r="I72" s="145">
        <f>'Окружающий мир-4 2019'!L72</f>
        <v>1173.0097000000001</v>
      </c>
      <c r="J72" s="145">
        <f>'Окружающий мир-4 2020'!L72</f>
        <v>108.999</v>
      </c>
      <c r="K72" s="428">
        <f>'Окружающий мир-4 2021'!L72</f>
        <v>162</v>
      </c>
      <c r="L72" s="423">
        <f>'Окружающий мир-4 2018'!M72</f>
        <v>85.62</v>
      </c>
      <c r="M72" s="146">
        <f>'Окружающий мир-4 2019'!M72</f>
        <v>84.533333333333346</v>
      </c>
      <c r="N72" s="146">
        <f>'Окружающий мир-4 2020'!M72</f>
        <v>80.739999999999995</v>
      </c>
      <c r="O72" s="434">
        <f>'Окружающий мир-4 2021'!M72</f>
        <v>90</v>
      </c>
      <c r="P72" s="144">
        <f>'Окружающий мир-4 2018'!N72</f>
        <v>3.0160000000000005</v>
      </c>
      <c r="Q72" s="145">
        <f>'Окружающий мир-4 2019'!N72</f>
        <v>3.99</v>
      </c>
      <c r="R72" s="145">
        <f>'Окружающий мир-4 2020'!N72</f>
        <v>0</v>
      </c>
      <c r="S72" s="428">
        <f>'Окружающий мир-4 2021'!N72</f>
        <v>0</v>
      </c>
      <c r="T72" s="423">
        <f>'Окружающий мир-4 2018'!O72</f>
        <v>1.6</v>
      </c>
      <c r="U72" s="146">
        <f>'Окружающий мир-4 2019'!O72</f>
        <v>1.0050000000000001</v>
      </c>
      <c r="V72" s="146">
        <f>'Окружающий мир-4 2020'!O72</f>
        <v>0</v>
      </c>
      <c r="W72" s="147">
        <f>'Окружающий мир-4 2021'!O72</f>
        <v>0</v>
      </c>
    </row>
    <row r="73" spans="1:23" ht="15" customHeight="1" x14ac:dyDescent="0.25">
      <c r="A73" s="57">
        <v>4</v>
      </c>
      <c r="B73" s="58">
        <v>50170</v>
      </c>
      <c r="C73" s="10" t="s">
        <v>60</v>
      </c>
      <c r="D73" s="144">
        <f>'Окружающий мир-4 2018'!K73</f>
        <v>71</v>
      </c>
      <c r="E73" s="145">
        <f>'Окружающий мир-4 2019'!K73</f>
        <v>102</v>
      </c>
      <c r="F73" s="145">
        <f>'Окружающий мир-4 2020'!K73</f>
        <v>78</v>
      </c>
      <c r="G73" s="418">
        <f>'Окружающий мир-4 2021'!K73</f>
        <v>71</v>
      </c>
      <c r="H73" s="144">
        <f>'Окружающий мир-4 2018'!L73</f>
        <v>66.03</v>
      </c>
      <c r="I73" s="145">
        <f>'Окружающий мир-4 2019'!L73</f>
        <v>100.0008</v>
      </c>
      <c r="J73" s="145">
        <f>'Окружающий мир-4 2020'!L73</f>
        <v>48.999600000000001</v>
      </c>
      <c r="K73" s="428">
        <f>'Окружающий мир-4 2021'!L73</f>
        <v>47.001999999999995</v>
      </c>
      <c r="L73" s="423">
        <f>'Окружающий мир-4 2018'!M73</f>
        <v>93</v>
      </c>
      <c r="M73" s="146">
        <f>'Окружающий мир-4 2019'!M73</f>
        <v>98.039999999999992</v>
      </c>
      <c r="N73" s="146">
        <f>'Окружающий мир-4 2020'!M73</f>
        <v>62.82</v>
      </c>
      <c r="O73" s="434">
        <f>'Окружающий мир-4 2021'!M73</f>
        <v>66.2</v>
      </c>
      <c r="P73" s="144">
        <f>'Окружающий мир-4 2018'!N73</f>
        <v>0</v>
      </c>
      <c r="Q73" s="145">
        <f>'Окружающий мир-4 2019'!N73</f>
        <v>0</v>
      </c>
      <c r="R73" s="145">
        <f>'Окружающий мир-4 2020'!N73</f>
        <v>1</v>
      </c>
      <c r="S73" s="428">
        <f>'Окружающий мир-4 2021'!N73</f>
        <v>2.0022000000000002</v>
      </c>
      <c r="T73" s="423">
        <f>'Окружающий мир-4 2018'!O73</f>
        <v>0</v>
      </c>
      <c r="U73" s="146">
        <f>'Окружающий мир-4 2019'!O73</f>
        <v>0</v>
      </c>
      <c r="V73" s="146">
        <f>'Окружающий мир-4 2020'!O73</f>
        <v>1.28</v>
      </c>
      <c r="W73" s="147">
        <f>'Окружающий мир-4 2021'!O73</f>
        <v>2.82</v>
      </c>
    </row>
    <row r="74" spans="1:23" ht="15" customHeight="1" x14ac:dyDescent="0.25">
      <c r="A74" s="57">
        <v>5</v>
      </c>
      <c r="B74" s="58">
        <v>50230</v>
      </c>
      <c r="C74" s="10" t="s">
        <v>61</v>
      </c>
      <c r="D74" s="144">
        <f>'Окружающий мир-4 2018'!K74</f>
        <v>105</v>
      </c>
      <c r="E74" s="145">
        <f>'Окружающий мир-4 2019'!K74</f>
        <v>124</v>
      </c>
      <c r="F74" s="145">
        <f>'Окружающий мир-4 2020'!K74</f>
        <v>89</v>
      </c>
      <c r="G74" s="418">
        <f>'Окружающий мир-4 2021'!K74</f>
        <v>104</v>
      </c>
      <c r="H74" s="144">
        <f>'Окружающий мир-4 2018'!L74</f>
        <v>99.015000000000015</v>
      </c>
      <c r="I74" s="145">
        <f>'Окружающий мир-4 2019'!L74</f>
        <v>116.002</v>
      </c>
      <c r="J74" s="145">
        <f>'Окружающий мир-4 2020'!L74</f>
        <v>51.00589999999999</v>
      </c>
      <c r="K74" s="428">
        <f>'Окружающий мир-4 2021'!L74</f>
        <v>78</v>
      </c>
      <c r="L74" s="423">
        <f>'Окружающий мир-4 2018'!M74</f>
        <v>94.300000000000011</v>
      </c>
      <c r="M74" s="146">
        <f>'Окружающий мир-4 2019'!M74</f>
        <v>93.55</v>
      </c>
      <c r="N74" s="146">
        <f>'Окружающий мир-4 2020'!M74</f>
        <v>57.309999999999995</v>
      </c>
      <c r="O74" s="434">
        <f>'Окружающий мир-4 2021'!M74</f>
        <v>75</v>
      </c>
      <c r="P74" s="144">
        <f>'Окружающий мир-4 2018'!N74</f>
        <v>0</v>
      </c>
      <c r="Q74" s="145">
        <f>'Окружающий мир-4 2019'!N74</f>
        <v>0</v>
      </c>
      <c r="R74" s="145">
        <f>'Окружающий мир-4 2020'!N74</f>
        <v>5.9985999999999997</v>
      </c>
      <c r="S74" s="428">
        <f>'Окружающий мир-4 2021'!N74</f>
        <v>0.99840000000000007</v>
      </c>
      <c r="T74" s="423">
        <f>'Окружающий мир-4 2018'!O74</f>
        <v>0</v>
      </c>
      <c r="U74" s="146">
        <f>'Окружающий мир-4 2019'!O74</f>
        <v>0</v>
      </c>
      <c r="V74" s="146">
        <f>'Окружающий мир-4 2020'!O74</f>
        <v>6.74</v>
      </c>
      <c r="W74" s="147">
        <f>'Окружающий мир-4 2021'!O74</f>
        <v>0.96</v>
      </c>
    </row>
    <row r="75" spans="1:23" ht="15" customHeight="1" x14ac:dyDescent="0.25">
      <c r="A75" s="57">
        <v>6</v>
      </c>
      <c r="B75" s="58">
        <v>50340</v>
      </c>
      <c r="C75" s="10" t="s">
        <v>62</v>
      </c>
      <c r="D75" s="144">
        <f>'Окружающий мир-4 2018'!K75</f>
        <v>51</v>
      </c>
      <c r="E75" s="145">
        <f>'Окружающий мир-4 2019'!K75</f>
        <v>74</v>
      </c>
      <c r="F75" s="145">
        <f>'Окружающий мир-4 2020'!K75</f>
        <v>72</v>
      </c>
      <c r="G75" s="418">
        <f>'Окружающий мир-4 2021'!K75</f>
        <v>84</v>
      </c>
      <c r="H75" s="144">
        <f>'Окружающий мир-4 2018'!L75</f>
        <v>49.010999999999996</v>
      </c>
      <c r="I75" s="145">
        <f>'Окружающий мир-4 2019'!L75</f>
        <v>72.001999999999995</v>
      </c>
      <c r="J75" s="145">
        <f>'Окружающий мир-4 2020'!L75</f>
        <v>59.004000000000005</v>
      </c>
      <c r="K75" s="428">
        <f>'Окружающий мир-4 2021'!L75</f>
        <v>68.997600000000006</v>
      </c>
      <c r="L75" s="423">
        <f>'Окружающий мир-4 2018'!M75</f>
        <v>96.1</v>
      </c>
      <c r="M75" s="146">
        <f>'Окружающий мир-4 2019'!M75</f>
        <v>97.3</v>
      </c>
      <c r="N75" s="146">
        <f>'Окружающий мир-4 2020'!M75</f>
        <v>81.95</v>
      </c>
      <c r="O75" s="434">
        <f>'Окружающий мир-4 2021'!M75</f>
        <v>82.14</v>
      </c>
      <c r="P75" s="144">
        <f>'Окружающий мир-4 2018'!N75</f>
        <v>0</v>
      </c>
      <c r="Q75" s="145">
        <f>'Окружающий мир-4 2019'!N75</f>
        <v>0</v>
      </c>
      <c r="R75" s="145">
        <f>'Окружающий мир-4 2020'!N75</f>
        <v>0</v>
      </c>
      <c r="S75" s="428">
        <f>'Окружающий мир-4 2021'!N75</f>
        <v>0</v>
      </c>
      <c r="T75" s="423">
        <f>'Окружающий мир-4 2018'!O75</f>
        <v>0</v>
      </c>
      <c r="U75" s="146">
        <f>'Окружающий мир-4 2019'!O75</f>
        <v>0</v>
      </c>
      <c r="V75" s="146">
        <f>'Окружающий мир-4 2020'!O75</f>
        <v>0</v>
      </c>
      <c r="W75" s="147">
        <f>'Окружающий мир-4 2021'!O75</f>
        <v>0</v>
      </c>
    </row>
    <row r="76" spans="1:23" ht="15" customHeight="1" x14ac:dyDescent="0.25">
      <c r="A76" s="57">
        <v>7</v>
      </c>
      <c r="B76" s="58">
        <v>50420</v>
      </c>
      <c r="C76" s="10" t="s">
        <v>63</v>
      </c>
      <c r="D76" s="144">
        <f>'Окружающий мир-4 2018'!K76</f>
        <v>46</v>
      </c>
      <c r="E76" s="145">
        <f>'Окружающий мир-4 2019'!K76</f>
        <v>75</v>
      </c>
      <c r="F76" s="145">
        <f>'Окружающий мир-4 2020'!K76</f>
        <v>100</v>
      </c>
      <c r="G76" s="418">
        <f>'Окружающий мир-4 2021'!K76</f>
        <v>106</v>
      </c>
      <c r="H76" s="144">
        <f>'Окружающий мир-4 2018'!L76</f>
        <v>36.018000000000008</v>
      </c>
      <c r="I76" s="145">
        <f>'Окружающий мир-4 2019'!L76</f>
        <v>59.002499999999998</v>
      </c>
      <c r="J76" s="145">
        <f>'Окружающий мир-4 2020'!L76</f>
        <v>93</v>
      </c>
      <c r="K76" s="428">
        <f>'Окружающий мир-4 2021'!L76</f>
        <v>93.00439999999999</v>
      </c>
      <c r="L76" s="423">
        <f>'Окружающий мир-4 2018'!M76</f>
        <v>78.300000000000011</v>
      </c>
      <c r="M76" s="146">
        <f>'Окружающий мир-4 2019'!M76</f>
        <v>78.67</v>
      </c>
      <c r="N76" s="146">
        <f>'Окружающий мир-4 2020'!M76</f>
        <v>93</v>
      </c>
      <c r="O76" s="434">
        <f>'Окружающий мир-4 2021'!M76</f>
        <v>87.74</v>
      </c>
      <c r="P76" s="144">
        <f>'Окружающий мир-4 2018'!N76</f>
        <v>0</v>
      </c>
      <c r="Q76" s="145">
        <f>'Окружающий мир-4 2019'!N76</f>
        <v>0.99750000000000005</v>
      </c>
      <c r="R76" s="145">
        <f>'Окружающий мир-4 2020'!N76</f>
        <v>0</v>
      </c>
      <c r="S76" s="428">
        <f>'Окружающий мир-4 2021'!N76</f>
        <v>0</v>
      </c>
      <c r="T76" s="423">
        <f>'Окружающий мир-4 2018'!O76</f>
        <v>0</v>
      </c>
      <c r="U76" s="146">
        <f>'Окружающий мир-4 2019'!O76</f>
        <v>1.33</v>
      </c>
      <c r="V76" s="146">
        <f>'Окружающий мир-4 2020'!O76</f>
        <v>0</v>
      </c>
      <c r="W76" s="147">
        <f>'Окружающий мир-4 2021'!O76</f>
        <v>0</v>
      </c>
    </row>
    <row r="77" spans="1:23" ht="15" customHeight="1" x14ac:dyDescent="0.25">
      <c r="A77" s="57">
        <v>8</v>
      </c>
      <c r="B77" s="56">
        <v>50450</v>
      </c>
      <c r="C77" s="11" t="s">
        <v>64</v>
      </c>
      <c r="D77" s="144">
        <f>'Окружающий мир-4 2018'!K77</f>
        <v>70</v>
      </c>
      <c r="E77" s="145">
        <f>'Окружающий мир-4 2019'!K77</f>
        <v>75</v>
      </c>
      <c r="F77" s="145">
        <f>'Окружающий мир-4 2020'!K77</f>
        <v>132</v>
      </c>
      <c r="G77" s="418">
        <f>'Окружающий мир-4 2021'!K77</f>
        <v>160</v>
      </c>
      <c r="H77" s="144">
        <f>'Окружающий мир-4 2018'!L77</f>
        <v>69.02</v>
      </c>
      <c r="I77" s="145">
        <f>'Окружающий мир-4 2019'!L77</f>
        <v>65.002499999999998</v>
      </c>
      <c r="J77" s="145">
        <f>'Окружающий мир-4 2020'!L77</f>
        <v>66</v>
      </c>
      <c r="K77" s="428">
        <f>'Окружающий мир-4 2021'!L77</f>
        <v>138.01599999999999</v>
      </c>
      <c r="L77" s="423">
        <f>'Окружающий мир-4 2018'!M77</f>
        <v>98.6</v>
      </c>
      <c r="M77" s="146">
        <f>'Окружающий мир-4 2019'!M77</f>
        <v>86.67</v>
      </c>
      <c r="N77" s="146">
        <f>'Окружающий мир-4 2020'!M77</f>
        <v>50</v>
      </c>
      <c r="O77" s="434">
        <f>'Окружающий мир-4 2021'!M77</f>
        <v>86.26</v>
      </c>
      <c r="P77" s="144">
        <f>'Окружающий мир-4 2018'!N77</f>
        <v>0</v>
      </c>
      <c r="Q77" s="145">
        <f>'Окружающий мир-4 2019'!N77</f>
        <v>0</v>
      </c>
      <c r="R77" s="145">
        <f>'Окружающий мир-4 2020'!N77</f>
        <v>6.9960000000000004</v>
      </c>
      <c r="S77" s="428">
        <f>'Окружающий мир-4 2021'!N77</f>
        <v>0</v>
      </c>
      <c r="T77" s="423">
        <f>'Окружающий мир-4 2018'!O77</f>
        <v>0</v>
      </c>
      <c r="U77" s="146">
        <f>'Окружающий мир-4 2019'!O77</f>
        <v>0</v>
      </c>
      <c r="V77" s="146">
        <f>'Окружающий мир-4 2020'!O77</f>
        <v>5.3</v>
      </c>
      <c r="W77" s="147">
        <f>'Окружающий мир-4 2021'!O77</f>
        <v>0</v>
      </c>
    </row>
    <row r="78" spans="1:23" ht="15" customHeight="1" x14ac:dyDescent="0.25">
      <c r="A78" s="57">
        <v>9</v>
      </c>
      <c r="B78" s="58">
        <v>50620</v>
      </c>
      <c r="C78" s="10" t="s">
        <v>65</v>
      </c>
      <c r="D78" s="144">
        <f>'Окружающий мир-4 2018'!K78</f>
        <v>89</v>
      </c>
      <c r="E78" s="145">
        <f>'Окружающий мир-4 2019'!K78</f>
        <v>60</v>
      </c>
      <c r="F78" s="145">
        <f>'Окружающий мир-4 2020'!K78</f>
        <v>47</v>
      </c>
      <c r="G78" s="418">
        <f>'Окружающий мир-4 2021'!K78</f>
        <v>74</v>
      </c>
      <c r="H78" s="144">
        <f>'Окружающий мир-4 2018'!L78</f>
        <v>69.953999999999994</v>
      </c>
      <c r="I78" s="145">
        <f>'Окружающий мир-4 2019'!L78</f>
        <v>48</v>
      </c>
      <c r="J78" s="145">
        <f>'Окружающий мир-4 2020'!L78</f>
        <v>22.000700000000002</v>
      </c>
      <c r="K78" s="428">
        <f>'Окружающий мир-4 2021'!L78</f>
        <v>49.994400000000006</v>
      </c>
      <c r="L78" s="423">
        <f>'Окружающий мир-4 2018'!M78</f>
        <v>78.599999999999994</v>
      </c>
      <c r="M78" s="146">
        <f>'Окружающий мир-4 2019'!M78</f>
        <v>80</v>
      </c>
      <c r="N78" s="146">
        <f>'Окружающий мир-4 2020'!M78</f>
        <v>46.81</v>
      </c>
      <c r="O78" s="434">
        <f>'Окружающий мир-4 2021'!M78</f>
        <v>67.56</v>
      </c>
      <c r="P78" s="144">
        <f>'Окружающий мир-4 2018'!N78</f>
        <v>0.97900000000000009</v>
      </c>
      <c r="Q78" s="145">
        <f>'Окружающий мир-4 2019'!N78</f>
        <v>0</v>
      </c>
      <c r="R78" s="145">
        <f>'Окружающий мир-4 2020'!N78</f>
        <v>3.9996999999999998</v>
      </c>
      <c r="S78" s="428">
        <f>'Окружающий мир-4 2021'!N78</f>
        <v>0</v>
      </c>
      <c r="T78" s="423">
        <f>'Окружающий мир-4 2018'!O78</f>
        <v>1.1000000000000001</v>
      </c>
      <c r="U78" s="146">
        <f>'Окружающий мир-4 2019'!O78</f>
        <v>0</v>
      </c>
      <c r="V78" s="146">
        <f>'Окружающий мир-4 2020'!O78</f>
        <v>8.51</v>
      </c>
      <c r="W78" s="147">
        <f>'Окружающий мир-4 2021'!O78</f>
        <v>0</v>
      </c>
    </row>
    <row r="79" spans="1:23" ht="15" customHeight="1" x14ac:dyDescent="0.25">
      <c r="A79" s="57">
        <v>10</v>
      </c>
      <c r="B79" s="58">
        <v>50760</v>
      </c>
      <c r="C79" s="10" t="s">
        <v>66</v>
      </c>
      <c r="D79" s="144">
        <f>'Окружающий мир-4 2018'!K79</f>
        <v>100</v>
      </c>
      <c r="E79" s="145">
        <f>'Окружающий мир-4 2019'!K79</f>
        <v>80</v>
      </c>
      <c r="F79" s="145">
        <f>'Окружающий мир-4 2020'!K79</f>
        <v>122</v>
      </c>
      <c r="G79" s="418">
        <f>'Окружающий мир-4 2021'!K79</f>
        <v>233</v>
      </c>
      <c r="H79" s="144">
        <f>'Окружающий мир-4 2018'!L79</f>
        <v>90</v>
      </c>
      <c r="I79" s="145">
        <f>'Окружающий мир-4 2019'!L79</f>
        <v>66</v>
      </c>
      <c r="J79" s="145">
        <f>'Окружающий мир-4 2020'!L79</f>
        <v>77.006399999999999</v>
      </c>
      <c r="K79" s="428">
        <f>'Окружающий мир-4 2021'!L79</f>
        <v>200.98579999999998</v>
      </c>
      <c r="L79" s="423">
        <f>'Окружающий мир-4 2018'!M79</f>
        <v>90</v>
      </c>
      <c r="M79" s="146">
        <f>'Окружающий мир-4 2019'!M79</f>
        <v>82.5</v>
      </c>
      <c r="N79" s="146">
        <f>'Окружающий мир-4 2020'!M79</f>
        <v>63.120000000000005</v>
      </c>
      <c r="O79" s="434">
        <f>'Окружающий мир-4 2021'!M79</f>
        <v>86.259999999999991</v>
      </c>
      <c r="P79" s="144">
        <f>'Окружающий мир-4 2018'!N79</f>
        <v>0</v>
      </c>
      <c r="Q79" s="145">
        <f>'Окружающий мир-4 2019'!N79</f>
        <v>0</v>
      </c>
      <c r="R79" s="145">
        <f>'Окружающий мир-4 2020'!N79</f>
        <v>9.0036000000000005</v>
      </c>
      <c r="S79" s="428">
        <f>'Окружающий мир-4 2021'!N79</f>
        <v>0</v>
      </c>
      <c r="T79" s="423">
        <f>'Окружающий мир-4 2018'!O79</f>
        <v>0</v>
      </c>
      <c r="U79" s="146">
        <f>'Окружающий мир-4 2019'!O79</f>
        <v>0</v>
      </c>
      <c r="V79" s="146">
        <f>'Окружающий мир-4 2020'!O79</f>
        <v>7.38</v>
      </c>
      <c r="W79" s="147">
        <f>'Окружающий мир-4 2021'!O79</f>
        <v>0</v>
      </c>
    </row>
    <row r="80" spans="1:23" ht="15" customHeight="1" x14ac:dyDescent="0.25">
      <c r="A80" s="57">
        <v>11</v>
      </c>
      <c r="B80" s="58">
        <v>50780</v>
      </c>
      <c r="C80" s="10" t="s">
        <v>67</v>
      </c>
      <c r="D80" s="144">
        <f>'Окружающий мир-4 2018'!K80</f>
        <v>97</v>
      </c>
      <c r="E80" s="145">
        <f>'Окружающий мир-4 2019'!K80</f>
        <v>133</v>
      </c>
      <c r="F80" s="145">
        <f>'Окружающий мир-4 2020'!K80</f>
        <v>130</v>
      </c>
      <c r="G80" s="418">
        <f>'Окружающий мир-4 2021'!K80</f>
        <v>156</v>
      </c>
      <c r="H80" s="144">
        <f>'Окружающий мир-4 2018'!L80</f>
        <v>71.004000000000005</v>
      </c>
      <c r="I80" s="145">
        <f>'Окружающий мир-4 2019'!L80</f>
        <v>106.00099999999999</v>
      </c>
      <c r="J80" s="145">
        <f>'Окружающий мир-4 2020'!L80</f>
        <v>58.006</v>
      </c>
      <c r="K80" s="428">
        <f>'Окружающий мир-4 2021'!L80</f>
        <v>114.00479999999999</v>
      </c>
      <c r="L80" s="423">
        <f>'Окружающий мир-4 2018'!M80</f>
        <v>73.2</v>
      </c>
      <c r="M80" s="146">
        <f>'Окружающий мир-4 2019'!M80</f>
        <v>79.699999999999989</v>
      </c>
      <c r="N80" s="146">
        <f>'Окружающий мир-4 2020'!M80</f>
        <v>44.620000000000005</v>
      </c>
      <c r="O80" s="434">
        <f>'Окружающий мир-4 2021'!M80</f>
        <v>73.08</v>
      </c>
      <c r="P80" s="144">
        <f>'Окружающий мир-4 2018'!N80</f>
        <v>2.0370000000000004</v>
      </c>
      <c r="Q80" s="145">
        <f>'Окружающий мир-4 2019'!N80</f>
        <v>0</v>
      </c>
      <c r="R80" s="145">
        <f>'Окружающий мир-4 2020'!N80</f>
        <v>10.998000000000001</v>
      </c>
      <c r="S80" s="428">
        <f>'Окружающий мир-4 2021'!N80</f>
        <v>7.0044000000000004</v>
      </c>
      <c r="T80" s="423">
        <f>'Окружающий мир-4 2018'!O80</f>
        <v>2.1</v>
      </c>
      <c r="U80" s="146">
        <f>'Окружающий мир-4 2019'!O80</f>
        <v>0</v>
      </c>
      <c r="V80" s="146">
        <f>'Окружающий мир-4 2020'!O80</f>
        <v>8.4600000000000009</v>
      </c>
      <c r="W80" s="147">
        <f>'Окружающий мир-4 2021'!O80</f>
        <v>4.49</v>
      </c>
    </row>
    <row r="81" spans="1:23" ht="15" customHeight="1" x14ac:dyDescent="0.25">
      <c r="A81" s="57">
        <v>12</v>
      </c>
      <c r="B81" s="58">
        <v>50930</v>
      </c>
      <c r="C81" s="10" t="s">
        <v>68</v>
      </c>
      <c r="D81" s="144">
        <f>'Окружающий мир-4 2018'!K81</f>
        <v>79</v>
      </c>
      <c r="E81" s="145">
        <f>'Окружающий мир-4 2019'!K81</f>
        <v>78</v>
      </c>
      <c r="F81" s="145">
        <f>'Окружающий мир-4 2020'!K81</f>
        <v>86</v>
      </c>
      <c r="G81" s="418">
        <f>'Окружающий мир-4 2021'!K81</f>
        <v>94</v>
      </c>
      <c r="H81" s="144">
        <f>'Окружающий мир-4 2018'!L81</f>
        <v>54.036000000000001</v>
      </c>
      <c r="I81" s="145">
        <f>'Окружающий мир-4 2019'!L81</f>
        <v>63.998999999999995</v>
      </c>
      <c r="J81" s="145">
        <f>'Окружающий мир-4 2020'!L81</f>
        <v>71.001599999999996</v>
      </c>
      <c r="K81" s="428">
        <f>'Окружающий мир-4 2021'!L81</f>
        <v>74.993200000000002</v>
      </c>
      <c r="L81" s="423">
        <f>'Окружающий мир-4 2018'!M81</f>
        <v>68.400000000000006</v>
      </c>
      <c r="M81" s="146">
        <f>'Окружающий мир-4 2019'!M81</f>
        <v>82.05</v>
      </c>
      <c r="N81" s="146">
        <f>'Окружающий мир-4 2020'!M81</f>
        <v>82.56</v>
      </c>
      <c r="O81" s="434">
        <f>'Окружающий мир-4 2021'!M81</f>
        <v>79.78</v>
      </c>
      <c r="P81" s="144">
        <f>'Окружающий мир-4 2018'!N81</f>
        <v>0</v>
      </c>
      <c r="Q81" s="145">
        <f>'Окружающий мир-4 2019'!N81</f>
        <v>0</v>
      </c>
      <c r="R81" s="145">
        <f>'Окружающий мир-4 2020'!N81</f>
        <v>2</v>
      </c>
      <c r="S81" s="428">
        <f>'Окружающий мир-4 2021'!N81</f>
        <v>0</v>
      </c>
      <c r="T81" s="423">
        <f>'Окружающий мир-4 2018'!O81</f>
        <v>0</v>
      </c>
      <c r="U81" s="146">
        <f>'Окружающий мир-4 2019'!O81</f>
        <v>0</v>
      </c>
      <c r="V81" s="146">
        <f>'Окружающий мир-4 2020'!O81</f>
        <v>2.33</v>
      </c>
      <c r="W81" s="147">
        <f>'Окружающий мир-4 2021'!O81</f>
        <v>0</v>
      </c>
    </row>
    <row r="82" spans="1:23" ht="15" customHeight="1" x14ac:dyDescent="0.25">
      <c r="A82" s="59">
        <v>13</v>
      </c>
      <c r="B82" s="34">
        <v>51370</v>
      </c>
      <c r="C82" s="12" t="s">
        <v>69</v>
      </c>
      <c r="D82" s="144">
        <f>'Окружающий мир-4 2018'!K82</f>
        <v>97</v>
      </c>
      <c r="E82" s="145">
        <f>'Окружающий мир-4 2019'!K82</f>
        <v>120</v>
      </c>
      <c r="F82" s="145">
        <f>'Окружающий мир-4 2020'!K82</f>
        <v>54</v>
      </c>
      <c r="G82" s="418">
        <f>'Окружающий мир-4 2021'!K82</f>
        <v>126</v>
      </c>
      <c r="H82" s="144">
        <f>'Окружающий мир-4 2018'!L82</f>
        <v>70.034000000000006</v>
      </c>
      <c r="I82" s="145">
        <f>'Окружающий мир-4 2019'!L82</f>
        <v>81</v>
      </c>
      <c r="J82" s="145">
        <f>'Окружающий мир-4 2020'!L82</f>
        <v>40.0032</v>
      </c>
      <c r="K82" s="428">
        <f>'Окружающий мир-4 2021'!L82</f>
        <v>113.0094</v>
      </c>
      <c r="L82" s="423">
        <f>'Окружающий мир-4 2018'!M82</f>
        <v>72.2</v>
      </c>
      <c r="M82" s="146">
        <f>'Окружающий мир-4 2019'!M82</f>
        <v>67.5</v>
      </c>
      <c r="N82" s="146">
        <f>'Окружающий мир-4 2020'!M82</f>
        <v>74.08</v>
      </c>
      <c r="O82" s="434">
        <f>'Окружающий мир-4 2021'!M82</f>
        <v>89.69</v>
      </c>
      <c r="P82" s="144">
        <f>'Окружающий мир-4 2018'!N82</f>
        <v>0</v>
      </c>
      <c r="Q82" s="145">
        <f>'Окружающий мир-4 2019'!N82</f>
        <v>0</v>
      </c>
      <c r="R82" s="145">
        <f>'Окружающий мир-4 2020'!N82</f>
        <v>0</v>
      </c>
      <c r="S82" s="428">
        <f>'Окружающий мир-4 2021'!N82</f>
        <v>0</v>
      </c>
      <c r="T82" s="423">
        <f>'Окружающий мир-4 2018'!O82</f>
        <v>0</v>
      </c>
      <c r="U82" s="146">
        <f>'Окружающий мир-4 2019'!O82</f>
        <v>0</v>
      </c>
      <c r="V82" s="146">
        <f>'Окружающий мир-4 2020'!O82</f>
        <v>0</v>
      </c>
      <c r="W82" s="147">
        <f>'Окружающий мир-4 2021'!O82</f>
        <v>0</v>
      </c>
    </row>
    <row r="83" spans="1:23" ht="15" customHeight="1" thickBot="1" x14ac:dyDescent="0.3">
      <c r="A83" s="59">
        <v>14</v>
      </c>
      <c r="B83" s="34">
        <v>51580</v>
      </c>
      <c r="C83" s="12" t="s">
        <v>134</v>
      </c>
      <c r="D83" s="148">
        <f>'Окружающий мир-4 2018'!K83</f>
        <v>107</v>
      </c>
      <c r="E83" s="149">
        <f>'Окружающий мир-4 2019'!K83</f>
        <v>135</v>
      </c>
      <c r="F83" s="149">
        <f>'Окружающий мир-4 2020'!K83</f>
        <v>131</v>
      </c>
      <c r="G83" s="419">
        <f>'Окружающий мир-4 2021'!K83</f>
        <v>24</v>
      </c>
      <c r="H83" s="148">
        <f>'Окружающий мир-4 2018'!L83</f>
        <v>93.945999999999998</v>
      </c>
      <c r="I83" s="149">
        <f>'Окружающий мир-4 2019'!L83</f>
        <v>118.0035</v>
      </c>
      <c r="J83" s="149">
        <f>'Окружающий мир-4 2020'!L83</f>
        <v>77.001799999999989</v>
      </c>
      <c r="K83" s="429">
        <f>'Окружающий мир-4 2021'!L83</f>
        <v>14.001600000000002</v>
      </c>
      <c r="L83" s="424">
        <f>'Окружающий мир-4 2018'!M83</f>
        <v>87.800000000000011</v>
      </c>
      <c r="M83" s="150">
        <f>'Окружающий мир-4 2019'!M83</f>
        <v>87.41</v>
      </c>
      <c r="N83" s="150">
        <f>'Окружающий мир-4 2020'!M83</f>
        <v>58.779999999999994</v>
      </c>
      <c r="O83" s="435">
        <f>'Окружающий мир-4 2021'!M83</f>
        <v>58.34</v>
      </c>
      <c r="P83" s="148">
        <f>'Окружающий мир-4 2018'!N83</f>
        <v>0</v>
      </c>
      <c r="Q83" s="149">
        <f>'Окружающий мир-4 2019'!N83</f>
        <v>0.99900000000000011</v>
      </c>
      <c r="R83" s="149">
        <f>'Окружающий мир-4 2020'!N83</f>
        <v>1</v>
      </c>
      <c r="S83" s="429">
        <f>'Окружающий мир-4 2021'!N83</f>
        <v>0</v>
      </c>
      <c r="T83" s="424">
        <f>'Окружающий мир-4 2018'!O83</f>
        <v>0</v>
      </c>
      <c r="U83" s="150">
        <f>'Окружающий мир-4 2019'!O83</f>
        <v>0.74</v>
      </c>
      <c r="V83" s="150">
        <f>'Окружающий мир-4 2020'!O83</f>
        <v>0.76</v>
      </c>
      <c r="W83" s="151">
        <f>'Окружающий мир-4 2021'!O83</f>
        <v>0</v>
      </c>
    </row>
    <row r="84" spans="1:23" ht="15" customHeight="1" thickBot="1" x14ac:dyDescent="0.3">
      <c r="A84" s="54"/>
      <c r="B84" s="35"/>
      <c r="C84" s="22" t="s">
        <v>112</v>
      </c>
      <c r="D84" s="164">
        <f>'Окружающий мир-4 2018'!K84</f>
        <v>69</v>
      </c>
      <c r="E84" s="165">
        <f>'Окружающий мир-4 2019'!K84</f>
        <v>76</v>
      </c>
      <c r="F84" s="165">
        <f>'Окружающий мир-4 2020'!K84</f>
        <v>3430</v>
      </c>
      <c r="G84" s="415">
        <f>'Окружающий мир-4 2021'!K84</f>
        <v>3949</v>
      </c>
      <c r="H84" s="164">
        <f>'Окружающий мир-4 2018'!L84</f>
        <v>60.03</v>
      </c>
      <c r="I84" s="165">
        <f>'Окружающий мир-4 2019'!L84</f>
        <v>57</v>
      </c>
      <c r="J84" s="165">
        <f>'Окружающий мир-4 2020'!L84</f>
        <v>2297.0435000000007</v>
      </c>
      <c r="K84" s="425">
        <f>'Окружающий мир-4 2021'!L84</f>
        <v>3314.9549000000002</v>
      </c>
      <c r="L84" s="420">
        <f>'Окружающий мир-4 2018'!M84</f>
        <v>87</v>
      </c>
      <c r="M84" s="166">
        <f>'Окружающий мир-4 2019'!M84</f>
        <v>75</v>
      </c>
      <c r="N84" s="166">
        <f>'Окружающий мир-4 2020'!M84</f>
        <v>65.217781609195399</v>
      </c>
      <c r="O84" s="431">
        <f>'Окружающий мир-4 2021'!M84</f>
        <v>83.231935483870984</v>
      </c>
      <c r="P84" s="164">
        <f>'Окружающий мир-4 2018'!N84</f>
        <v>0</v>
      </c>
      <c r="Q84" s="165">
        <f>'Окружающий мир-4 2019'!N84</f>
        <v>0</v>
      </c>
      <c r="R84" s="165">
        <f>'Окружающий мир-4 2020'!N84</f>
        <v>125.99370000000002</v>
      </c>
      <c r="S84" s="425">
        <f>'Окружающий мир-4 2021'!N84</f>
        <v>29.001100000000001</v>
      </c>
      <c r="T84" s="420">
        <f>'Окружающий мир-4 2018'!O84</f>
        <v>0</v>
      </c>
      <c r="U84" s="166">
        <f>'Окружающий мир-4 2019'!O84</f>
        <v>0</v>
      </c>
      <c r="V84" s="166">
        <f>'Окружающий мир-4 2020'!O84</f>
        <v>4.9484000000000004</v>
      </c>
      <c r="W84" s="167">
        <f>'Окружающий мир-4 2021'!O84</f>
        <v>1.4862500000000001</v>
      </c>
    </row>
    <row r="85" spans="1:23" ht="15" customHeight="1" x14ac:dyDescent="0.25">
      <c r="A85" s="55">
        <v>1</v>
      </c>
      <c r="B85" s="56">
        <v>60010</v>
      </c>
      <c r="C85" s="11" t="s">
        <v>71</v>
      </c>
      <c r="D85" s="140">
        <f>'Окружающий мир-4 2018'!K85</f>
        <v>52</v>
      </c>
      <c r="E85" s="141">
        <f>'Окружающий мир-4 2019'!K85</f>
        <v>83</v>
      </c>
      <c r="F85" s="141">
        <f>'Окружающий мир-4 2020'!K85</f>
        <v>75</v>
      </c>
      <c r="G85" s="417">
        <f>'Окружающий мир-4 2021'!K85</f>
        <v>90</v>
      </c>
      <c r="H85" s="140">
        <f>'Окружающий мир-4 2018'!L85</f>
        <v>52</v>
      </c>
      <c r="I85" s="141">
        <f>'Окружающий мир-4 2019'!L85</f>
        <v>72.002499999999998</v>
      </c>
      <c r="J85" s="141">
        <f>'Окружающий мир-4 2020'!L85</f>
        <v>60</v>
      </c>
      <c r="K85" s="427">
        <f>'Окружающий мир-4 2021'!L85</f>
        <v>74.997</v>
      </c>
      <c r="L85" s="422">
        <f>'Окружающий мир-4 2018'!M85</f>
        <v>100</v>
      </c>
      <c r="M85" s="142">
        <f>'Окружающий мир-4 2019'!M85</f>
        <v>86.75</v>
      </c>
      <c r="N85" s="142">
        <f>'Окружающий мир-4 2020'!M85</f>
        <v>80</v>
      </c>
      <c r="O85" s="433">
        <f>'Окружающий мир-4 2021'!M85</f>
        <v>83.33</v>
      </c>
      <c r="P85" s="140">
        <f>'Окружающий мир-4 2018'!N85</f>
        <v>0</v>
      </c>
      <c r="Q85" s="141">
        <f>'Окружающий мир-4 2019'!N85</f>
        <v>0.996</v>
      </c>
      <c r="R85" s="141">
        <f>'Окружающий мир-4 2020'!N85</f>
        <v>1</v>
      </c>
      <c r="S85" s="427">
        <f>'Окружающий мир-4 2021'!N85</f>
        <v>0.99900000000000011</v>
      </c>
      <c r="T85" s="422">
        <f>'Окружающий мир-4 2018'!O85</f>
        <v>0</v>
      </c>
      <c r="U85" s="142">
        <f>'Окружающий мир-4 2019'!O85</f>
        <v>1.2</v>
      </c>
      <c r="V85" s="142">
        <f>'Окружающий мир-4 2020'!O85</f>
        <v>1.33</v>
      </c>
      <c r="W85" s="143">
        <f>'Окружающий мир-4 2021'!O85</f>
        <v>1.1100000000000001</v>
      </c>
    </row>
    <row r="86" spans="1:23" ht="15" customHeight="1" x14ac:dyDescent="0.25">
      <c r="A86" s="57">
        <v>2</v>
      </c>
      <c r="B86" s="58">
        <v>60020</v>
      </c>
      <c r="C86" s="10" t="s">
        <v>72</v>
      </c>
      <c r="D86" s="144">
        <f>'Окружающий мир-4 2018'!K86</f>
        <v>53</v>
      </c>
      <c r="E86" s="145">
        <f>'Окружающий мир-4 2019'!K86</f>
        <v>44</v>
      </c>
      <c r="F86" s="145">
        <f>'Окружающий мир-4 2020'!K86</f>
        <v>68</v>
      </c>
      <c r="G86" s="418">
        <f>'Окружающий мир-4 2021'!K86</f>
        <v>81</v>
      </c>
      <c r="H86" s="144">
        <f>'Окружающий мир-4 2018'!L86</f>
        <v>43.036000000000001</v>
      </c>
      <c r="I86" s="145">
        <f>'Окружающий мир-4 2019'!L86</f>
        <v>40.000399999999999</v>
      </c>
      <c r="J86" s="145">
        <f>'Окружающий мир-4 2020'!L86</f>
        <v>44.002800000000008</v>
      </c>
      <c r="K86" s="428">
        <f>'Окружающий мир-4 2021'!L86</f>
        <v>61.001100000000008</v>
      </c>
      <c r="L86" s="423">
        <f>'Окружающий мир-4 2018'!M86</f>
        <v>81.2</v>
      </c>
      <c r="M86" s="146">
        <f>'Окружающий мир-4 2019'!M86</f>
        <v>90.91</v>
      </c>
      <c r="N86" s="146">
        <f>'Окружающий мир-4 2020'!M86</f>
        <v>64.710000000000008</v>
      </c>
      <c r="O86" s="434">
        <f>'Окружающий мир-4 2021'!M86</f>
        <v>75.31</v>
      </c>
      <c r="P86" s="144">
        <f>'Окружающий мир-4 2018'!N86</f>
        <v>0</v>
      </c>
      <c r="Q86" s="145">
        <f>'Окружающий мир-4 2019'!N86</f>
        <v>0</v>
      </c>
      <c r="R86" s="145">
        <f>'Окружающий мир-4 2020'!N86</f>
        <v>3</v>
      </c>
      <c r="S86" s="428">
        <f>'Окружающий мир-4 2021'!N86</f>
        <v>2.0007000000000001</v>
      </c>
      <c r="T86" s="423">
        <f>'Окружающий мир-4 2018'!O86</f>
        <v>0</v>
      </c>
      <c r="U86" s="146">
        <f>'Окружающий мир-4 2019'!O86</f>
        <v>0</v>
      </c>
      <c r="V86" s="146">
        <f>'Окружающий мир-4 2020'!O86</f>
        <v>4.41</v>
      </c>
      <c r="W86" s="147">
        <f>'Окружающий мир-4 2021'!O86</f>
        <v>2.4700000000000002</v>
      </c>
    </row>
    <row r="87" spans="1:23" ht="15" customHeight="1" x14ac:dyDescent="0.25">
      <c r="A87" s="57">
        <v>3</v>
      </c>
      <c r="B87" s="58">
        <v>60050</v>
      </c>
      <c r="C87" s="10" t="s">
        <v>73</v>
      </c>
      <c r="D87" s="144">
        <f>'Окружающий мир-4 2018'!K87</f>
        <v>90</v>
      </c>
      <c r="E87" s="145">
        <f>'Окружающий мир-4 2019'!K87</f>
        <v>133</v>
      </c>
      <c r="F87" s="145">
        <f>'Окружающий мир-4 2020'!K87</f>
        <v>103</v>
      </c>
      <c r="G87" s="418">
        <f>'Окружающий мир-4 2021'!K87</f>
        <v>105</v>
      </c>
      <c r="H87" s="144">
        <f>'Окружающий мир-4 2018'!L87</f>
        <v>77.039999999999992</v>
      </c>
      <c r="I87" s="145">
        <f>'Окружающий мир-4 2019'!L87</f>
        <v>108.9935</v>
      </c>
      <c r="J87" s="145">
        <f>'Окружающий мир-4 2020'!L87</f>
        <v>77.002800000000008</v>
      </c>
      <c r="K87" s="428">
        <f>'Окружающий мир-4 2021'!L87</f>
        <v>96.998999999999995</v>
      </c>
      <c r="L87" s="423">
        <f>'Окружающий мир-4 2018'!M87</f>
        <v>85.6</v>
      </c>
      <c r="M87" s="146">
        <f>'Окружающий мир-4 2019'!M87</f>
        <v>81.95</v>
      </c>
      <c r="N87" s="146">
        <f>'Окружающий мир-4 2020'!M87</f>
        <v>74.760000000000005</v>
      </c>
      <c r="O87" s="434">
        <f>'Окружающий мир-4 2021'!M87</f>
        <v>92.38</v>
      </c>
      <c r="P87" s="144">
        <f>'Окружающий мир-4 2018'!N87</f>
        <v>0</v>
      </c>
      <c r="Q87" s="145">
        <f>'Окружающий мир-4 2019'!N87</f>
        <v>0.99750000000000005</v>
      </c>
      <c r="R87" s="145">
        <f>'Окружающий мир-4 2020'!N87</f>
        <v>6.0049000000000001</v>
      </c>
      <c r="S87" s="428">
        <f>'Окружающий мир-4 2021'!N87</f>
        <v>0</v>
      </c>
      <c r="T87" s="423">
        <f>'Окружающий мир-4 2018'!O87</f>
        <v>0</v>
      </c>
      <c r="U87" s="146">
        <f>'Окружающий мир-4 2019'!O87</f>
        <v>0.75</v>
      </c>
      <c r="V87" s="146">
        <f>'Окружающий мир-4 2020'!O87</f>
        <v>5.83</v>
      </c>
      <c r="W87" s="147">
        <f>'Окружающий мир-4 2021'!O87</f>
        <v>0</v>
      </c>
    </row>
    <row r="88" spans="1:23" ht="15" customHeight="1" x14ac:dyDescent="0.25">
      <c r="A88" s="57">
        <v>4</v>
      </c>
      <c r="B88" s="58">
        <v>60070</v>
      </c>
      <c r="C88" s="10" t="s">
        <v>74</v>
      </c>
      <c r="D88" s="144">
        <f>'Окружающий мир-4 2018'!K88</f>
        <v>3280</v>
      </c>
      <c r="E88" s="145">
        <f>'Окружающий мир-4 2019'!K88</f>
        <v>3677</v>
      </c>
      <c r="F88" s="145">
        <f>'Окружающий мир-4 2020'!K88</f>
        <v>104</v>
      </c>
      <c r="G88" s="418">
        <f>'Окружающий мир-4 2021'!K88</f>
        <v>109</v>
      </c>
      <c r="H88" s="144">
        <f>'Окружающий мир-4 2018'!L88</f>
        <v>2785.9419999999996</v>
      </c>
      <c r="I88" s="145">
        <f>'Окружающий мир-4 2019'!L88</f>
        <v>3200.994099999999</v>
      </c>
      <c r="J88" s="145">
        <f>'Окружающий мир-4 2020'!L88</f>
        <v>85.997600000000006</v>
      </c>
      <c r="K88" s="428">
        <f>'Окружающий мир-4 2021'!L88</f>
        <v>98.001900000000006</v>
      </c>
      <c r="L88" s="423">
        <f>'Окружающий мир-4 2018'!M88</f>
        <v>82.386896551724135</v>
      </c>
      <c r="M88" s="146">
        <f>'Окружающий мир-4 2019'!M88</f>
        <v>85.647000000000006</v>
      </c>
      <c r="N88" s="146">
        <f>'Окружающий мир-4 2020'!M88</f>
        <v>82.69</v>
      </c>
      <c r="O88" s="434">
        <f>'Окружающий мир-4 2021'!M88</f>
        <v>89.91</v>
      </c>
      <c r="P88" s="144">
        <f>'Окружающий мир-4 2018'!N88</f>
        <v>21.972300000000004</v>
      </c>
      <c r="Q88" s="145">
        <f>'Окружающий мир-4 2019'!N88</f>
        <v>21.986999999999995</v>
      </c>
      <c r="R88" s="145">
        <f>'Окружающий мир-4 2020'!N88</f>
        <v>3</v>
      </c>
      <c r="S88" s="428">
        <f>'Окружающий мир-4 2021'!N88</f>
        <v>0</v>
      </c>
      <c r="T88" s="423">
        <f>'Окружающий мир-4 2018'!O88</f>
        <v>2.6383333333333332</v>
      </c>
      <c r="U88" s="146">
        <f>'Окружающий мир-4 2019'!O88</f>
        <v>2.0425</v>
      </c>
      <c r="V88" s="146">
        <f>'Окружающий мир-4 2020'!O88</f>
        <v>2.88</v>
      </c>
      <c r="W88" s="147">
        <f>'Окружающий мир-4 2021'!O88</f>
        <v>0</v>
      </c>
    </row>
    <row r="89" spans="1:23" ht="15" customHeight="1" x14ac:dyDescent="0.25">
      <c r="A89" s="57">
        <v>5</v>
      </c>
      <c r="B89" s="58">
        <v>60180</v>
      </c>
      <c r="C89" s="10" t="s">
        <v>75</v>
      </c>
      <c r="D89" s="144">
        <f>'Окружающий мир-4 2018'!K89</f>
        <v>79</v>
      </c>
      <c r="E89" s="145">
        <f>'Окружающий мир-4 2019'!K89</f>
        <v>105</v>
      </c>
      <c r="F89" s="145">
        <f>'Окружающий мир-4 2020'!K89</f>
        <v>145</v>
      </c>
      <c r="G89" s="418">
        <f>'Окружающий мир-4 2021'!K89</f>
        <v>137</v>
      </c>
      <c r="H89" s="144">
        <f>'Окружающий мир-4 2018'!L89</f>
        <v>68.967000000000013</v>
      </c>
      <c r="I89" s="145">
        <f>'Окружающий мир-4 2019'!L89</f>
        <v>92.001000000000005</v>
      </c>
      <c r="J89" s="145">
        <f>'Окружающий мир-4 2020'!L89</f>
        <v>102.00750000000002</v>
      </c>
      <c r="K89" s="428">
        <f>'Окружающий мир-4 2021'!L89</f>
        <v>109.9973</v>
      </c>
      <c r="L89" s="423">
        <f>'Окружающий мир-4 2018'!M89</f>
        <v>87.300000000000011</v>
      </c>
      <c r="M89" s="146">
        <f>'Окружающий мир-4 2019'!M89</f>
        <v>87.62</v>
      </c>
      <c r="N89" s="146">
        <f>'Окружающий мир-4 2020'!M89</f>
        <v>70.350000000000009</v>
      </c>
      <c r="O89" s="434">
        <f>'Окружающий мир-4 2021'!M89</f>
        <v>80.289999999999992</v>
      </c>
      <c r="P89" s="144">
        <f>'Окружающий мир-4 2018'!N89</f>
        <v>0</v>
      </c>
      <c r="Q89" s="145">
        <f>'Окружающий мир-4 2019'!N89</f>
        <v>0</v>
      </c>
      <c r="R89" s="145">
        <f>'Окружающий мир-4 2020'!N89</f>
        <v>3.0014999999999996</v>
      </c>
      <c r="S89" s="428">
        <f>'Окружающий мир-4 2021'!N89</f>
        <v>0</v>
      </c>
      <c r="T89" s="423">
        <f>'Окружающий мир-4 2018'!O89</f>
        <v>0</v>
      </c>
      <c r="U89" s="146">
        <f>'Окружающий мир-4 2019'!O89</f>
        <v>0</v>
      </c>
      <c r="V89" s="146">
        <f>'Окружающий мир-4 2020'!O89</f>
        <v>2.0699999999999998</v>
      </c>
      <c r="W89" s="147">
        <f>'Окружающий мир-4 2021'!O89</f>
        <v>0</v>
      </c>
    </row>
    <row r="90" spans="1:23" ht="15" customHeight="1" x14ac:dyDescent="0.25">
      <c r="A90" s="57">
        <v>6</v>
      </c>
      <c r="B90" s="58">
        <v>60240</v>
      </c>
      <c r="C90" s="10" t="s">
        <v>76</v>
      </c>
      <c r="D90" s="144">
        <f>'Окружающий мир-4 2018'!K90</f>
        <v>50</v>
      </c>
      <c r="E90" s="145">
        <f>'Окружающий мир-4 2019'!K90</f>
        <v>74</v>
      </c>
      <c r="F90" s="145">
        <f>'Окружающий мир-4 2020'!K90</f>
        <v>155</v>
      </c>
      <c r="G90" s="418">
        <f>'Окружающий мир-4 2021'!K90</f>
        <v>162</v>
      </c>
      <c r="H90" s="144">
        <f>'Окружающий мир-4 2018'!L90</f>
        <v>24</v>
      </c>
      <c r="I90" s="145">
        <f>'Окружающий мир-4 2019'!L90</f>
        <v>39.997</v>
      </c>
      <c r="J90" s="145">
        <f>'Окружающий мир-4 2020'!L90</f>
        <v>69.006</v>
      </c>
      <c r="K90" s="428">
        <f>'Окружающий мир-4 2021'!L90</f>
        <v>126.00360000000001</v>
      </c>
      <c r="L90" s="423">
        <f>'Окружающий мир-4 2018'!M90</f>
        <v>48</v>
      </c>
      <c r="M90" s="146">
        <f>'Окружающий мир-4 2019'!M90</f>
        <v>54.050000000000004</v>
      </c>
      <c r="N90" s="146">
        <f>'Окружающий мир-4 2020'!M90</f>
        <v>44.519999999999996</v>
      </c>
      <c r="O90" s="434">
        <f>'Окружающий мир-4 2021'!M90</f>
        <v>77.78</v>
      </c>
      <c r="P90" s="144">
        <f>'Окружающий мир-4 2018'!N90</f>
        <v>2</v>
      </c>
      <c r="Q90" s="145">
        <f>'Окружающий мир-4 2019'!N90</f>
        <v>6.0014000000000003</v>
      </c>
      <c r="R90" s="145">
        <f>'Окружающий мир-4 2020'!N90</f>
        <v>13.996499999999999</v>
      </c>
      <c r="S90" s="428">
        <f>'Окружающий мир-4 2021'!N90</f>
        <v>1.0044</v>
      </c>
      <c r="T90" s="423">
        <f>'Окружающий мир-4 2018'!O90</f>
        <v>4</v>
      </c>
      <c r="U90" s="146">
        <f>'Окружающий мир-4 2019'!O90</f>
        <v>8.11</v>
      </c>
      <c r="V90" s="146">
        <f>'Окружающий мир-4 2020'!O90</f>
        <v>9.0299999999999994</v>
      </c>
      <c r="W90" s="147">
        <f>'Окружающий мир-4 2021'!O90</f>
        <v>0.62</v>
      </c>
    </row>
    <row r="91" spans="1:23" ht="15" customHeight="1" x14ac:dyDescent="0.25">
      <c r="A91" s="57">
        <v>7</v>
      </c>
      <c r="B91" s="58">
        <v>60560</v>
      </c>
      <c r="C91" s="10" t="s">
        <v>77</v>
      </c>
      <c r="D91" s="144">
        <f>'Окружающий мир-4 2018'!K91</f>
        <v>102</v>
      </c>
      <c r="E91" s="145">
        <f>'Окружающий мир-4 2019'!K91</f>
        <v>101</v>
      </c>
      <c r="F91" s="145">
        <f>'Окружающий мир-4 2020'!K91</f>
        <v>47</v>
      </c>
      <c r="G91" s="418">
        <f>'Окружающий мир-4 2021'!K91</f>
        <v>50</v>
      </c>
      <c r="H91" s="144">
        <f>'Окружающий мир-4 2018'!L91</f>
        <v>85.986000000000004</v>
      </c>
      <c r="I91" s="145">
        <f>'Окружающий мир-4 2019'!L91</f>
        <v>87.00139999999999</v>
      </c>
      <c r="J91" s="145">
        <f>'Окружающий мир-4 2020'!L91</f>
        <v>34.996200000000002</v>
      </c>
      <c r="K91" s="428">
        <f>'Окружающий мир-4 2021'!L91</f>
        <v>43</v>
      </c>
      <c r="L91" s="423">
        <f>'Окружающий мир-4 2018'!M91</f>
        <v>84.300000000000011</v>
      </c>
      <c r="M91" s="146">
        <f>'Окружающий мир-4 2019'!M91</f>
        <v>86.139999999999986</v>
      </c>
      <c r="N91" s="146">
        <f>'Окружающий мир-4 2020'!M91</f>
        <v>74.460000000000008</v>
      </c>
      <c r="O91" s="434">
        <f>'Окружающий мир-4 2021'!M91</f>
        <v>86</v>
      </c>
      <c r="P91" s="144">
        <f>'Окружающий мир-4 2018'!N91</f>
        <v>0</v>
      </c>
      <c r="Q91" s="145">
        <f>'Окружающий мир-4 2019'!N91</f>
        <v>0</v>
      </c>
      <c r="R91" s="145">
        <f>'Окружающий мир-4 2020'!N91</f>
        <v>1.0011000000000001</v>
      </c>
      <c r="S91" s="428">
        <f>'Окружающий мир-4 2021'!N91</f>
        <v>0</v>
      </c>
      <c r="T91" s="423">
        <f>'Окружающий мир-4 2018'!O91</f>
        <v>0</v>
      </c>
      <c r="U91" s="146">
        <f>'Окружающий мир-4 2019'!O91</f>
        <v>0</v>
      </c>
      <c r="V91" s="146">
        <f>'Окружающий мир-4 2020'!O91</f>
        <v>2.13</v>
      </c>
      <c r="W91" s="147">
        <f>'Окружающий мир-4 2021'!O91</f>
        <v>0</v>
      </c>
    </row>
    <row r="92" spans="1:23" ht="15" customHeight="1" x14ac:dyDescent="0.25">
      <c r="A92" s="57">
        <v>8</v>
      </c>
      <c r="B92" s="58">
        <v>60660</v>
      </c>
      <c r="C92" s="10" t="s">
        <v>78</v>
      </c>
      <c r="D92" s="144">
        <f>'Окружающий мир-4 2018'!K92</f>
        <v>107</v>
      </c>
      <c r="E92" s="145">
        <f>'Окружающий мир-4 2019'!K92</f>
        <v>120</v>
      </c>
      <c r="F92" s="145">
        <f>'Окружающий мир-4 2020'!K92</f>
        <v>47</v>
      </c>
      <c r="G92" s="418">
        <f>'Окружающий мир-4 2021'!K92</f>
        <v>66</v>
      </c>
      <c r="H92" s="144">
        <f>'Окружающий мир-4 2018'!L92</f>
        <v>101.00800000000001</v>
      </c>
      <c r="I92" s="145">
        <f>'Окружающий мир-4 2019'!L92</f>
        <v>115.00800000000001</v>
      </c>
      <c r="J92" s="145">
        <f>'Окружающий мир-4 2020'!L92</f>
        <v>31.997599999999998</v>
      </c>
      <c r="K92" s="428">
        <f>'Окружающий мир-4 2021'!L92</f>
        <v>40.999200000000002</v>
      </c>
      <c r="L92" s="423">
        <f>'Окружающий мир-4 2018'!M92</f>
        <v>94.4</v>
      </c>
      <c r="M92" s="146">
        <f>'Окружающий мир-4 2019'!M92</f>
        <v>95.84</v>
      </c>
      <c r="N92" s="146">
        <f>'Окружающий мир-4 2020'!M92</f>
        <v>68.08</v>
      </c>
      <c r="O92" s="434">
        <f>'Окружающий мир-4 2021'!M92</f>
        <v>62.120000000000005</v>
      </c>
      <c r="P92" s="144">
        <f>'Окружающий мир-4 2018'!N92</f>
        <v>0</v>
      </c>
      <c r="Q92" s="145">
        <f>'Окружающий мир-4 2019'!N92</f>
        <v>0</v>
      </c>
      <c r="R92" s="145">
        <f>'Окружающий мир-4 2020'!N92</f>
        <v>1.0011000000000001</v>
      </c>
      <c r="S92" s="428">
        <f>'Окружающий мир-4 2021'!N92</f>
        <v>1.0032000000000001</v>
      </c>
      <c r="T92" s="423">
        <f>'Окружающий мир-4 2018'!O92</f>
        <v>0</v>
      </c>
      <c r="U92" s="146">
        <f>'Окружающий мир-4 2019'!O92</f>
        <v>0</v>
      </c>
      <c r="V92" s="146">
        <f>'Окружающий мир-4 2020'!O92</f>
        <v>2.13</v>
      </c>
      <c r="W92" s="147">
        <f>'Окружающий мир-4 2021'!O92</f>
        <v>1.52</v>
      </c>
    </row>
    <row r="93" spans="1:23" ht="15" customHeight="1" x14ac:dyDescent="0.25">
      <c r="A93" s="57">
        <v>9</v>
      </c>
      <c r="B93" s="58">
        <v>60001</v>
      </c>
      <c r="C93" s="10" t="s">
        <v>70</v>
      </c>
      <c r="D93" s="144">
        <f>'Окружающий мир-4 2018'!K93</f>
        <v>156</v>
      </c>
      <c r="E93" s="145">
        <f>'Окружающий мир-4 2019'!K93</f>
        <v>161</v>
      </c>
      <c r="F93" s="145">
        <f>'Окружающий мир-4 2020'!K93</f>
        <v>94</v>
      </c>
      <c r="G93" s="418">
        <f>'Окружающий мир-4 2021'!K93</f>
        <v>94</v>
      </c>
      <c r="H93" s="144">
        <f>'Окружающий мир-4 2018'!L93</f>
        <v>141.96</v>
      </c>
      <c r="I93" s="145">
        <f>'Окружающий мир-4 2019'!L93</f>
        <v>151.00189999999998</v>
      </c>
      <c r="J93" s="145">
        <f>'Окружающий мир-4 2020'!L93</f>
        <v>12.003799999999998</v>
      </c>
      <c r="K93" s="428">
        <f>'Окружающий мир-4 2021'!L93</f>
        <v>70.001800000000003</v>
      </c>
      <c r="L93" s="423">
        <f>'Окружающий мир-4 2018'!M93</f>
        <v>91</v>
      </c>
      <c r="M93" s="146">
        <f>'Окружающий мир-4 2019'!M93</f>
        <v>93.789999999999992</v>
      </c>
      <c r="N93" s="146">
        <f>'Окружающий мир-4 2020'!M93</f>
        <v>12.77</v>
      </c>
      <c r="O93" s="434">
        <f>'Окружающий мир-4 2021'!M93</f>
        <v>74.47</v>
      </c>
      <c r="P93" s="144">
        <f>'Окружающий мир-4 2018'!N93</f>
        <v>0</v>
      </c>
      <c r="Q93" s="145">
        <f>'Окружающий мир-4 2019'!N93</f>
        <v>0</v>
      </c>
      <c r="R93" s="145">
        <f>'Окружающий мир-4 2020'!N93</f>
        <v>23.998200000000001</v>
      </c>
      <c r="S93" s="428">
        <f>'Окружающий мир-4 2021'!N93</f>
        <v>5.9972000000000003</v>
      </c>
      <c r="T93" s="423">
        <f>'Окружающий мир-4 2018'!O93</f>
        <v>0</v>
      </c>
      <c r="U93" s="146">
        <f>'Окружающий мир-4 2019'!O93</f>
        <v>0</v>
      </c>
      <c r="V93" s="146">
        <f>'Окружающий мир-4 2020'!O93</f>
        <v>25.53</v>
      </c>
      <c r="W93" s="147">
        <f>'Окружающий мир-4 2021'!O93</f>
        <v>6.38</v>
      </c>
    </row>
    <row r="94" spans="1:23" ht="15" customHeight="1" x14ac:dyDescent="0.25">
      <c r="A94" s="57">
        <v>10</v>
      </c>
      <c r="B94" s="58">
        <v>60701</v>
      </c>
      <c r="C94" s="152" t="s">
        <v>79</v>
      </c>
      <c r="D94" s="144">
        <f>'Окружающий мир-4 2018'!K94</f>
        <v>71</v>
      </c>
      <c r="E94" s="145">
        <f>'Окружающий мир-4 2019'!K94</f>
        <v>74</v>
      </c>
      <c r="F94" s="145">
        <f>'Окружающий мир-4 2020'!K94</f>
        <v>49</v>
      </c>
      <c r="G94" s="418">
        <f>'Окружающий мир-4 2021'!K94</f>
        <v>32</v>
      </c>
      <c r="H94" s="144">
        <f>'Окружающий мир-4 2018'!L94</f>
        <v>59.000999999999998</v>
      </c>
      <c r="I94" s="145">
        <f>'Окружающий мир-4 2019'!L94</f>
        <v>67.998599999999996</v>
      </c>
      <c r="J94" s="145">
        <f>'Окружающий мир-4 2020'!L94</f>
        <v>21.0014</v>
      </c>
      <c r="K94" s="428">
        <f>'Окружающий мир-4 2021'!L94</f>
        <v>26</v>
      </c>
      <c r="L94" s="423">
        <f>'Окружающий мир-4 2018'!M94</f>
        <v>83.1</v>
      </c>
      <c r="M94" s="146">
        <f>'Окружающий мир-4 2019'!M94</f>
        <v>91.89</v>
      </c>
      <c r="N94" s="146">
        <f>'Окружающий мир-4 2020'!M94</f>
        <v>42.86</v>
      </c>
      <c r="O94" s="434">
        <f>'Окружающий мир-4 2021'!M94</f>
        <v>81.25</v>
      </c>
      <c r="P94" s="144">
        <f>'Окружающий мир-4 2018'!N94</f>
        <v>0</v>
      </c>
      <c r="Q94" s="145">
        <f>'Окружающий мир-4 2019'!N94</f>
        <v>0</v>
      </c>
      <c r="R94" s="145">
        <f>'Окружающий мир-4 2020'!N94</f>
        <v>3.9984000000000002</v>
      </c>
      <c r="S94" s="428">
        <f>'Окружающий мир-4 2021'!N94</f>
        <v>0</v>
      </c>
      <c r="T94" s="423">
        <f>'Окружающий мир-4 2018'!O94</f>
        <v>0</v>
      </c>
      <c r="U94" s="146">
        <f>'Окружающий мир-4 2019'!O94</f>
        <v>0</v>
      </c>
      <c r="V94" s="146">
        <f>'Окружающий мир-4 2020'!O94</f>
        <v>8.16</v>
      </c>
      <c r="W94" s="147">
        <f>'Окружающий мир-4 2021'!O94</f>
        <v>0</v>
      </c>
    </row>
    <row r="95" spans="1:23" ht="15" customHeight="1" x14ac:dyDescent="0.25">
      <c r="A95" s="57">
        <v>11</v>
      </c>
      <c r="B95" s="58">
        <v>60850</v>
      </c>
      <c r="C95" s="10" t="s">
        <v>80</v>
      </c>
      <c r="D95" s="144">
        <f>'Окружающий мир-4 2018'!K95</f>
        <v>162</v>
      </c>
      <c r="E95" s="145">
        <f>'Окружающий мир-4 2019'!K95</f>
        <v>151</v>
      </c>
      <c r="F95" s="145">
        <f>'Окружающий мир-4 2020'!K95</f>
        <v>88</v>
      </c>
      <c r="G95" s="418">
        <f>'Окружающий мир-4 2021'!K95</f>
        <v>116</v>
      </c>
      <c r="H95" s="144">
        <f>'Окружающий мир-4 2018'!L95</f>
        <v>139.96800000000002</v>
      </c>
      <c r="I95" s="145">
        <f>'Окружающий мир-4 2019'!L95</f>
        <v>133.0008</v>
      </c>
      <c r="J95" s="145">
        <f>'Окружающий мир-4 2020'!L95</f>
        <v>40.004800000000003</v>
      </c>
      <c r="K95" s="428">
        <f>'Окружающий мир-4 2021'!L95</f>
        <v>93.994799999999998</v>
      </c>
      <c r="L95" s="423">
        <f>'Окружающий мир-4 2018'!M95</f>
        <v>86.4</v>
      </c>
      <c r="M95" s="146">
        <f>'Окружающий мир-4 2019'!M95</f>
        <v>88.08</v>
      </c>
      <c r="N95" s="146">
        <f>'Окружающий мир-4 2020'!M95</f>
        <v>45.46</v>
      </c>
      <c r="O95" s="434">
        <f>'Окружающий мир-4 2021'!M95</f>
        <v>81.03</v>
      </c>
      <c r="P95" s="144">
        <f>'Окружающий мир-4 2018'!N95</f>
        <v>0</v>
      </c>
      <c r="Q95" s="145">
        <f>'Окружающий мир-4 2019'!N95</f>
        <v>0</v>
      </c>
      <c r="R95" s="145">
        <f>'Окружающий мир-4 2020'!N95</f>
        <v>7.9991999999999992</v>
      </c>
      <c r="S95" s="428">
        <f>'Окружающий мир-4 2021'!N95</f>
        <v>0</v>
      </c>
      <c r="T95" s="423">
        <f>'Окружающий мир-4 2018'!O95</f>
        <v>0</v>
      </c>
      <c r="U95" s="146">
        <f>'Окружающий мир-4 2019'!O95</f>
        <v>0</v>
      </c>
      <c r="V95" s="146">
        <f>'Окружающий мир-4 2020'!O95</f>
        <v>9.09</v>
      </c>
      <c r="W95" s="147">
        <f>'Окружающий мир-4 2021'!O95</f>
        <v>0</v>
      </c>
    </row>
    <row r="96" spans="1:23" ht="15" customHeight="1" x14ac:dyDescent="0.25">
      <c r="A96" s="57">
        <v>12</v>
      </c>
      <c r="B96" s="58">
        <v>60910</v>
      </c>
      <c r="C96" s="10" t="s">
        <v>81</v>
      </c>
      <c r="D96" s="144">
        <f>'Окружающий мир-4 2018'!K96</f>
        <v>51</v>
      </c>
      <c r="E96" s="145">
        <f>'Окружающий мир-4 2019'!K96</f>
        <v>51</v>
      </c>
      <c r="F96" s="145">
        <f>'Окружающий мир-4 2020'!K96</f>
        <v>75</v>
      </c>
      <c r="G96" s="418">
        <f>'Окружающий мир-4 2021'!K96</f>
        <v>87</v>
      </c>
      <c r="H96" s="144">
        <f>'Окружающий мир-4 2018'!L96</f>
        <v>44.981999999999999</v>
      </c>
      <c r="I96" s="145">
        <f>'Окружающий мир-4 2019'!L96</f>
        <v>47.001599999999996</v>
      </c>
      <c r="J96" s="145">
        <f>'Окружающий мир-4 2020'!L96</f>
        <v>48.997500000000002</v>
      </c>
      <c r="K96" s="428">
        <f>'Окружающий мир-4 2021'!L96</f>
        <v>75.00269999999999</v>
      </c>
      <c r="L96" s="423">
        <f>'Окружающий мир-4 2018'!M96</f>
        <v>88.199999999999989</v>
      </c>
      <c r="M96" s="146">
        <f>'Окружающий мир-4 2019'!M96</f>
        <v>92.16</v>
      </c>
      <c r="N96" s="146">
        <f>'Окружающий мир-4 2020'!M96</f>
        <v>65.33</v>
      </c>
      <c r="O96" s="434">
        <f>'Окружающий мир-4 2021'!M96</f>
        <v>86.21</v>
      </c>
      <c r="P96" s="144">
        <f>'Окружающий мир-4 2018'!N96</f>
        <v>0</v>
      </c>
      <c r="Q96" s="145">
        <f>'Окружающий мир-4 2019'!N96</f>
        <v>0</v>
      </c>
      <c r="R96" s="145">
        <f>'Окружающий мир-4 2020'!N96</f>
        <v>2</v>
      </c>
      <c r="S96" s="428">
        <f>'Окружающий мир-4 2021'!N96</f>
        <v>1.0004999999999999</v>
      </c>
      <c r="T96" s="423">
        <f>'Окружающий мир-4 2018'!O96</f>
        <v>0</v>
      </c>
      <c r="U96" s="146">
        <f>'Окружающий мир-4 2019'!O96</f>
        <v>0</v>
      </c>
      <c r="V96" s="146">
        <f>'Окружающий мир-4 2020'!O96</f>
        <v>2.67</v>
      </c>
      <c r="W96" s="147">
        <f>'Окружающий мир-4 2021'!O96</f>
        <v>1.1499999999999999</v>
      </c>
    </row>
    <row r="97" spans="1:23" ht="15" customHeight="1" x14ac:dyDescent="0.25">
      <c r="A97" s="57">
        <v>13</v>
      </c>
      <c r="B97" s="58">
        <v>60980</v>
      </c>
      <c r="C97" s="10" t="s">
        <v>82</v>
      </c>
      <c r="D97" s="144">
        <f>'Окружающий мир-4 2018'!K97</f>
        <v>27</v>
      </c>
      <c r="E97" s="145">
        <f>'Окружающий мир-4 2019'!K97</f>
        <v>26</v>
      </c>
      <c r="F97" s="145">
        <f>'Окружающий мир-4 2020'!K97</f>
        <v>94</v>
      </c>
      <c r="G97" s="418">
        <f>'Окружающий мир-4 2021'!K97</f>
        <v>84</v>
      </c>
      <c r="H97" s="144">
        <f>'Окружающий мир-4 2018'!L97</f>
        <v>16.010999999999999</v>
      </c>
      <c r="I97" s="145">
        <f>'Окружающий мир-4 2019'!L97</f>
        <v>24.000599999999999</v>
      </c>
      <c r="J97" s="145">
        <f>'Окружающий мир-4 2020'!L97</f>
        <v>50.994999999999997</v>
      </c>
      <c r="K97" s="428">
        <f>'Окружающий мир-4 2021'!L97</f>
        <v>79.00200000000001</v>
      </c>
      <c r="L97" s="423">
        <f>'Окружающий мир-4 2018'!M97</f>
        <v>59.3</v>
      </c>
      <c r="M97" s="146">
        <f>'Окружающий мир-4 2019'!M97</f>
        <v>92.31</v>
      </c>
      <c r="N97" s="146">
        <f>'Окружающий мир-4 2020'!M97</f>
        <v>54.25</v>
      </c>
      <c r="O97" s="434">
        <f>'Окружающий мир-4 2021'!M97</f>
        <v>94.050000000000011</v>
      </c>
      <c r="P97" s="144">
        <f>'Окружающий мир-4 2018'!N97</f>
        <v>0.99900000000000011</v>
      </c>
      <c r="Q97" s="145">
        <f>'Окружающий мир-4 2019'!N97</f>
        <v>1.0010000000000001</v>
      </c>
      <c r="R97" s="145">
        <f>'Окружающий мир-4 2020'!N97</f>
        <v>5.0008000000000008</v>
      </c>
      <c r="S97" s="428">
        <f>'Окружающий мир-4 2021'!N97</f>
        <v>0.99959999999999993</v>
      </c>
      <c r="T97" s="423">
        <f>'Окружающий мир-4 2018'!O97</f>
        <v>3.7</v>
      </c>
      <c r="U97" s="146">
        <f>'Окружающий мир-4 2019'!O97</f>
        <v>3.85</v>
      </c>
      <c r="V97" s="146">
        <f>'Окружающий мир-4 2020'!O97</f>
        <v>5.32</v>
      </c>
      <c r="W97" s="147">
        <f>'Окружающий мир-4 2021'!O97</f>
        <v>1.19</v>
      </c>
    </row>
    <row r="98" spans="1:23" ht="15" customHeight="1" x14ac:dyDescent="0.25">
      <c r="A98" s="57">
        <v>14</v>
      </c>
      <c r="B98" s="58">
        <v>61080</v>
      </c>
      <c r="C98" s="10" t="s">
        <v>83</v>
      </c>
      <c r="D98" s="144">
        <f>'Окружающий мир-4 2018'!K98</f>
        <v>81</v>
      </c>
      <c r="E98" s="145">
        <f>'Окружающий мир-4 2019'!K98</f>
        <v>102</v>
      </c>
      <c r="F98" s="145">
        <f>'Окружающий мир-4 2020'!K98</f>
        <v>138</v>
      </c>
      <c r="G98" s="418">
        <f>'Окружающий мир-4 2021'!K98</f>
        <v>162</v>
      </c>
      <c r="H98" s="144">
        <f>'Окружающий мир-4 2018'!L98</f>
        <v>60.020999999999994</v>
      </c>
      <c r="I98" s="145">
        <f>'Окружающий мир-4 2019'!L98</f>
        <v>82.997399999999999</v>
      </c>
      <c r="J98" s="145">
        <f>'Окружающий мир-4 2020'!L98</f>
        <v>102.98939999999999</v>
      </c>
      <c r="K98" s="428">
        <f>'Окружающий мир-4 2021'!L98</f>
        <v>149.9958</v>
      </c>
      <c r="L98" s="423">
        <f>'Окружающий мир-4 2018'!M98</f>
        <v>74.099999999999994</v>
      </c>
      <c r="M98" s="146">
        <f>'Окружающий мир-4 2019'!M98</f>
        <v>81.37</v>
      </c>
      <c r="N98" s="146">
        <f>'Окружающий мир-4 2020'!M98</f>
        <v>74.63</v>
      </c>
      <c r="O98" s="434">
        <f>'Окружающий мир-4 2021'!M98</f>
        <v>92.59</v>
      </c>
      <c r="P98" s="144">
        <f>'Окружающий мир-4 2018'!N98</f>
        <v>0.97199999999999998</v>
      </c>
      <c r="Q98" s="145">
        <f>'Окружающий мир-4 2019'!N98</f>
        <v>0</v>
      </c>
      <c r="R98" s="145">
        <f>'Окружающий мир-4 2020'!N98</f>
        <v>5</v>
      </c>
      <c r="S98" s="428">
        <f>'Окружающий мир-4 2021'!N98</f>
        <v>0</v>
      </c>
      <c r="T98" s="423">
        <f>'Окружающий мир-4 2018'!O98</f>
        <v>1.2</v>
      </c>
      <c r="U98" s="146">
        <f>'Окружающий мир-4 2019'!O98</f>
        <v>0</v>
      </c>
      <c r="V98" s="146">
        <f>'Окружающий мир-4 2020'!O98</f>
        <v>3.62</v>
      </c>
      <c r="W98" s="147">
        <f>'Окружающий мир-4 2021'!O98</f>
        <v>0</v>
      </c>
    </row>
    <row r="99" spans="1:23" ht="15" customHeight="1" x14ac:dyDescent="0.25">
      <c r="A99" s="57">
        <v>15</v>
      </c>
      <c r="B99" s="58">
        <v>61150</v>
      </c>
      <c r="C99" s="10" t="s">
        <v>84</v>
      </c>
      <c r="D99" s="144">
        <f>'Окружающий мир-4 2018'!K99</f>
        <v>51</v>
      </c>
      <c r="E99" s="145">
        <f>'Окружающий мир-4 2019'!K99</f>
        <v>74</v>
      </c>
      <c r="F99" s="145">
        <f>'Окружающий мир-4 2020'!K99</f>
        <v>88</v>
      </c>
      <c r="G99" s="418">
        <f>'Окружающий мир-4 2021'!K99</f>
        <v>77</v>
      </c>
      <c r="H99" s="144">
        <f>'Окружающий мир-4 2018'!L99</f>
        <v>31.007999999999996</v>
      </c>
      <c r="I99" s="145">
        <f>'Окружающий мир-4 2019'!L99</f>
        <v>60.998200000000004</v>
      </c>
      <c r="J99" s="145">
        <f>'Окружающий мир-4 2020'!L99</f>
        <v>49.00719999999999</v>
      </c>
      <c r="K99" s="428">
        <f>'Окружающий мир-4 2021'!L99</f>
        <v>64.002400000000009</v>
      </c>
      <c r="L99" s="423">
        <f>'Окружающий мир-4 2018'!M99</f>
        <v>60.8</v>
      </c>
      <c r="M99" s="146">
        <f>'Окружающий мир-4 2019'!M99</f>
        <v>82.43</v>
      </c>
      <c r="N99" s="146">
        <f>'Окружающий мир-4 2020'!M99</f>
        <v>55.69</v>
      </c>
      <c r="O99" s="434">
        <f>'Окружающий мир-4 2021'!M99</f>
        <v>83.12</v>
      </c>
      <c r="P99" s="144">
        <f>'Окружающий мир-4 2018'!N99</f>
        <v>3.0090000000000003</v>
      </c>
      <c r="Q99" s="145">
        <f>'Окружающий мир-4 2019'!N99</f>
        <v>0.99900000000000011</v>
      </c>
      <c r="R99" s="145">
        <f>'Окружающий мир-4 2020'!N99</f>
        <v>3.0008000000000004</v>
      </c>
      <c r="S99" s="428">
        <f>'Окружающий мир-4 2021'!N99</f>
        <v>1.0010000000000001</v>
      </c>
      <c r="T99" s="423">
        <f>'Окружающий мир-4 2018'!O99</f>
        <v>5.9</v>
      </c>
      <c r="U99" s="146">
        <f>'Окружающий мир-4 2019'!O99</f>
        <v>1.35</v>
      </c>
      <c r="V99" s="146">
        <f>'Окружающий мир-4 2020'!O99</f>
        <v>3.41</v>
      </c>
      <c r="W99" s="147">
        <f>'Окружающий мир-4 2021'!O99</f>
        <v>1.3</v>
      </c>
    </row>
    <row r="100" spans="1:23" ht="15" customHeight="1" x14ac:dyDescent="0.25">
      <c r="A100" s="57">
        <v>16</v>
      </c>
      <c r="B100" s="58">
        <v>61210</v>
      </c>
      <c r="C100" s="10" t="s">
        <v>85</v>
      </c>
      <c r="D100" s="144">
        <f>'Окружающий мир-4 2018'!K100</f>
        <v>101</v>
      </c>
      <c r="E100" s="145">
        <f>'Окружающий мир-4 2019'!K100</f>
        <v>96</v>
      </c>
      <c r="F100" s="145">
        <f>'Окружающий мир-4 2020'!K100</f>
        <v>67</v>
      </c>
      <c r="G100" s="418">
        <f>'Окружающий мир-4 2021'!K100</f>
        <v>73</v>
      </c>
      <c r="H100" s="144">
        <f>'Окружающий мир-4 2018'!L100</f>
        <v>82.012</v>
      </c>
      <c r="I100" s="145">
        <f>'Окружающий мир-4 2019'!L100</f>
        <v>74.995200000000011</v>
      </c>
      <c r="J100" s="145">
        <f>'Окружающий мир-4 2020'!L100</f>
        <v>51.998699999999999</v>
      </c>
      <c r="K100" s="428">
        <f>'Окружающий мир-4 2021'!L100</f>
        <v>56.005599999999994</v>
      </c>
      <c r="L100" s="423">
        <f>'Окружающий мир-4 2018'!M100</f>
        <v>81.2</v>
      </c>
      <c r="M100" s="146">
        <f>'Окружающий мир-4 2019'!M100</f>
        <v>78.12</v>
      </c>
      <c r="N100" s="146">
        <f>'Окружающий мир-4 2020'!M100</f>
        <v>77.61</v>
      </c>
      <c r="O100" s="434">
        <f>'Окружающий мир-4 2021'!M100</f>
        <v>76.72</v>
      </c>
      <c r="P100" s="144">
        <f>'Окружающий мир-4 2018'!N100</f>
        <v>0.9998999999999999</v>
      </c>
      <c r="Q100" s="145">
        <f>'Окружающий мир-4 2019'!N100</f>
        <v>1.9968000000000001</v>
      </c>
      <c r="R100" s="145">
        <f>'Окружающий мир-4 2020'!N100</f>
        <v>0</v>
      </c>
      <c r="S100" s="428">
        <f>'Окружающий мир-4 2021'!N100</f>
        <v>0</v>
      </c>
      <c r="T100" s="423">
        <f>'Окружающий мир-4 2018'!O100</f>
        <v>0.99</v>
      </c>
      <c r="U100" s="146">
        <f>'Окружающий мир-4 2019'!O100</f>
        <v>2.08</v>
      </c>
      <c r="V100" s="146">
        <f>'Окружающий мир-4 2020'!O100</f>
        <v>0</v>
      </c>
      <c r="W100" s="147">
        <f>'Окружающий мир-4 2021'!O100</f>
        <v>0</v>
      </c>
    </row>
    <row r="101" spans="1:23" ht="15" customHeight="1" x14ac:dyDescent="0.25">
      <c r="A101" s="57">
        <v>17</v>
      </c>
      <c r="B101" s="58">
        <v>61290</v>
      </c>
      <c r="C101" s="10" t="s">
        <v>86</v>
      </c>
      <c r="D101" s="144">
        <f>'Окружающий мир-4 2018'!K101</f>
        <v>74</v>
      </c>
      <c r="E101" s="145">
        <f>'Окружающий мир-4 2019'!K101</f>
        <v>88</v>
      </c>
      <c r="F101" s="145">
        <f>'Окружающий мир-4 2020'!K101</f>
        <v>65</v>
      </c>
      <c r="G101" s="418">
        <f>'Окружающий мир-4 2021'!K101</f>
        <v>82</v>
      </c>
      <c r="H101" s="144">
        <f>'Окружающий мир-4 2018'!L101</f>
        <v>64.010000000000005</v>
      </c>
      <c r="I101" s="145">
        <f>'Окружающий мир-4 2019'!L101</f>
        <v>69.995200000000011</v>
      </c>
      <c r="J101" s="145">
        <f>'Окружающий мир-4 2020'!L101</f>
        <v>22.002500000000001</v>
      </c>
      <c r="K101" s="428">
        <f>'Окружающий мир-4 2021'!L101</f>
        <v>71.995999999999995</v>
      </c>
      <c r="L101" s="423">
        <f>'Окружающий мир-4 2018'!M101</f>
        <v>86.5</v>
      </c>
      <c r="M101" s="146">
        <f>'Окружающий мир-4 2019'!M101</f>
        <v>79.540000000000006</v>
      </c>
      <c r="N101" s="146">
        <f>'Окружающий мир-4 2020'!M101</f>
        <v>33.85</v>
      </c>
      <c r="O101" s="434">
        <f>'Окружающий мир-4 2021'!M101</f>
        <v>87.8</v>
      </c>
      <c r="P101" s="144">
        <f>'Окружающий мир-4 2018'!N101</f>
        <v>0</v>
      </c>
      <c r="Q101" s="145">
        <f>'Окружающий мир-4 2019'!N101</f>
        <v>3.0008000000000004</v>
      </c>
      <c r="R101" s="145">
        <f>'Окружающий мир-4 2020'!N101</f>
        <v>5</v>
      </c>
      <c r="S101" s="428">
        <f>'Окружающий мир-4 2021'!N101</f>
        <v>1.0004</v>
      </c>
      <c r="T101" s="423">
        <f>'Окружающий мир-4 2018'!O101</f>
        <v>0</v>
      </c>
      <c r="U101" s="146">
        <f>'Окружающий мир-4 2019'!O101</f>
        <v>3.41</v>
      </c>
      <c r="V101" s="146">
        <f>'Окружающий мир-4 2020'!O101</f>
        <v>7.69</v>
      </c>
      <c r="W101" s="147">
        <f>'Окружающий мир-4 2021'!O101</f>
        <v>1.22</v>
      </c>
    </row>
    <row r="102" spans="1:23" ht="15" customHeight="1" x14ac:dyDescent="0.25">
      <c r="A102" s="57">
        <v>18</v>
      </c>
      <c r="B102" s="58">
        <v>61340</v>
      </c>
      <c r="C102" s="10" t="s">
        <v>87</v>
      </c>
      <c r="D102" s="144">
        <f>'Окружающий мир-4 2018'!K102</f>
        <v>66</v>
      </c>
      <c r="E102" s="145">
        <f>'Окружающий мир-4 2019'!K102</f>
        <v>87</v>
      </c>
      <c r="F102" s="145">
        <f>'Окружающий мир-4 2020'!K102</f>
        <v>122</v>
      </c>
      <c r="G102" s="418">
        <f>'Окружающий мир-4 2021'!K102</f>
        <v>142</v>
      </c>
      <c r="H102" s="144">
        <f>'Окружающий мир-4 2018'!L102</f>
        <v>52.008000000000003</v>
      </c>
      <c r="I102" s="145">
        <f>'Окружающий мир-4 2019'!L102</f>
        <v>75.00269999999999</v>
      </c>
      <c r="J102" s="145">
        <f>'Окружающий мир-4 2020'!L102</f>
        <v>92.000200000000007</v>
      </c>
      <c r="K102" s="428">
        <f>'Окружающий мир-4 2021'!L102</f>
        <v>111.9954</v>
      </c>
      <c r="L102" s="423">
        <f>'Окружающий мир-4 2018'!M102</f>
        <v>78.8</v>
      </c>
      <c r="M102" s="146">
        <f>'Окружающий мир-4 2019'!M102</f>
        <v>86.21</v>
      </c>
      <c r="N102" s="146">
        <f>'Окружающий мир-4 2020'!M102</f>
        <v>75.41</v>
      </c>
      <c r="O102" s="434">
        <f>'Окружающий мир-4 2021'!M102</f>
        <v>78.87</v>
      </c>
      <c r="P102" s="144">
        <f>'Окружающий мир-4 2018'!N102</f>
        <v>0</v>
      </c>
      <c r="Q102" s="145">
        <f>'Окружающий мир-4 2019'!N102</f>
        <v>0</v>
      </c>
      <c r="R102" s="145">
        <f>'Окружающий мир-4 2020'!N102</f>
        <v>0</v>
      </c>
      <c r="S102" s="428">
        <f>'Окружающий мир-4 2021'!N102</f>
        <v>0</v>
      </c>
      <c r="T102" s="423">
        <f>'Окружающий мир-4 2018'!O102</f>
        <v>0</v>
      </c>
      <c r="U102" s="146">
        <f>'Окружающий мир-4 2019'!O102</f>
        <v>0</v>
      </c>
      <c r="V102" s="146">
        <f>'Окружающий мир-4 2020'!O102</f>
        <v>0</v>
      </c>
      <c r="W102" s="147">
        <f>'Окружающий мир-4 2021'!O102</f>
        <v>0</v>
      </c>
    </row>
    <row r="103" spans="1:23" ht="15" customHeight="1" x14ac:dyDescent="0.25">
      <c r="A103" s="57">
        <v>19</v>
      </c>
      <c r="B103" s="58">
        <v>61390</v>
      </c>
      <c r="C103" s="10" t="s">
        <v>88</v>
      </c>
      <c r="D103" s="144">
        <f>'Окружающий мир-4 2018'!K103</f>
        <v>70</v>
      </c>
      <c r="E103" s="145">
        <f>'Окружающий мир-4 2019'!K103</f>
        <v>58</v>
      </c>
      <c r="F103" s="145">
        <f>'Окружающий мир-4 2020'!K103</f>
        <v>80</v>
      </c>
      <c r="G103" s="418">
        <f>'Окружающий мир-4 2021'!K103</f>
        <v>108</v>
      </c>
      <c r="H103" s="144">
        <f>'Окружающий мир-4 2018'!L103</f>
        <v>56</v>
      </c>
      <c r="I103" s="145">
        <f>'Окружающий мир-4 2019'!L103</f>
        <v>50.001799999999996</v>
      </c>
      <c r="J103" s="145">
        <f>'Окружающий мир-4 2020'!L103</f>
        <v>44</v>
      </c>
      <c r="K103" s="428">
        <f>'Окружающий мир-4 2021'!L103</f>
        <v>88.992000000000004</v>
      </c>
      <c r="L103" s="423">
        <f>'Окружающий мир-4 2018'!M103</f>
        <v>80</v>
      </c>
      <c r="M103" s="146">
        <f>'Окружающий мир-4 2019'!M103</f>
        <v>86.21</v>
      </c>
      <c r="N103" s="146">
        <f>'Окружающий мир-4 2020'!M103</f>
        <v>55</v>
      </c>
      <c r="O103" s="434">
        <f>'Окружающий мир-4 2021'!M103</f>
        <v>82.4</v>
      </c>
      <c r="P103" s="144">
        <f>'Окружающий мир-4 2018'!N103</f>
        <v>0.98</v>
      </c>
      <c r="Q103" s="145">
        <f>'Окружающий мир-4 2019'!N103</f>
        <v>0</v>
      </c>
      <c r="R103" s="145">
        <f>'Окружающий мир-4 2020'!N103</f>
        <v>2</v>
      </c>
      <c r="S103" s="428">
        <f>'Окружающий мир-4 2021'!N103</f>
        <v>1.0044000000000002</v>
      </c>
      <c r="T103" s="423">
        <f>'Окружающий мир-4 2018'!O103</f>
        <v>1.4</v>
      </c>
      <c r="U103" s="146">
        <f>'Окружающий мир-4 2019'!O103</f>
        <v>0</v>
      </c>
      <c r="V103" s="146">
        <f>'Окружающий мир-4 2020'!O103</f>
        <v>2.5</v>
      </c>
      <c r="W103" s="147">
        <f>'Окружающий мир-4 2021'!O103</f>
        <v>0.93</v>
      </c>
    </row>
    <row r="104" spans="1:23" ht="15" customHeight="1" x14ac:dyDescent="0.25">
      <c r="A104" s="57">
        <v>20</v>
      </c>
      <c r="B104" s="58">
        <v>61410</v>
      </c>
      <c r="C104" s="10" t="s">
        <v>89</v>
      </c>
      <c r="D104" s="144">
        <f>'Окружающий мир-4 2018'!K104</f>
        <v>87</v>
      </c>
      <c r="E104" s="145">
        <f>'Окружающий мир-4 2019'!K104</f>
        <v>79</v>
      </c>
      <c r="F104" s="145">
        <f>'Окружающий мир-4 2020'!K104</f>
        <v>77</v>
      </c>
      <c r="G104" s="418">
        <f>'Окружающий мир-4 2021'!K104</f>
        <v>95</v>
      </c>
      <c r="H104" s="144">
        <f>'Окружающий мир-4 2018'!L104</f>
        <v>76.995000000000005</v>
      </c>
      <c r="I104" s="145">
        <f>'Окружающий мир-4 2019'!L104</f>
        <v>70.001899999999992</v>
      </c>
      <c r="J104" s="145">
        <f>'Окружающий мир-4 2020'!L104</f>
        <v>54.00010000000001</v>
      </c>
      <c r="K104" s="428">
        <f>'Окружающий мир-4 2021'!L104</f>
        <v>84.996499999999997</v>
      </c>
      <c r="L104" s="423">
        <f>'Окружающий мир-4 2018'!M104</f>
        <v>88.5</v>
      </c>
      <c r="M104" s="146">
        <f>'Окружающий мир-4 2019'!M104</f>
        <v>88.61</v>
      </c>
      <c r="N104" s="146">
        <f>'Окружающий мир-4 2020'!M104</f>
        <v>70.13000000000001</v>
      </c>
      <c r="O104" s="434">
        <f>'Окружающий мир-4 2021'!M104</f>
        <v>89.47</v>
      </c>
      <c r="P104" s="144">
        <f>'Окружающий мир-4 2018'!N104</f>
        <v>0</v>
      </c>
      <c r="Q104" s="145">
        <f>'Окружающий мир-4 2019'!N104</f>
        <v>0</v>
      </c>
      <c r="R104" s="145">
        <f>'Окружающий мир-4 2020'!N104</f>
        <v>1.0010000000000001</v>
      </c>
      <c r="S104" s="428">
        <f>'Окружающий мир-4 2021'!N104</f>
        <v>0</v>
      </c>
      <c r="T104" s="423">
        <f>'Окружающий мир-4 2018'!O104</f>
        <v>0</v>
      </c>
      <c r="U104" s="146">
        <f>'Окружающий мир-4 2019'!O104</f>
        <v>0</v>
      </c>
      <c r="V104" s="146">
        <f>'Окружающий мир-4 2020'!O104</f>
        <v>1.3</v>
      </c>
      <c r="W104" s="147">
        <f>'Окружающий мир-4 2021'!O104</f>
        <v>0</v>
      </c>
    </row>
    <row r="105" spans="1:23" ht="15" customHeight="1" x14ac:dyDescent="0.25">
      <c r="A105" s="57">
        <v>21</v>
      </c>
      <c r="B105" s="58">
        <v>61430</v>
      </c>
      <c r="C105" s="10" t="s">
        <v>118</v>
      </c>
      <c r="D105" s="144">
        <f>'Окружающий мир-4 2018'!K105</f>
        <v>70</v>
      </c>
      <c r="E105" s="145">
        <f>'Окружающий мир-4 2019'!K105</f>
        <v>72</v>
      </c>
      <c r="F105" s="145">
        <f>'Окружающий мир-4 2020'!K105</f>
        <v>215</v>
      </c>
      <c r="G105" s="418">
        <f>'Окружающий мир-4 2021'!K105</f>
        <v>261</v>
      </c>
      <c r="H105" s="144">
        <f>'Окружающий мир-4 2018'!L105</f>
        <v>46.06</v>
      </c>
      <c r="I105" s="145">
        <f>'Окружающий мир-4 2019'!L105</f>
        <v>63</v>
      </c>
      <c r="J105" s="145">
        <f>'Окружающий мир-4 2020'!L105</f>
        <v>178.02</v>
      </c>
      <c r="K105" s="428">
        <f>'Окружающий мир-4 2021'!L105</f>
        <v>240.9813</v>
      </c>
      <c r="L105" s="423">
        <f>'Окружающий мир-4 2018'!M105</f>
        <v>65.8</v>
      </c>
      <c r="M105" s="146">
        <f>'Окружающий мир-4 2019'!M105</f>
        <v>87.5</v>
      </c>
      <c r="N105" s="146">
        <f>'Окружающий мир-4 2020'!M105</f>
        <v>82.8</v>
      </c>
      <c r="O105" s="434">
        <f>'Окружающий мир-4 2021'!M105</f>
        <v>92.33</v>
      </c>
      <c r="P105" s="144">
        <f>'Окружающий мир-4 2018'!N105</f>
        <v>3.01</v>
      </c>
      <c r="Q105" s="145">
        <f>'Окружающий мир-4 2019'!N105</f>
        <v>1.0007999999999999</v>
      </c>
      <c r="R105" s="145">
        <f>'Окружающий мир-4 2020'!N105</f>
        <v>0</v>
      </c>
      <c r="S105" s="428">
        <f>'Окружающий мир-4 2021'!N105</f>
        <v>0.99180000000000001</v>
      </c>
      <c r="T105" s="423">
        <f>'Окружающий мир-4 2018'!O105</f>
        <v>4.3</v>
      </c>
      <c r="U105" s="146">
        <f>'Окружающий мир-4 2019'!O105</f>
        <v>1.39</v>
      </c>
      <c r="V105" s="146">
        <f>'Окружающий мир-4 2020'!O105</f>
        <v>0</v>
      </c>
      <c r="W105" s="147">
        <f>'Окружающий мир-4 2021'!O105</f>
        <v>0.38</v>
      </c>
    </row>
    <row r="106" spans="1:23" ht="15" customHeight="1" x14ac:dyDescent="0.25">
      <c r="A106" s="57">
        <v>22</v>
      </c>
      <c r="B106" s="58">
        <v>61440</v>
      </c>
      <c r="C106" s="10" t="s">
        <v>90</v>
      </c>
      <c r="D106" s="144">
        <f>'Окружающий мир-4 2018'!K106</f>
        <v>77</v>
      </c>
      <c r="E106" s="145">
        <f>'Окружающий мир-4 2019'!K106</f>
        <v>67</v>
      </c>
      <c r="F106" s="145">
        <f>'Окружающий мир-4 2020'!K106</f>
        <v>240</v>
      </c>
      <c r="G106" s="418">
        <f>'Окружающий мир-4 2021'!K106</f>
        <v>274</v>
      </c>
      <c r="H106" s="144">
        <f>'Окружающий мир-4 2018'!L106</f>
        <v>56.98</v>
      </c>
      <c r="I106" s="145">
        <f>'Окружающий мир-4 2019'!L106</f>
        <v>51.000399999999999</v>
      </c>
      <c r="J106" s="145">
        <f>'Окружающий мир-4 2020'!L106</f>
        <v>141</v>
      </c>
      <c r="K106" s="428">
        <f>'Окружающий мир-4 2021'!L106</f>
        <v>197.00600000000003</v>
      </c>
      <c r="L106" s="423">
        <f>'Окружающий мир-4 2018'!M106</f>
        <v>74</v>
      </c>
      <c r="M106" s="146">
        <f>'Окружающий мир-4 2019'!M106</f>
        <v>76.12</v>
      </c>
      <c r="N106" s="146">
        <f>'Окружающий мир-4 2020'!M106</f>
        <v>58.75</v>
      </c>
      <c r="O106" s="434">
        <f>'Окружающий мир-4 2021'!M106</f>
        <v>71.900000000000006</v>
      </c>
      <c r="P106" s="144">
        <f>'Окружающий мир-4 2018'!N106</f>
        <v>3.0030000000000001</v>
      </c>
      <c r="Q106" s="145">
        <f>'Окружающий мир-4 2019'!N106</f>
        <v>0</v>
      </c>
      <c r="R106" s="145">
        <f>'Окружающий мир-4 2020'!N106</f>
        <v>5</v>
      </c>
      <c r="S106" s="428">
        <f>'Окружающий мир-4 2021'!N106</f>
        <v>8.0007999999999999</v>
      </c>
      <c r="T106" s="423">
        <f>'Окружающий мир-4 2018'!O106</f>
        <v>3.9</v>
      </c>
      <c r="U106" s="146">
        <f>'Окружающий мир-4 2019'!O106</f>
        <v>0</v>
      </c>
      <c r="V106" s="146">
        <f>'Окружающий мир-4 2020'!O106</f>
        <v>2.08</v>
      </c>
      <c r="W106" s="147">
        <f>'Окружающий мир-4 2021'!O106</f>
        <v>2.92</v>
      </c>
    </row>
    <row r="107" spans="1:23" ht="15" customHeight="1" x14ac:dyDescent="0.25">
      <c r="A107" s="57">
        <v>23</v>
      </c>
      <c r="B107" s="58">
        <v>61450</v>
      </c>
      <c r="C107" s="10" t="s">
        <v>119</v>
      </c>
      <c r="D107" s="144">
        <f>'Окружающий мир-4 2018'!K107</f>
        <v>97</v>
      </c>
      <c r="E107" s="145">
        <f>'Окружающий мир-4 2019'!K107</f>
        <v>143</v>
      </c>
      <c r="F107" s="145">
        <f>'Окружающий мир-4 2020'!K107</f>
        <v>126</v>
      </c>
      <c r="G107" s="418">
        <f>'Окружающий мир-4 2021'!K107</f>
        <v>156</v>
      </c>
      <c r="H107" s="144">
        <f>'Окружающий мир-4 2018'!L107</f>
        <v>83.031999999999982</v>
      </c>
      <c r="I107" s="145">
        <f>'Окружающий мир-4 2019'!L107</f>
        <v>116.0016</v>
      </c>
      <c r="J107" s="145">
        <f>'Окружающий мир-4 2020'!L107</f>
        <v>82.996200000000002</v>
      </c>
      <c r="K107" s="428">
        <f>'Окружающий мир-4 2021'!L107</f>
        <v>145.00200000000001</v>
      </c>
      <c r="L107" s="423">
        <f>'Окружающий мир-4 2018'!M107</f>
        <v>85.6</v>
      </c>
      <c r="M107" s="146">
        <f>'Окружающий мир-4 2019'!M107</f>
        <v>81.12</v>
      </c>
      <c r="N107" s="146">
        <f>'Окружающий мир-4 2020'!M107</f>
        <v>65.87</v>
      </c>
      <c r="O107" s="434">
        <f>'Окружающий мир-4 2021'!M107</f>
        <v>92.95</v>
      </c>
      <c r="P107" s="144">
        <f>'Окружающий мир-4 2018'!N107</f>
        <v>0</v>
      </c>
      <c r="Q107" s="145">
        <f>'Окружающий мир-4 2019'!N107</f>
        <v>0</v>
      </c>
      <c r="R107" s="145">
        <f>'Окружающий мир-4 2020'!N107</f>
        <v>3.9942000000000002</v>
      </c>
      <c r="S107" s="428">
        <f>'Окружающий мир-4 2021'!N107</f>
        <v>0</v>
      </c>
      <c r="T107" s="423">
        <f>'Окружающий мир-4 2018'!O107</f>
        <v>0</v>
      </c>
      <c r="U107" s="146">
        <f>'Окружающий мир-4 2019'!O107</f>
        <v>0</v>
      </c>
      <c r="V107" s="146">
        <f>'Окружающий мир-4 2020'!O107</f>
        <v>3.17</v>
      </c>
      <c r="W107" s="147">
        <f>'Окружающий мир-4 2021'!O107</f>
        <v>0</v>
      </c>
    </row>
    <row r="108" spans="1:23" ht="15" customHeight="1" x14ac:dyDescent="0.25">
      <c r="A108" s="57">
        <v>24</v>
      </c>
      <c r="B108" s="58">
        <v>61470</v>
      </c>
      <c r="C108" s="10" t="s">
        <v>91</v>
      </c>
      <c r="D108" s="144">
        <f>'Окружающий мир-4 2018'!K108</f>
        <v>86</v>
      </c>
      <c r="E108" s="145">
        <f>'Окружающий мир-4 2019'!K108</f>
        <v>100</v>
      </c>
      <c r="F108" s="145">
        <f>'Окружающий мир-4 2020'!K108</f>
        <v>138</v>
      </c>
      <c r="G108" s="418">
        <f>'Окружающий мир-4 2021'!K108</f>
        <v>105</v>
      </c>
      <c r="H108" s="144">
        <f>'Окружающий мир-4 2018'!L108</f>
        <v>64.930000000000007</v>
      </c>
      <c r="I108" s="145">
        <f>'Окружающий мир-4 2019'!L108</f>
        <v>65</v>
      </c>
      <c r="J108" s="145">
        <f>'Окружающий мир-4 2020'!L108</f>
        <v>105.99780000000001</v>
      </c>
      <c r="K108" s="428">
        <f>'Окружающий мир-4 2021'!L108</f>
        <v>80.997</v>
      </c>
      <c r="L108" s="423">
        <f>'Окружающий мир-4 2018'!M108</f>
        <v>75.5</v>
      </c>
      <c r="M108" s="146">
        <f>'Окружающий мир-4 2019'!M108</f>
        <v>65</v>
      </c>
      <c r="N108" s="146">
        <f>'Окружающий мир-4 2020'!M108</f>
        <v>76.81</v>
      </c>
      <c r="O108" s="434">
        <f>'Окружающий мир-4 2021'!M108</f>
        <v>77.14</v>
      </c>
      <c r="P108" s="144">
        <f>'Окружающий мир-4 2018'!N108</f>
        <v>1.9779999999999998</v>
      </c>
      <c r="Q108" s="145">
        <f>'Окружающий мир-4 2019'!N108</f>
        <v>0</v>
      </c>
      <c r="R108" s="145">
        <f>'Окружающий мир-4 2020'!N108</f>
        <v>5</v>
      </c>
      <c r="S108" s="428">
        <f>'Окружающий мир-4 2021'!N108</f>
        <v>0</v>
      </c>
      <c r="T108" s="423">
        <f>'Окружающий мир-4 2018'!O108</f>
        <v>2.2999999999999998</v>
      </c>
      <c r="U108" s="146">
        <f>'Окружающий мир-4 2019'!O108</f>
        <v>0</v>
      </c>
      <c r="V108" s="146">
        <f>'Окружающий мир-4 2020'!O108</f>
        <v>3.62</v>
      </c>
      <c r="W108" s="147">
        <f>'Окружающий мир-4 2021'!O108</f>
        <v>0</v>
      </c>
    </row>
    <row r="109" spans="1:23" ht="15" customHeight="1" x14ac:dyDescent="0.25">
      <c r="A109" s="57">
        <v>25</v>
      </c>
      <c r="B109" s="58">
        <v>61490</v>
      </c>
      <c r="C109" s="10" t="s">
        <v>120</v>
      </c>
      <c r="D109" s="144">
        <f>'Окружающий мир-4 2018'!K109</f>
        <v>91</v>
      </c>
      <c r="E109" s="145">
        <f>'Окружающий мир-4 2019'!K109</f>
        <v>101</v>
      </c>
      <c r="F109" s="145">
        <f>'Окружающий мир-4 2020'!K109</f>
        <v>247</v>
      </c>
      <c r="G109" s="418">
        <f>'Окружающий мир-4 2021'!K109</f>
        <v>259</v>
      </c>
      <c r="H109" s="144">
        <f>'Окружающий мир-4 2018'!L109</f>
        <v>87.997000000000014</v>
      </c>
      <c r="I109" s="145">
        <f>'Окружающий мир-4 2019'!L109</f>
        <v>97.000400000000013</v>
      </c>
      <c r="J109" s="145">
        <f>'Окружающий мир-4 2020'!L109</f>
        <v>176.01220000000001</v>
      </c>
      <c r="K109" s="428">
        <f>'Окружающий мир-4 2021'!L109</f>
        <v>238.97930000000005</v>
      </c>
      <c r="L109" s="423">
        <f>'Окружающий мир-4 2018'!M109</f>
        <v>96.7</v>
      </c>
      <c r="M109" s="146">
        <f>'Окружающий мир-4 2019'!M109</f>
        <v>96.04</v>
      </c>
      <c r="N109" s="146">
        <f>'Окружающий мир-4 2020'!M109</f>
        <v>71.260000000000005</v>
      </c>
      <c r="O109" s="434">
        <f>'Окружающий мир-4 2021'!M109</f>
        <v>92.27000000000001</v>
      </c>
      <c r="P109" s="144">
        <f>'Окружающий мир-4 2018'!N109</f>
        <v>0</v>
      </c>
      <c r="Q109" s="145">
        <f>'Окружающий мир-4 2019'!N109</f>
        <v>0</v>
      </c>
      <c r="R109" s="145">
        <f>'Окружающий мир-4 2020'!N109</f>
        <v>3</v>
      </c>
      <c r="S109" s="428">
        <f>'Окружающий мир-4 2021'!N109</f>
        <v>0</v>
      </c>
      <c r="T109" s="423">
        <f>'Окружающий мир-4 2018'!O109</f>
        <v>0</v>
      </c>
      <c r="U109" s="146">
        <f>'Окружающий мир-4 2019'!O109</f>
        <v>0</v>
      </c>
      <c r="V109" s="146">
        <f>'Окружающий мир-4 2020'!O109</f>
        <v>1.21</v>
      </c>
      <c r="W109" s="147">
        <f>'Окружающий мир-4 2021'!O109</f>
        <v>0</v>
      </c>
    </row>
    <row r="110" spans="1:23" ht="15" customHeight="1" x14ac:dyDescent="0.25">
      <c r="A110" s="57">
        <v>26</v>
      </c>
      <c r="B110" s="58">
        <v>61500</v>
      </c>
      <c r="C110" s="10" t="s">
        <v>121</v>
      </c>
      <c r="D110" s="144">
        <f>'Окружающий мир-4 2018'!K110</f>
        <v>199</v>
      </c>
      <c r="E110" s="145">
        <f>'Окружающий мир-4 2019'!K110</f>
        <v>243</v>
      </c>
      <c r="F110" s="145" t="str">
        <f>'Окружающий мир-4 2020'!K110</f>
        <v>-</v>
      </c>
      <c r="G110" s="418">
        <f>'Окружающий мир-4 2021'!K110</f>
        <v>243</v>
      </c>
      <c r="H110" s="144">
        <f>'Окружающий мир-4 2018'!L110</f>
        <v>180.095</v>
      </c>
      <c r="I110" s="145">
        <f>'Окружающий мир-4 2019'!L110</f>
        <v>216.0027</v>
      </c>
      <c r="J110" s="145" t="str">
        <f>'Окружающий мир-4 2020'!L110</f>
        <v>-</v>
      </c>
      <c r="K110" s="428">
        <f>'Окружающий мир-4 2021'!L110</f>
        <v>221.0085</v>
      </c>
      <c r="L110" s="423">
        <f>'Окружающий мир-4 2018'!M110</f>
        <v>90.5</v>
      </c>
      <c r="M110" s="146">
        <f>'Окружающий мир-4 2019'!M110</f>
        <v>88.89</v>
      </c>
      <c r="N110" s="146" t="str">
        <f>'Окружающий мир-4 2020'!M110</f>
        <v>-</v>
      </c>
      <c r="O110" s="434">
        <f>'Окружающий мир-4 2021'!M110</f>
        <v>90.949999999999989</v>
      </c>
      <c r="P110" s="144">
        <f>'Окружающий мир-4 2018'!N110</f>
        <v>0.995</v>
      </c>
      <c r="Q110" s="145">
        <f>'Окружающий мир-4 2019'!N110</f>
        <v>1.9925999999999999</v>
      </c>
      <c r="R110" s="145" t="str">
        <f>'Окружающий мир-4 2020'!N110</f>
        <v>-</v>
      </c>
      <c r="S110" s="428">
        <f>'Окружающий мир-4 2021'!N110</f>
        <v>0.99629999999999996</v>
      </c>
      <c r="T110" s="423">
        <f>'Окружающий мир-4 2018'!O110</f>
        <v>0.5</v>
      </c>
      <c r="U110" s="146">
        <f>'Окружающий мир-4 2019'!O110</f>
        <v>0.82</v>
      </c>
      <c r="V110" s="146" t="str">
        <f>'Окружающий мир-4 2020'!O110</f>
        <v>-</v>
      </c>
      <c r="W110" s="147">
        <f>'Окружающий мир-4 2021'!O110</f>
        <v>0.41</v>
      </c>
    </row>
    <row r="111" spans="1:23" ht="15" customHeight="1" x14ac:dyDescent="0.25">
      <c r="A111" s="57">
        <v>27</v>
      </c>
      <c r="B111" s="58">
        <v>61510</v>
      </c>
      <c r="C111" s="10" t="s">
        <v>92</v>
      </c>
      <c r="D111" s="144">
        <f>'Окружающий мир-4 2018'!K111</f>
        <v>224</v>
      </c>
      <c r="E111" s="145">
        <f>'Окружающий мир-4 2019'!K111</f>
        <v>251</v>
      </c>
      <c r="F111" s="145">
        <f>'Окружающий мир-4 2020'!K111</f>
        <v>100</v>
      </c>
      <c r="G111" s="418">
        <f>'Окружающий мир-4 2021'!K111</f>
        <v>118</v>
      </c>
      <c r="H111" s="144">
        <f>'Окружающий мир-4 2018'!L111</f>
        <v>198.01600000000002</v>
      </c>
      <c r="I111" s="145">
        <f>'Окружающий мир-4 2019'!L111</f>
        <v>205.9957</v>
      </c>
      <c r="J111" s="145">
        <f>'Окружающий мир-4 2020'!L111</f>
        <v>84</v>
      </c>
      <c r="K111" s="428">
        <f>'Окружающий мир-4 2021'!L111</f>
        <v>95.992999999999995</v>
      </c>
      <c r="L111" s="423">
        <f>'Окружающий мир-4 2018'!M111</f>
        <v>88.4</v>
      </c>
      <c r="M111" s="146">
        <f>'Окружающий мир-4 2019'!M111</f>
        <v>82.07</v>
      </c>
      <c r="N111" s="146">
        <f>'Окружающий мир-4 2020'!M111</f>
        <v>84</v>
      </c>
      <c r="O111" s="434">
        <f>'Окружающий мир-4 2021'!M111</f>
        <v>81.349999999999994</v>
      </c>
      <c r="P111" s="144">
        <f>'Окружающий мир-4 2018'!N111</f>
        <v>0</v>
      </c>
      <c r="Q111" s="145">
        <f>'Окружающий мир-4 2019'!N111</f>
        <v>1.004</v>
      </c>
      <c r="R111" s="145">
        <f>'Окружающий мир-4 2020'!N111</f>
        <v>0</v>
      </c>
      <c r="S111" s="428">
        <f>'Окружающий мир-4 2021'!N111</f>
        <v>1.0029999999999999</v>
      </c>
      <c r="T111" s="423">
        <f>'Окружающий мир-4 2018'!O111</f>
        <v>0</v>
      </c>
      <c r="U111" s="146">
        <f>'Окружающий мир-4 2019'!O111</f>
        <v>0.4</v>
      </c>
      <c r="V111" s="146">
        <f>'Окружающий мир-4 2020'!O111</f>
        <v>0</v>
      </c>
      <c r="W111" s="147">
        <f>'Окружающий мир-4 2021'!O111</f>
        <v>0.85</v>
      </c>
    </row>
    <row r="112" spans="1:23" ht="15" customHeight="1" x14ac:dyDescent="0.25">
      <c r="A112" s="57">
        <v>28</v>
      </c>
      <c r="B112" s="56">
        <v>61520</v>
      </c>
      <c r="C112" s="10" t="s">
        <v>122</v>
      </c>
      <c r="D112" s="144">
        <f>'Окружающий мир-4 2018'!K112</f>
        <v>120</v>
      </c>
      <c r="E112" s="145">
        <f>'Окружающий мир-4 2019'!K112</f>
        <v>153</v>
      </c>
      <c r="F112" s="145">
        <f>'Окружающий мир-4 2020'!K112</f>
        <v>216</v>
      </c>
      <c r="G112" s="418">
        <f>'Окружающий мир-4 2021'!K112</f>
        <v>215</v>
      </c>
      <c r="H112" s="144">
        <f>'Окружающий мир-4 2018'!L112</f>
        <v>95.04</v>
      </c>
      <c r="I112" s="145">
        <f>'Окружающий мир-4 2019'!L112</f>
        <v>144.99809999999999</v>
      </c>
      <c r="J112" s="145">
        <f>'Окружающий мир-4 2020'!L112</f>
        <v>203.99040000000002</v>
      </c>
      <c r="K112" s="428">
        <f>'Окружающий мир-4 2021'!L112</f>
        <v>193.00550000000004</v>
      </c>
      <c r="L112" s="423">
        <f>'Окружающий мир-4 2018'!M112</f>
        <v>79.2</v>
      </c>
      <c r="M112" s="146">
        <f>'Окружающий мир-4 2019'!M112</f>
        <v>94.77</v>
      </c>
      <c r="N112" s="146">
        <f>'Окружающий мир-4 2020'!M112</f>
        <v>94.44</v>
      </c>
      <c r="O112" s="434">
        <f>'Окружающий мир-4 2021'!M112</f>
        <v>89.77000000000001</v>
      </c>
      <c r="P112" s="144">
        <f>'Окружающий мир-4 2018'!N112</f>
        <v>0</v>
      </c>
      <c r="Q112" s="145">
        <f>'Окружающий мир-4 2019'!N112</f>
        <v>0</v>
      </c>
      <c r="R112" s="145">
        <f>'Окружающий мир-4 2020'!N112</f>
        <v>1</v>
      </c>
      <c r="S112" s="428">
        <f>'Окружающий мир-4 2021'!N112</f>
        <v>0</v>
      </c>
      <c r="T112" s="423">
        <f>'Окружающий мир-4 2018'!O112</f>
        <v>0</v>
      </c>
      <c r="U112" s="146">
        <f>'Окружающий мир-4 2019'!O112</f>
        <v>0</v>
      </c>
      <c r="V112" s="146">
        <f>'Окружающий мир-4 2020'!O112</f>
        <v>0.46</v>
      </c>
      <c r="W112" s="147">
        <f>'Окружающий мир-4 2021'!O112</f>
        <v>0</v>
      </c>
    </row>
    <row r="113" spans="1:23" ht="15" customHeight="1" x14ac:dyDescent="0.25">
      <c r="A113" s="55">
        <v>29</v>
      </c>
      <c r="B113" s="58">
        <v>61540</v>
      </c>
      <c r="C113" s="69" t="s">
        <v>113</v>
      </c>
      <c r="D113" s="144">
        <f>'Окружающий мир-4 2018'!K113</f>
        <v>101</v>
      </c>
      <c r="E113" s="145">
        <f>'Окружающий мир-4 2019'!K113</f>
        <v>122</v>
      </c>
      <c r="F113" s="145">
        <f>'Окружающий мир-4 2020'!K113</f>
        <v>150</v>
      </c>
      <c r="G113" s="418">
        <f>'Окружающий мир-4 2021'!K113</f>
        <v>131</v>
      </c>
      <c r="H113" s="144">
        <f>'Окружающий мир-4 2018'!L113</f>
        <v>78.982000000000014</v>
      </c>
      <c r="I113" s="145">
        <f>'Окружающий мир-4 2019'!L113</f>
        <v>92.000200000000007</v>
      </c>
      <c r="J113" s="145">
        <f>'Окружающий мир-4 2020'!L113</f>
        <v>103.005</v>
      </c>
      <c r="K113" s="428">
        <f>'Окружающий мир-4 2021'!L113</f>
        <v>98.996699999999976</v>
      </c>
      <c r="L113" s="423">
        <f>'Окружающий мир-4 2018'!M113</f>
        <v>78.2</v>
      </c>
      <c r="M113" s="146">
        <f>'Окружающий мир-4 2019'!M113</f>
        <v>75.41</v>
      </c>
      <c r="N113" s="146">
        <f>'Окружающий мир-4 2020'!M113</f>
        <v>68.67</v>
      </c>
      <c r="O113" s="434">
        <f>'Окружающий мир-4 2021'!M113</f>
        <v>75.569999999999993</v>
      </c>
      <c r="P113" s="144">
        <f>'Окружающий мир-4 2018'!N113</f>
        <v>3.03</v>
      </c>
      <c r="Q113" s="145">
        <f>'Окружающий мир-4 2019'!N113</f>
        <v>2.0007999999999999</v>
      </c>
      <c r="R113" s="145">
        <f>'Окружающий мир-4 2020'!N113</f>
        <v>4</v>
      </c>
      <c r="S113" s="428">
        <f>'Окружающий мир-4 2021'!N113</f>
        <v>0.99560000000000004</v>
      </c>
      <c r="T113" s="423">
        <f>'Окружающий мир-4 2018'!O113</f>
        <v>3</v>
      </c>
      <c r="U113" s="146">
        <f>'Окружающий мир-4 2019'!O113</f>
        <v>1.64</v>
      </c>
      <c r="V113" s="146">
        <f>'Окружающий мир-4 2020'!O113</f>
        <v>2.67</v>
      </c>
      <c r="W113" s="147">
        <f>'Окружающий мир-4 2021'!O113</f>
        <v>0.76</v>
      </c>
    </row>
    <row r="114" spans="1:23" ht="15" customHeight="1" x14ac:dyDescent="0.25">
      <c r="A114" s="68">
        <v>30</v>
      </c>
      <c r="B114" s="56">
        <v>61560</v>
      </c>
      <c r="C114" s="86" t="s">
        <v>124</v>
      </c>
      <c r="D114" s="144">
        <f>'Окружающий мир-4 2018'!K114</f>
        <v>227</v>
      </c>
      <c r="E114" s="145">
        <f>'Окружающий мир-4 2019'!K114</f>
        <v>250</v>
      </c>
      <c r="F114" s="145">
        <f>'Окружающий мир-4 2020'!K114</f>
        <v>114</v>
      </c>
      <c r="G114" s="418">
        <f>'Окружающий мир-4 2021'!K114</f>
        <v>176</v>
      </c>
      <c r="H114" s="144">
        <f>'Окружающий мир-4 2018'!L114</f>
        <v>205.88900000000001</v>
      </c>
      <c r="I114" s="145">
        <f>'Окружающий мир-4 2019'!L114</f>
        <v>242</v>
      </c>
      <c r="J114" s="145">
        <f>'Окружающий мир-4 2020'!L114</f>
        <v>44.004000000000005</v>
      </c>
      <c r="K114" s="428">
        <f>'Окружающий мир-4 2021'!L114</f>
        <v>128.00479999999999</v>
      </c>
      <c r="L114" s="423">
        <f>'Окружающий мир-4 2018'!M114</f>
        <v>90.7</v>
      </c>
      <c r="M114" s="146">
        <f>'Окружающий мир-4 2019'!M114</f>
        <v>96.8</v>
      </c>
      <c r="N114" s="146">
        <f>'Окружающий мир-4 2020'!M114</f>
        <v>38.6</v>
      </c>
      <c r="O114" s="434">
        <f>'Окружающий мир-4 2021'!M114</f>
        <v>72.72999999999999</v>
      </c>
      <c r="P114" s="144">
        <f>'Окружающий мир-4 2018'!N114</f>
        <v>0</v>
      </c>
      <c r="Q114" s="145">
        <f>'Окружающий мир-4 2019'!N114</f>
        <v>0</v>
      </c>
      <c r="R114" s="145">
        <f>'Окружающий мир-4 2020'!N114</f>
        <v>12.996000000000002</v>
      </c>
      <c r="S114" s="428">
        <f>'Окружающий мир-4 2021'!N114</f>
        <v>1.0031999999999999</v>
      </c>
      <c r="T114" s="423">
        <f>'Окружающий мир-4 2018'!O114</f>
        <v>0</v>
      </c>
      <c r="U114" s="146">
        <f>'Окружающий мир-4 2019'!O114</f>
        <v>0</v>
      </c>
      <c r="V114" s="146">
        <f>'Окружающий мир-4 2020'!O114</f>
        <v>11.4</v>
      </c>
      <c r="W114" s="147">
        <f>'Окружающий мир-4 2021'!O114</f>
        <v>0.56999999999999995</v>
      </c>
    </row>
    <row r="115" spans="1:23" ht="15" customHeight="1" thickBot="1" x14ac:dyDescent="0.3">
      <c r="A115" s="61">
        <v>31</v>
      </c>
      <c r="B115" s="64">
        <v>61570</v>
      </c>
      <c r="C115" s="154" t="s">
        <v>127</v>
      </c>
      <c r="D115" s="148">
        <f>'Окружающий мир-4 2018'!K115</f>
        <v>212</v>
      </c>
      <c r="E115" s="149">
        <f>'Окружающий мир-4 2019'!K115</f>
        <v>225</v>
      </c>
      <c r="F115" s="149">
        <f>'Окружающий мир-4 2020'!K115</f>
        <v>103</v>
      </c>
      <c r="G115" s="419">
        <f>'Окружающий мир-4 2021'!K115</f>
        <v>59</v>
      </c>
      <c r="H115" s="148">
        <f>'Окружающий мир-4 2018'!L115</f>
        <v>189.10400000000001</v>
      </c>
      <c r="I115" s="149">
        <f>'Окружающий мир-4 2019'!L115</f>
        <v>216.99</v>
      </c>
      <c r="J115" s="149">
        <f>'Окружающий мир-4 2020'!L115</f>
        <v>84.006799999999998</v>
      </c>
      <c r="K115" s="429">
        <f>'Окружающий мир-4 2021'!L115</f>
        <v>51.996700000000004</v>
      </c>
      <c r="L115" s="424">
        <f>'Окружающий мир-4 2018'!M115</f>
        <v>89.2</v>
      </c>
      <c r="M115" s="150">
        <f>'Окружающий мир-4 2019'!M115</f>
        <v>96.44</v>
      </c>
      <c r="N115" s="150">
        <f>'Окружающий мир-4 2020'!M115</f>
        <v>81.56</v>
      </c>
      <c r="O115" s="435">
        <f>'Окружающий мир-4 2021'!M115</f>
        <v>88.13</v>
      </c>
      <c r="P115" s="148">
        <f>'Окружающий мир-4 2018'!N115</f>
        <v>0.99639999999999995</v>
      </c>
      <c r="Q115" s="149">
        <f>'Окружающий мир-4 2019'!N115</f>
        <v>0.99</v>
      </c>
      <c r="R115" s="149">
        <f>'Окружающий мир-4 2020'!N115</f>
        <v>0</v>
      </c>
      <c r="S115" s="429">
        <f>'Окружающий мир-4 2021'!N115</f>
        <v>0</v>
      </c>
      <c r="T115" s="424">
        <f>'Окружающий мир-4 2018'!O115</f>
        <v>0.47</v>
      </c>
      <c r="U115" s="150">
        <f>'Окружающий мир-4 2019'!O115</f>
        <v>0.44</v>
      </c>
      <c r="V115" s="150">
        <f>'Окружающий мир-4 2020'!O115</f>
        <v>0</v>
      </c>
      <c r="W115" s="151">
        <f>'Окружающий мир-4 2021'!O115</f>
        <v>0</v>
      </c>
    </row>
    <row r="116" spans="1:23" ht="15" customHeight="1" thickBot="1" x14ac:dyDescent="0.3">
      <c r="A116" s="54"/>
      <c r="B116" s="35"/>
      <c r="C116" s="22" t="s">
        <v>114</v>
      </c>
      <c r="D116" s="164">
        <f>'Окружающий мир-4 2018'!K116</f>
        <v>170</v>
      </c>
      <c r="E116" s="165">
        <f>'Окружающий мир-4 2019'!K116</f>
        <v>166</v>
      </c>
      <c r="F116" s="165">
        <f>'Окружающий мир-4 2020'!K116</f>
        <v>985</v>
      </c>
      <c r="G116" s="415">
        <f>'Окружающий мир-4 2021'!K116</f>
        <v>1008</v>
      </c>
      <c r="H116" s="164">
        <f>'Окружающий мир-4 2018'!L116</f>
        <v>158.94999999999999</v>
      </c>
      <c r="I116" s="165">
        <f>'Окружающий мир-4 2019'!L116</f>
        <v>148.00559999999999</v>
      </c>
      <c r="J116" s="165">
        <f>'Окружающий мир-4 2020'!L116</f>
        <v>725.99919999999997</v>
      </c>
      <c r="K116" s="425">
        <f>'Окружающий мир-4 2021'!L116</f>
        <v>870.00960000000009</v>
      </c>
      <c r="L116" s="420">
        <f>'Окружающий мир-4 2018'!M116</f>
        <v>93.5</v>
      </c>
      <c r="M116" s="166">
        <f>'Окружающий мир-4 2019'!M116</f>
        <v>89.16</v>
      </c>
      <c r="N116" s="166">
        <f>'Окружающий мир-4 2020'!M116</f>
        <v>75.397777777777776</v>
      </c>
      <c r="O116" s="431">
        <f>'Окружающий мир-4 2021'!M116</f>
        <v>88.673333333333318</v>
      </c>
      <c r="P116" s="164">
        <f>'Окружающий мир-4 2018'!N116</f>
        <v>0</v>
      </c>
      <c r="Q116" s="165">
        <f>'Окружающий мир-4 2019'!N116</f>
        <v>0.996</v>
      </c>
      <c r="R116" s="165">
        <f>'Окружающий мир-4 2020'!N116</f>
        <v>15.9878</v>
      </c>
      <c r="S116" s="425">
        <f>'Окружающий мир-4 2021'!N116</f>
        <v>15.991899999999999</v>
      </c>
      <c r="T116" s="420">
        <f>'Окружающий мир-4 2018'!O116</f>
        <v>0</v>
      </c>
      <c r="U116" s="166">
        <f>'Окружающий мир-4 2019'!O116</f>
        <v>0.6</v>
      </c>
      <c r="V116" s="166">
        <f>'Окружающий мир-4 2020'!O116</f>
        <v>4.0340000000000007</v>
      </c>
      <c r="W116" s="167">
        <f>'Окружающий мир-4 2021'!O116</f>
        <v>3.0033333333333334</v>
      </c>
    </row>
    <row r="117" spans="1:23" ht="15" customHeight="1" x14ac:dyDescent="0.25">
      <c r="A117" s="67">
        <v>1</v>
      </c>
      <c r="B117" s="78">
        <v>70020</v>
      </c>
      <c r="C117" s="13" t="s">
        <v>93</v>
      </c>
      <c r="D117" s="140">
        <f>'Окружающий мир-4 2018'!K117</f>
        <v>224</v>
      </c>
      <c r="E117" s="141">
        <f>'Окружающий мир-4 2019'!K117</f>
        <v>239</v>
      </c>
      <c r="F117" s="141">
        <f>'Окружающий мир-4 2020'!K117</f>
        <v>107</v>
      </c>
      <c r="G117" s="417">
        <f>'Окружающий мир-4 2021'!K117</f>
        <v>96</v>
      </c>
      <c r="H117" s="451">
        <f>'Окружающий мир-4 2018'!L117</f>
        <v>200.928</v>
      </c>
      <c r="I117" s="452">
        <f>'Окружающий мир-4 2019'!L117</f>
        <v>219.99950000000004</v>
      </c>
      <c r="J117" s="452">
        <f>'Окружающий мир-4 2020'!L117</f>
        <v>87.0017</v>
      </c>
      <c r="K117" s="453">
        <f>'Окружающий мир-4 2021'!L117</f>
        <v>94.003199999999993</v>
      </c>
      <c r="L117" s="445">
        <f>'Окружающий мир-4 2018'!M117</f>
        <v>89.7</v>
      </c>
      <c r="M117" s="446">
        <f>'Окружающий мир-4 2019'!M117</f>
        <v>92.050000000000011</v>
      </c>
      <c r="N117" s="446">
        <f>'Окружающий мир-4 2020'!M117</f>
        <v>81.31</v>
      </c>
      <c r="O117" s="447">
        <f>'Окружающий мир-4 2021'!M117</f>
        <v>97.92</v>
      </c>
      <c r="P117" s="442">
        <f>'Окружающий мир-4 2018'!N117</f>
        <v>0</v>
      </c>
      <c r="Q117" s="141">
        <f>'Окружающий мир-4 2019'!N117</f>
        <v>1.0038</v>
      </c>
      <c r="R117" s="141">
        <f>'Окружающий мир-4 2020'!N117</f>
        <v>0</v>
      </c>
      <c r="S117" s="427">
        <f>'Окружающий мир-4 2021'!N117</f>
        <v>0</v>
      </c>
      <c r="T117" s="422">
        <f>'Окружающий мир-4 2018'!O117</f>
        <v>0</v>
      </c>
      <c r="U117" s="142">
        <f>'Окружающий мир-4 2019'!O117</f>
        <v>0.42</v>
      </c>
      <c r="V117" s="142">
        <f>'Окружающий мир-4 2020'!O117</f>
        <v>0</v>
      </c>
      <c r="W117" s="143">
        <f>'Окружающий мир-4 2021'!O117</f>
        <v>0</v>
      </c>
    </row>
    <row r="118" spans="1:23" ht="15" customHeight="1" x14ac:dyDescent="0.25">
      <c r="A118" s="55">
        <v>2</v>
      </c>
      <c r="B118" s="58">
        <v>70110</v>
      </c>
      <c r="C118" s="10" t="s">
        <v>96</v>
      </c>
      <c r="D118" s="144">
        <f>'Окружающий мир-4 2018'!K118</f>
        <v>47</v>
      </c>
      <c r="E118" s="145">
        <f>'Окружающий мир-4 2019'!K118</f>
        <v>98</v>
      </c>
      <c r="F118" s="145">
        <f>'Окружающий мир-4 2020'!K118</f>
        <v>71</v>
      </c>
      <c r="G118" s="418">
        <f>'Окружающий мир-4 2021'!K118</f>
        <v>69</v>
      </c>
      <c r="H118" s="144">
        <f>'Окружающий мир-4 2018'!L118</f>
        <v>36.001999999999995</v>
      </c>
      <c r="I118" s="145">
        <f>'Окружающий мир-4 2019'!L118</f>
        <v>81.996600000000001</v>
      </c>
      <c r="J118" s="145">
        <f>'Окружающий мир-4 2020'!L118</f>
        <v>50.999300000000005</v>
      </c>
      <c r="K118" s="428">
        <f>'Окружающий мир-4 2021'!L118</f>
        <v>64.99799999999999</v>
      </c>
      <c r="L118" s="448">
        <f>'Окружающий мир-4 2018'!M118</f>
        <v>76.599999999999994</v>
      </c>
      <c r="M118" s="146">
        <f>'Окружающий мир-4 2019'!M118</f>
        <v>83.67</v>
      </c>
      <c r="N118" s="146">
        <f>'Окружающий мир-4 2020'!M118</f>
        <v>71.83</v>
      </c>
      <c r="O118" s="147">
        <f>'Окружающий мир-4 2021'!M118</f>
        <v>94.199999999999989</v>
      </c>
      <c r="P118" s="443">
        <f>'Окружающий мир-4 2018'!N118</f>
        <v>0</v>
      </c>
      <c r="Q118" s="145">
        <f>'Окружающий мир-4 2019'!N118</f>
        <v>0</v>
      </c>
      <c r="R118" s="145">
        <f>'Окружающий мир-4 2020'!N118</f>
        <v>3.0033000000000003</v>
      </c>
      <c r="S118" s="428">
        <f>'Окружающий мир-4 2021'!N118</f>
        <v>0</v>
      </c>
      <c r="T118" s="423">
        <f>'Окружающий мир-4 2018'!O118</f>
        <v>0</v>
      </c>
      <c r="U118" s="146">
        <f>'Окружающий мир-4 2019'!O118</f>
        <v>0</v>
      </c>
      <c r="V118" s="146">
        <f>'Окружающий мир-4 2020'!O118</f>
        <v>4.2300000000000004</v>
      </c>
      <c r="W118" s="147">
        <f>'Окружающий мир-4 2021'!O118</f>
        <v>0</v>
      </c>
    </row>
    <row r="119" spans="1:23" ht="15" customHeight="1" x14ac:dyDescent="0.25">
      <c r="A119" s="55">
        <v>3</v>
      </c>
      <c r="B119" s="58">
        <v>70021</v>
      </c>
      <c r="C119" s="10" t="s">
        <v>94</v>
      </c>
      <c r="D119" s="144">
        <f>'Окружающий мир-4 2018'!K119</f>
        <v>0</v>
      </c>
      <c r="E119" s="145">
        <f>'Окружающий мир-4 2019'!K119</f>
        <v>0</v>
      </c>
      <c r="F119" s="145">
        <f>'Окружающий мир-4 2020'!K119</f>
        <v>82</v>
      </c>
      <c r="G119" s="418">
        <f>'Окружающий мир-4 2021'!K119</f>
        <v>68</v>
      </c>
      <c r="H119" s="449" t="s">
        <v>148</v>
      </c>
      <c r="I119" s="441" t="s">
        <v>148</v>
      </c>
      <c r="J119" s="145">
        <f>'Окружающий мир-4 2020'!L119</f>
        <v>77.998400000000004</v>
      </c>
      <c r="K119" s="428">
        <f>'Окружающий мир-4 2021'!L119</f>
        <v>65.994</v>
      </c>
      <c r="L119" s="449" t="s">
        <v>148</v>
      </c>
      <c r="M119" s="441" t="s">
        <v>148</v>
      </c>
      <c r="N119" s="146">
        <f>'Окружающий мир-4 2020'!M119</f>
        <v>95.12</v>
      </c>
      <c r="O119" s="147">
        <f>'Окружающий мир-4 2021'!M119</f>
        <v>97.05</v>
      </c>
      <c r="P119" s="440" t="s">
        <v>148</v>
      </c>
      <c r="Q119" s="441" t="s">
        <v>148</v>
      </c>
      <c r="R119" s="145">
        <f>'Окружающий мир-4 2020'!N119</f>
        <v>0</v>
      </c>
      <c r="S119" s="428">
        <f>'Окружающий мир-4 2021'!N119</f>
        <v>0</v>
      </c>
      <c r="T119" s="440" t="s">
        <v>148</v>
      </c>
      <c r="U119" s="441" t="s">
        <v>148</v>
      </c>
      <c r="V119" s="146">
        <f>'Окружающий мир-4 2020'!O119</f>
        <v>0</v>
      </c>
      <c r="W119" s="147">
        <f>'Окружающий мир-4 2021'!O119</f>
        <v>0</v>
      </c>
    </row>
    <row r="120" spans="1:23" ht="15" customHeight="1" x14ac:dyDescent="0.25">
      <c r="A120" s="55">
        <v>4</v>
      </c>
      <c r="B120" s="58">
        <v>70040</v>
      </c>
      <c r="C120" s="10" t="s">
        <v>95</v>
      </c>
      <c r="D120" s="144">
        <f>'Окружающий мир-4 2018'!K120</f>
        <v>681</v>
      </c>
      <c r="E120" s="145">
        <f>'Окружающий мир-4 2019'!K120</f>
        <v>916</v>
      </c>
      <c r="F120" s="145">
        <f>'Окружающий мир-4 2020'!K120</f>
        <v>64</v>
      </c>
      <c r="G120" s="418">
        <f>'Окружающий мир-4 2021'!K120</f>
        <v>77</v>
      </c>
      <c r="H120" s="144">
        <f>'Окружающий мир-4 2018'!L120</f>
        <v>545.03700000000003</v>
      </c>
      <c r="I120" s="145">
        <f>'Окружающий мир-4 2019'!L120</f>
        <v>803.0154</v>
      </c>
      <c r="J120" s="145">
        <f>'Окружающий мир-4 2020'!L120</f>
        <v>50.0032</v>
      </c>
      <c r="K120" s="428">
        <f>'Окружающий мир-4 2021'!L120</f>
        <v>67.998699999999999</v>
      </c>
      <c r="L120" s="448">
        <f>'Окружающий мир-4 2018'!M120</f>
        <v>78.684444444444438</v>
      </c>
      <c r="M120" s="146">
        <f>'Окружающий мир-4 2019'!M120</f>
        <v>88.527500000000003</v>
      </c>
      <c r="N120" s="146">
        <f>'Окружающий мир-4 2020'!M120</f>
        <v>78.13</v>
      </c>
      <c r="O120" s="147">
        <f>'Окружающий мир-4 2021'!M120</f>
        <v>88.31</v>
      </c>
      <c r="P120" s="443">
        <f>'Окружающий мир-4 2018'!N120</f>
        <v>6.9340000000000002</v>
      </c>
      <c r="Q120" s="145">
        <f>'Окружающий мир-4 2019'!N120</f>
        <v>2.9964</v>
      </c>
      <c r="R120" s="145">
        <f>'Окружающий мир-4 2020'!N120</f>
        <v>2</v>
      </c>
      <c r="S120" s="428">
        <f>'Окружающий мир-4 2021'!N120</f>
        <v>2.0020000000000002</v>
      </c>
      <c r="T120" s="423">
        <f>'Окружающий мир-4 2018'!O120</f>
        <v>4.1500000000000004</v>
      </c>
      <c r="U120" s="146">
        <f>'Окружающий мир-4 2019'!O120</f>
        <v>0.97499999999999998</v>
      </c>
      <c r="V120" s="146">
        <f>'Окружающий мир-4 2020'!O120</f>
        <v>3.13</v>
      </c>
      <c r="W120" s="147">
        <f>'Окружающий мир-4 2021'!O120</f>
        <v>2.6</v>
      </c>
    </row>
    <row r="121" spans="1:23" ht="15" customHeight="1" x14ac:dyDescent="0.25">
      <c r="A121" s="55">
        <v>5</v>
      </c>
      <c r="B121" s="58">
        <v>70100</v>
      </c>
      <c r="C121" s="10" t="s">
        <v>115</v>
      </c>
      <c r="D121" s="144">
        <f>'Окружающий мир-4 2018'!K121</f>
        <v>82</v>
      </c>
      <c r="E121" s="145">
        <f>'Окружающий мир-4 2019'!K121</f>
        <v>106</v>
      </c>
      <c r="F121" s="145">
        <f>'Окружающий мир-4 2020'!K121</f>
        <v>78</v>
      </c>
      <c r="G121" s="418">
        <f>'Окружающий мир-4 2021'!K121</f>
        <v>76</v>
      </c>
      <c r="H121" s="144">
        <f>'Окружающий мир-4 2018'!L121</f>
        <v>82</v>
      </c>
      <c r="I121" s="145">
        <f>'Окружающий мир-4 2019'!L121</f>
        <v>100.99680000000001</v>
      </c>
      <c r="J121" s="145">
        <f>'Окружающий мир-4 2020'!L121</f>
        <v>73.998599999999996</v>
      </c>
      <c r="K121" s="428">
        <f>'Окружающий мир-4 2021'!L121</f>
        <v>74.001200000000011</v>
      </c>
      <c r="L121" s="448">
        <f>'Окружающий мир-4 2018'!M121</f>
        <v>100</v>
      </c>
      <c r="M121" s="146">
        <f>'Окружающий мир-4 2019'!M121</f>
        <v>95.28</v>
      </c>
      <c r="N121" s="146">
        <f>'Окружающий мир-4 2020'!M121</f>
        <v>94.86999999999999</v>
      </c>
      <c r="O121" s="147">
        <f>'Окружающий мир-4 2021'!M121</f>
        <v>97.37</v>
      </c>
      <c r="P121" s="443">
        <f>'Окружающий мир-4 2018'!N121</f>
        <v>0</v>
      </c>
      <c r="Q121" s="145">
        <f>'Окружающий мир-4 2019'!N121</f>
        <v>0</v>
      </c>
      <c r="R121" s="145">
        <f>'Окружающий мир-4 2020'!N121</f>
        <v>0</v>
      </c>
      <c r="S121" s="428">
        <f>'Окружающий мир-4 2021'!N121</f>
        <v>0</v>
      </c>
      <c r="T121" s="423">
        <f>'Окружающий мир-4 2018'!O121</f>
        <v>0</v>
      </c>
      <c r="U121" s="146">
        <f>'Окружающий мир-4 2019'!O121</f>
        <v>0</v>
      </c>
      <c r="V121" s="146">
        <f>'Окружающий мир-4 2020'!O121</f>
        <v>0</v>
      </c>
      <c r="W121" s="147">
        <f>'Окружающий мир-4 2021'!O121</f>
        <v>0</v>
      </c>
    </row>
    <row r="122" spans="1:23" ht="15" customHeight="1" x14ac:dyDescent="0.25">
      <c r="A122" s="55">
        <v>6</v>
      </c>
      <c r="B122" s="58">
        <v>70270</v>
      </c>
      <c r="C122" s="378" t="s">
        <v>97</v>
      </c>
      <c r="D122" s="144">
        <f>'Окружающий мир-4 2018'!K122</f>
        <v>48</v>
      </c>
      <c r="E122" s="145">
        <f>'Окружающий мир-4 2019'!K122</f>
        <v>77</v>
      </c>
      <c r="F122" s="145">
        <f>'Окружающий мир-4 2020'!K122</f>
        <v>78</v>
      </c>
      <c r="G122" s="418">
        <f>'Окружающий мир-4 2021'!K122</f>
        <v>72</v>
      </c>
      <c r="H122" s="144">
        <f>'Окружающий мир-4 2018'!L122</f>
        <v>31.007999999999996</v>
      </c>
      <c r="I122" s="145">
        <f>'Окружающий мир-4 2019'!L122</f>
        <v>72.00269999999999</v>
      </c>
      <c r="J122" s="145">
        <f>'Окружающий мир-4 2020'!L122</f>
        <v>60.995999999999995</v>
      </c>
      <c r="K122" s="428">
        <f>'Окружающий мир-4 2021'!L122</f>
        <v>60.998400000000004</v>
      </c>
      <c r="L122" s="448">
        <f>'Окружающий мир-4 2018'!M122</f>
        <v>64.599999999999994</v>
      </c>
      <c r="M122" s="146">
        <f>'Окружающий мир-4 2019'!M122</f>
        <v>93.509999999999991</v>
      </c>
      <c r="N122" s="146">
        <f>'Окружающий мир-4 2020'!M122</f>
        <v>78.199999999999989</v>
      </c>
      <c r="O122" s="147">
        <f>'Окружающий мир-4 2021'!M122</f>
        <v>84.72</v>
      </c>
      <c r="P122" s="443">
        <f>'Окружающий мир-4 2018'!N122</f>
        <v>0</v>
      </c>
      <c r="Q122" s="145">
        <f>'Окружающий мир-4 2019'!N122</f>
        <v>0</v>
      </c>
      <c r="R122" s="145">
        <f>'Окружающий мир-4 2020'!N122</f>
        <v>0</v>
      </c>
      <c r="S122" s="428">
        <f>'Окружающий мир-4 2021'!N122</f>
        <v>0</v>
      </c>
      <c r="T122" s="423">
        <f>'Окружающий мир-4 2018'!O122</f>
        <v>0</v>
      </c>
      <c r="U122" s="146">
        <f>'Окружающий мир-4 2019'!O122</f>
        <v>0</v>
      </c>
      <c r="V122" s="146">
        <f>'Окружающий мир-4 2020'!O122</f>
        <v>0</v>
      </c>
      <c r="W122" s="147">
        <f>'Окружающий мир-4 2021'!O122</f>
        <v>0</v>
      </c>
    </row>
    <row r="123" spans="1:23" ht="15" customHeight="1" x14ac:dyDescent="0.25">
      <c r="A123" s="55">
        <v>7</v>
      </c>
      <c r="B123" s="58">
        <v>70510</v>
      </c>
      <c r="C123" s="378" t="s">
        <v>98</v>
      </c>
      <c r="D123" s="144">
        <f>'Окружающий мир-4 2018'!K123</f>
        <v>69</v>
      </c>
      <c r="E123" s="145">
        <f>'Окружающий мир-4 2019'!K123</f>
        <v>51</v>
      </c>
      <c r="F123" s="145">
        <f>'Окружающий мир-4 2020'!K123</f>
        <v>30</v>
      </c>
      <c r="G123" s="418">
        <f>'Окружающий мир-4 2021'!K123</f>
        <v>52</v>
      </c>
      <c r="H123" s="144">
        <f>'Окружающий мир-4 2018'!L123</f>
        <v>62.031000000000006</v>
      </c>
      <c r="I123" s="145">
        <f>'Окружающий мир-4 2019'!L123</f>
        <v>48.001199999999997</v>
      </c>
      <c r="J123" s="145">
        <f>'Окружающий мир-4 2020'!L123</f>
        <v>12.998999999999999</v>
      </c>
      <c r="K123" s="428">
        <f>'Окружающий мир-4 2021'!L123</f>
        <v>44.002399999999994</v>
      </c>
      <c r="L123" s="448">
        <f>'Окружающий мир-4 2018'!M123</f>
        <v>89.9</v>
      </c>
      <c r="M123" s="146">
        <f>'Окружающий мир-4 2019'!M123</f>
        <v>94.12</v>
      </c>
      <c r="N123" s="146">
        <f>'Окружающий мир-4 2020'!M123</f>
        <v>43.33</v>
      </c>
      <c r="O123" s="147">
        <f>'Окружающий мир-4 2021'!M123</f>
        <v>84.62</v>
      </c>
      <c r="P123" s="443">
        <f>'Окружающий мир-4 2018'!N123</f>
        <v>0.96599999999999997</v>
      </c>
      <c r="Q123" s="145">
        <f>'Окружающий мир-4 2019'!N123</f>
        <v>0</v>
      </c>
      <c r="R123" s="145">
        <f>'Окружающий мир-4 2020'!N123</f>
        <v>3</v>
      </c>
      <c r="S123" s="428">
        <f>'Окружающий мир-4 2021'!N123</f>
        <v>0</v>
      </c>
      <c r="T123" s="423">
        <f>'Окружающий мир-4 2018'!O123</f>
        <v>1.4</v>
      </c>
      <c r="U123" s="146">
        <f>'Окружающий мир-4 2019'!O123</f>
        <v>0</v>
      </c>
      <c r="V123" s="146">
        <f>'Окружающий мир-4 2020'!O123</f>
        <v>10</v>
      </c>
      <c r="W123" s="147">
        <f>'Окружающий мир-4 2021'!O123</f>
        <v>0</v>
      </c>
    </row>
    <row r="124" spans="1:23" ht="15" customHeight="1" x14ac:dyDescent="0.25">
      <c r="A124" s="57">
        <v>8</v>
      </c>
      <c r="B124" s="58">
        <v>10880</v>
      </c>
      <c r="C124" s="378" t="s">
        <v>123</v>
      </c>
      <c r="D124" s="144">
        <f>'Окружающий мир-4 2018'!K124</f>
        <v>46</v>
      </c>
      <c r="E124" s="145">
        <f>'Окружающий мир-4 2019'!K124</f>
        <v>56</v>
      </c>
      <c r="F124" s="145">
        <f>'Окружающий мир-4 2020'!K124</f>
        <v>360</v>
      </c>
      <c r="G124" s="418">
        <f>'Окружающий мир-4 2021'!K124</f>
        <v>395</v>
      </c>
      <c r="H124" s="144">
        <f>'Окружающий мир-4 2018'!L124</f>
        <v>46</v>
      </c>
      <c r="I124" s="145">
        <f>'Окружающий мир-4 2019'!L124</f>
        <v>50.999200000000002</v>
      </c>
      <c r="J124" s="145">
        <f>'Окружающий мир-4 2020'!L124</f>
        <v>228.99599999999998</v>
      </c>
      <c r="K124" s="428">
        <f>'Окружающий мир-4 2021'!L124</f>
        <v>324.01850000000002</v>
      </c>
      <c r="L124" s="448">
        <f>'Окружающий мир-4 2018'!M124</f>
        <v>100</v>
      </c>
      <c r="M124" s="146">
        <f>'Окружающий мир-4 2019'!M124</f>
        <v>91.07</v>
      </c>
      <c r="N124" s="146">
        <f>'Окружающий мир-4 2020'!M124</f>
        <v>63.61</v>
      </c>
      <c r="O124" s="147">
        <f>'Окружающий мир-4 2021'!M124</f>
        <v>82.03</v>
      </c>
      <c r="P124" s="443">
        <f>'Окружающий мир-4 2018'!N124</f>
        <v>0</v>
      </c>
      <c r="Q124" s="145">
        <f>'Окружающий мир-4 2019'!N124</f>
        <v>0</v>
      </c>
      <c r="R124" s="145">
        <f>'Окружающий мир-4 2020'!N124</f>
        <v>6.984</v>
      </c>
      <c r="S124" s="428">
        <f>'Окружающий мир-4 2021'!N124</f>
        <v>9.9934999999999992</v>
      </c>
      <c r="T124" s="423">
        <f>'Окружающий мир-4 2018'!O124</f>
        <v>0</v>
      </c>
      <c r="U124" s="146">
        <f>'Окружающий мир-4 2019'!O124</f>
        <v>0</v>
      </c>
      <c r="V124" s="146">
        <f>'Окружающий мир-4 2020'!O124</f>
        <v>1.94</v>
      </c>
      <c r="W124" s="147">
        <f>'Окружающий мир-4 2021'!O124</f>
        <v>2.5299999999999998</v>
      </c>
    </row>
    <row r="125" spans="1:23" ht="15" customHeight="1" thickBot="1" x14ac:dyDescent="0.3">
      <c r="A125" s="63">
        <v>9</v>
      </c>
      <c r="B125" s="64">
        <v>10890</v>
      </c>
      <c r="C125" s="92" t="s">
        <v>125</v>
      </c>
      <c r="D125" s="160">
        <f>'Окружающий мир-4 2018'!K125</f>
        <v>19</v>
      </c>
      <c r="E125" s="161">
        <f>'Окружающий мир-4 2019'!K125</f>
        <v>95</v>
      </c>
      <c r="F125" s="161">
        <f>'Окружающий мир-4 2020'!K125</f>
        <v>115</v>
      </c>
      <c r="G125" s="436">
        <f>'Окружающий мир-4 2021'!K125</f>
        <v>103</v>
      </c>
      <c r="H125" s="160">
        <f>'Окружающий мир-4 2018'!L125</f>
        <v>14.991000000000001</v>
      </c>
      <c r="I125" s="161">
        <f>'Окружающий мир-4 2019'!L125</f>
        <v>87.998500000000007</v>
      </c>
      <c r="J125" s="161">
        <f>'Окружающий мир-4 2020'!L125</f>
        <v>83.006999999999991</v>
      </c>
      <c r="K125" s="430">
        <f>'Окружающий мир-4 2021'!L125</f>
        <v>73.995200000000011</v>
      </c>
      <c r="L125" s="450">
        <f>'Окружающий мир-4 2018'!M125</f>
        <v>78.900000000000006</v>
      </c>
      <c r="M125" s="162">
        <f>'Окружающий мир-4 2019'!M125</f>
        <v>92.63</v>
      </c>
      <c r="N125" s="162">
        <f>'Окружающий мир-4 2020'!M125</f>
        <v>72.179999999999993</v>
      </c>
      <c r="O125" s="163">
        <f>'Окружающий мир-4 2021'!M125</f>
        <v>71.84</v>
      </c>
      <c r="P125" s="444">
        <f>'Окружающий мир-4 2018'!N125</f>
        <v>0</v>
      </c>
      <c r="Q125" s="161">
        <f>'Окружающий мир-4 2019'!N125</f>
        <v>0</v>
      </c>
      <c r="R125" s="161">
        <f>'Окружающий мир-4 2020'!N125</f>
        <v>1.0004999999999999</v>
      </c>
      <c r="S125" s="430">
        <f>'Окружающий мир-4 2021'!N125</f>
        <v>3.9964</v>
      </c>
      <c r="T125" s="437">
        <f>'Окружающий мир-4 2018'!O125</f>
        <v>0</v>
      </c>
      <c r="U125" s="162">
        <f>'Окружающий мир-4 2019'!O125</f>
        <v>0</v>
      </c>
      <c r="V125" s="162">
        <f>'Окружающий мир-4 2020'!O125</f>
        <v>0.87</v>
      </c>
      <c r="W125" s="163">
        <f>'Окружающий мир-4 2021'!O125</f>
        <v>3.88</v>
      </c>
    </row>
    <row r="126" spans="1:23" ht="15" customHeight="1" x14ac:dyDescent="0.25"/>
    <row r="127" spans="1:23" ht="15" customHeight="1" x14ac:dyDescent="0.25"/>
    <row r="128" spans="1:23" ht="15" customHeight="1" x14ac:dyDescent="0.25"/>
  </sheetData>
  <mergeCells count="9">
    <mergeCell ref="L4:O4"/>
    <mergeCell ref="P4:S4"/>
    <mergeCell ref="T4:W4"/>
    <mergeCell ref="B6:C6"/>
    <mergeCell ref="A4:A5"/>
    <mergeCell ref="B4:B5"/>
    <mergeCell ref="C4:C5"/>
    <mergeCell ref="D4:G4"/>
    <mergeCell ref="H4:K4"/>
  </mergeCells>
  <conditionalFormatting sqref="L7:L125">
    <cfRule type="cellIs" dxfId="317" priority="39" operator="between">
      <formula>90</formula>
      <formula>100</formula>
    </cfRule>
    <cfRule type="cellIs" dxfId="316" priority="38" operator="between">
      <formula>$L$6</formula>
      <formula>90</formula>
    </cfRule>
    <cfRule type="cellIs" dxfId="315" priority="37" operator="between">
      <formula>50</formula>
      <formula>$L$6</formula>
    </cfRule>
    <cfRule type="cellIs" dxfId="314" priority="36" operator="lessThanOrEqual">
      <formula>50</formula>
    </cfRule>
    <cfRule type="cellIs" dxfId="313" priority="35" operator="equal">
      <formula>"-"</formula>
    </cfRule>
  </conditionalFormatting>
  <conditionalFormatting sqref="H119">
    <cfRule type="cellIs" dxfId="312" priority="20" operator="equal">
      <formula>"-"</formula>
    </cfRule>
    <cfRule type="cellIs" dxfId="311" priority="21" operator="lessThanOrEqual">
      <formula>50</formula>
    </cfRule>
    <cfRule type="cellIs" dxfId="310" priority="22" operator="between">
      <formula>50</formula>
      <formula>$L$6</formula>
    </cfRule>
    <cfRule type="cellIs" dxfId="309" priority="23" operator="between">
      <formula>$L$6</formula>
      <formula>90</formula>
    </cfRule>
    <cfRule type="cellIs" dxfId="308" priority="24" operator="between">
      <formula>90</formula>
      <formula>100</formula>
    </cfRule>
  </conditionalFormatting>
  <conditionalFormatting sqref="M7:M125">
    <cfRule type="cellIs" dxfId="307" priority="19" operator="between">
      <formula>90</formula>
      <formula>100</formula>
    </cfRule>
    <cfRule type="cellIs" dxfId="306" priority="18" operator="between">
      <formula>$M$6</formula>
      <formula>90</formula>
    </cfRule>
    <cfRule type="cellIs" dxfId="305" priority="17" operator="between">
      <formula>50</formula>
      <formula>$M$6</formula>
    </cfRule>
    <cfRule type="cellIs" dxfId="304" priority="16" operator="lessThanOrEqual">
      <formula>50</formula>
    </cfRule>
    <cfRule type="cellIs" dxfId="303" priority="15" operator="equal">
      <formula>"-"</formula>
    </cfRule>
  </conditionalFormatting>
  <conditionalFormatting sqref="N7:N125">
    <cfRule type="cellIs" dxfId="302" priority="14" operator="between">
      <formula>90</formula>
      <formula>100</formula>
    </cfRule>
    <cfRule type="cellIs" dxfId="301" priority="13" operator="between">
      <formula>$N$6</formula>
      <formula>90</formula>
    </cfRule>
    <cfRule type="cellIs" dxfId="300" priority="12" operator="between">
      <formula>50</formula>
      <formula>$N$6</formula>
    </cfRule>
    <cfRule type="cellIs" dxfId="299" priority="11" operator="lessThanOrEqual">
      <formula>50</formula>
    </cfRule>
    <cfRule type="cellIs" dxfId="298" priority="10" operator="equal">
      <formula>"-"</formula>
    </cfRule>
  </conditionalFormatting>
  <conditionalFormatting sqref="O7:O125">
    <cfRule type="cellIs" dxfId="297" priority="9" operator="between">
      <formula>90</formula>
      <formula>100</formula>
    </cfRule>
    <cfRule type="cellIs" dxfId="296" priority="8" operator="between">
      <formula>$O$6</formula>
      <formula>90</formula>
    </cfRule>
    <cfRule type="cellIs" dxfId="295" priority="7" operator="between">
      <formula>50</formula>
      <formula>$O$6</formula>
    </cfRule>
    <cfRule type="cellIs" dxfId="294" priority="6" operator="lessThanOrEqual">
      <formula>50</formula>
    </cfRule>
    <cfRule type="cellIs" dxfId="293" priority="5" operator="equal">
      <formula>"-"</formula>
    </cfRule>
  </conditionalFormatting>
  <conditionalFormatting sqref="P7:W125">
    <cfRule type="cellIs" dxfId="292" priority="2" operator="equal">
      <formula>0</formula>
    </cfRule>
    <cfRule type="cellIs" dxfId="291" priority="1" operator="equal">
      <formula>"-"</formula>
    </cfRule>
    <cfRule type="cellIs" dxfId="290" priority="3" operator="greaterThanOrEqual">
      <formula>9.99</formula>
    </cfRule>
    <cfRule type="cellIs" dxfId="289" priority="4" operator="between">
      <formula>0</formula>
      <formula>9.99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3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J7" sqref="J7"/>
    </sheetView>
  </sheetViews>
  <sheetFormatPr defaultRowHeight="15" x14ac:dyDescent="0.25"/>
  <cols>
    <col min="1" max="1" width="4.7109375" style="265" customWidth="1"/>
    <col min="2" max="2" width="9.7109375" style="265" customWidth="1"/>
    <col min="3" max="3" width="31.7109375" style="265" customWidth="1"/>
    <col min="4" max="4" width="8.7109375" style="265" customWidth="1"/>
    <col min="5" max="8" width="7.7109375" style="265" customWidth="1"/>
    <col min="9" max="9" width="8.7109375" style="265" customWidth="1"/>
    <col min="10" max="10" width="9.140625" style="265"/>
    <col min="11" max="15" width="10.7109375" style="265" customWidth="1"/>
    <col min="16" max="16384" width="9.140625" style="265"/>
  </cols>
  <sheetData>
    <row r="1" spans="1:17" ht="18" customHeight="1" x14ac:dyDescent="0.25">
      <c r="K1" s="329"/>
      <c r="L1" s="266" t="s">
        <v>142</v>
      </c>
    </row>
    <row r="2" spans="1:17" ht="18" customHeight="1" x14ac:dyDescent="0.25">
      <c r="C2" s="394" t="s">
        <v>99</v>
      </c>
      <c r="D2" s="394"/>
      <c r="E2" s="127"/>
      <c r="F2" s="127"/>
      <c r="G2" s="127"/>
      <c r="H2" s="127"/>
      <c r="I2" s="173">
        <v>2018</v>
      </c>
      <c r="K2" s="275"/>
      <c r="L2" s="266" t="s">
        <v>149</v>
      </c>
    </row>
    <row r="3" spans="1:17" ht="18" customHeight="1" thickBot="1" x14ac:dyDescent="0.3">
      <c r="K3" s="330"/>
      <c r="L3" s="266" t="s">
        <v>143</v>
      </c>
    </row>
    <row r="4" spans="1:17" ht="18" customHeight="1" thickBot="1" x14ac:dyDescent="0.3">
      <c r="A4" s="395" t="s">
        <v>0</v>
      </c>
      <c r="B4" s="397" t="s">
        <v>1</v>
      </c>
      <c r="C4" s="397" t="s">
        <v>2</v>
      </c>
      <c r="D4" s="399" t="s">
        <v>3</v>
      </c>
      <c r="E4" s="401" t="s">
        <v>4</v>
      </c>
      <c r="F4" s="402"/>
      <c r="G4" s="402"/>
      <c r="H4" s="403"/>
      <c r="I4" s="391" t="s">
        <v>100</v>
      </c>
      <c r="K4" s="267"/>
      <c r="L4" s="266" t="s">
        <v>145</v>
      </c>
    </row>
    <row r="5" spans="1:17" ht="30" customHeight="1" thickBot="1" x14ac:dyDescent="0.3">
      <c r="A5" s="396"/>
      <c r="B5" s="398"/>
      <c r="C5" s="398"/>
      <c r="D5" s="400"/>
      <c r="E5" s="274">
        <v>2</v>
      </c>
      <c r="F5" s="274">
        <v>3</v>
      </c>
      <c r="G5" s="274">
        <v>4</v>
      </c>
      <c r="H5" s="274">
        <v>5</v>
      </c>
      <c r="I5" s="392"/>
      <c r="K5" s="97" t="s">
        <v>128</v>
      </c>
      <c r="L5" s="98" t="s">
        <v>129</v>
      </c>
      <c r="M5" s="98" t="s">
        <v>130</v>
      </c>
      <c r="N5" s="98" t="s">
        <v>131</v>
      </c>
      <c r="O5" s="99" t="s">
        <v>132</v>
      </c>
    </row>
    <row r="6" spans="1:17" ht="15" customHeight="1" thickBot="1" x14ac:dyDescent="0.3">
      <c r="A6" s="280"/>
      <c r="B6" s="281"/>
      <c r="C6" s="276" t="s">
        <v>116</v>
      </c>
      <c r="D6" s="282">
        <f>D7+D8+D18+D32+D52+D72+D88+D120</f>
        <v>9874</v>
      </c>
      <c r="E6" s="128">
        <f>AVERAGE(E7,E9:E17,E19:E31,E33:E51,E53:E71,E73:E87,E89:E119,E121:E130)</f>
        <v>2.8210344827586202</v>
      </c>
      <c r="F6" s="129">
        <f>AVERAGE(F7,F9:F17,F19:F31,F33:F51,F53:F71,F73:F87,F89:F119,F121:F130)</f>
        <v>17.355357142857148</v>
      </c>
      <c r="G6" s="129">
        <f>AVERAGE(G7,G9:G17,G19:G31,G33:G51,G53:G71,G73:G87,G89:G119,G121:G130)</f>
        <v>55.649137931034495</v>
      </c>
      <c r="H6" s="130">
        <f>AVERAGE(H7,H9:H17,H19:H31,H33:H51,H53:H71,H73:H87,H89:H119,H121:H130)</f>
        <v>27.36052631578946</v>
      </c>
      <c r="I6" s="325">
        <f t="shared" ref="I6" si="0">(2*E6+3*F6+4*G6+5*H6)/100</f>
        <v>4.1710732369717398</v>
      </c>
      <c r="J6" s="322"/>
      <c r="K6" s="164">
        <f>D6</f>
        <v>9874</v>
      </c>
      <c r="L6" s="165">
        <f>L7+L8+L18+L32+L52+L72+L88+L120</f>
        <v>8337.9779999999992</v>
      </c>
      <c r="M6" s="166">
        <f t="shared" ref="M6:M72" si="1">G6+H6</f>
        <v>83.009664246823959</v>
      </c>
      <c r="N6" s="165">
        <f>N7+N8+N18+N32+N52+N72+N88+N120</f>
        <v>52.006799999999998</v>
      </c>
      <c r="O6" s="167">
        <f t="shared" ref="O6:O72" si="2">E6</f>
        <v>2.8210344827586202</v>
      </c>
    </row>
    <row r="7" spans="1:17" ht="15" customHeight="1" thickBot="1" x14ac:dyDescent="0.3">
      <c r="A7" s="311">
        <v>1</v>
      </c>
      <c r="B7" s="312">
        <v>50050</v>
      </c>
      <c r="C7" s="283" t="s">
        <v>58</v>
      </c>
      <c r="D7" s="332">
        <v>80</v>
      </c>
      <c r="E7" s="333"/>
      <c r="F7" s="333">
        <v>8.8000000000000007</v>
      </c>
      <c r="G7" s="333">
        <v>65</v>
      </c>
      <c r="H7" s="333">
        <v>26.2</v>
      </c>
      <c r="I7" s="290">
        <f>(2*E7+3*F7+4*G7+5*H7)/100</f>
        <v>4.1739999999999995</v>
      </c>
      <c r="K7" s="134">
        <f t="shared" ref="K7:K73" si="3">D7</f>
        <v>80</v>
      </c>
      <c r="L7" s="135">
        <f t="shared" ref="L7:L73" si="4">M7*K7/100</f>
        <v>72.959999999999994</v>
      </c>
      <c r="M7" s="136">
        <f t="shared" si="1"/>
        <v>91.2</v>
      </c>
      <c r="N7" s="135">
        <f t="shared" ref="N7:N73" si="5">O7*K7/100</f>
        <v>0</v>
      </c>
      <c r="O7" s="137">
        <f t="shared" si="2"/>
        <v>0</v>
      </c>
    </row>
    <row r="8" spans="1:17" ht="15" customHeight="1" thickBot="1" x14ac:dyDescent="0.3">
      <c r="A8" s="313"/>
      <c r="B8" s="289"/>
      <c r="C8" s="279" t="s">
        <v>102</v>
      </c>
      <c r="D8" s="278">
        <f>SUM(D9:D17)</f>
        <v>750</v>
      </c>
      <c r="E8" s="307">
        <f t="shared" ref="E8:H8" si="6">AVERAGE(E9:E17)</f>
        <v>0.82499999999999996</v>
      </c>
      <c r="F8" s="307">
        <f t="shared" si="6"/>
        <v>18.900000000000002</v>
      </c>
      <c r="G8" s="307">
        <f t="shared" si="6"/>
        <v>52.055555555555557</v>
      </c>
      <c r="H8" s="307">
        <f t="shared" si="6"/>
        <v>30.955555555555559</v>
      </c>
      <c r="I8" s="297">
        <f>AVERAGE(I9:I17)</f>
        <v>4.1376666666666662</v>
      </c>
      <c r="J8" s="322"/>
      <c r="K8" s="164">
        <f t="shared" si="3"/>
        <v>750</v>
      </c>
      <c r="L8" s="165">
        <f>SUM(L9:L17)</f>
        <v>613.95600000000013</v>
      </c>
      <c r="M8" s="166">
        <f t="shared" si="1"/>
        <v>83.01111111111112</v>
      </c>
      <c r="N8" s="165">
        <f>SUM(N9:N17)</f>
        <v>2.0075000000000003</v>
      </c>
      <c r="O8" s="167">
        <f t="shared" si="2"/>
        <v>0.82499999999999996</v>
      </c>
      <c r="P8" s="322"/>
      <c r="Q8" s="169"/>
    </row>
    <row r="9" spans="1:17" ht="15" customHeight="1" x14ac:dyDescent="0.25">
      <c r="A9" s="314">
        <v>1</v>
      </c>
      <c r="B9" s="315">
        <v>10003</v>
      </c>
      <c r="C9" s="271" t="s">
        <v>7</v>
      </c>
      <c r="D9" s="334">
        <v>47</v>
      </c>
      <c r="E9" s="335"/>
      <c r="F9" s="335">
        <v>2.1</v>
      </c>
      <c r="G9" s="335">
        <v>44.7</v>
      </c>
      <c r="H9" s="335">
        <v>53.2</v>
      </c>
      <c r="I9" s="291">
        <f t="shared" ref="I9:I17" si="7">(2*E9+3*F9+4*G9+5*H9)/100</f>
        <v>4.5110000000000001</v>
      </c>
      <c r="J9" s="322"/>
      <c r="K9" s="140">
        <f t="shared" si="3"/>
        <v>47</v>
      </c>
      <c r="L9" s="141">
        <f t="shared" si="4"/>
        <v>46.013000000000005</v>
      </c>
      <c r="M9" s="142">
        <f t="shared" si="1"/>
        <v>97.9</v>
      </c>
      <c r="N9" s="141">
        <f t="shared" si="5"/>
        <v>0</v>
      </c>
      <c r="O9" s="143">
        <f t="shared" si="2"/>
        <v>0</v>
      </c>
    </row>
    <row r="10" spans="1:17" ht="15" customHeight="1" x14ac:dyDescent="0.25">
      <c r="A10" s="316">
        <v>2</v>
      </c>
      <c r="B10" s="317">
        <v>10002</v>
      </c>
      <c r="C10" s="270" t="s">
        <v>6</v>
      </c>
      <c r="D10" s="336">
        <v>95</v>
      </c>
      <c r="E10" s="337"/>
      <c r="F10" s="337">
        <v>17.899999999999999</v>
      </c>
      <c r="G10" s="337">
        <v>47.4</v>
      </c>
      <c r="H10" s="337">
        <v>34.700000000000003</v>
      </c>
      <c r="I10" s="292">
        <f t="shared" si="7"/>
        <v>4.1679999999999993</v>
      </c>
      <c r="J10" s="322"/>
      <c r="K10" s="144">
        <f t="shared" si="3"/>
        <v>95</v>
      </c>
      <c r="L10" s="145">
        <f t="shared" si="4"/>
        <v>77.99499999999999</v>
      </c>
      <c r="M10" s="146">
        <f t="shared" si="1"/>
        <v>82.1</v>
      </c>
      <c r="N10" s="145">
        <f t="shared" si="5"/>
        <v>0</v>
      </c>
      <c r="O10" s="147">
        <f t="shared" si="2"/>
        <v>0</v>
      </c>
    </row>
    <row r="11" spans="1:17" ht="15" customHeight="1" x14ac:dyDescent="0.25">
      <c r="A11" s="316">
        <v>3</v>
      </c>
      <c r="B11" s="317">
        <v>10090</v>
      </c>
      <c r="C11" s="270" t="s">
        <v>9</v>
      </c>
      <c r="D11" s="336">
        <v>155</v>
      </c>
      <c r="E11" s="337">
        <v>0.65</v>
      </c>
      <c r="F11" s="337">
        <v>15.5</v>
      </c>
      <c r="G11" s="337">
        <v>63.2</v>
      </c>
      <c r="H11" s="337">
        <v>20.6</v>
      </c>
      <c r="I11" s="292">
        <f t="shared" si="7"/>
        <v>4.0360000000000005</v>
      </c>
      <c r="J11" s="322"/>
      <c r="K11" s="144">
        <f t="shared" si="3"/>
        <v>155</v>
      </c>
      <c r="L11" s="145">
        <f t="shared" si="4"/>
        <v>129.89000000000001</v>
      </c>
      <c r="M11" s="146">
        <f t="shared" si="1"/>
        <v>83.800000000000011</v>
      </c>
      <c r="N11" s="145">
        <f t="shared" si="5"/>
        <v>1.0075000000000001</v>
      </c>
      <c r="O11" s="147">
        <f t="shared" si="2"/>
        <v>0.65</v>
      </c>
    </row>
    <row r="12" spans="1:17" ht="15" customHeight="1" x14ac:dyDescent="0.25">
      <c r="A12" s="316">
        <v>4</v>
      </c>
      <c r="B12" s="317">
        <v>10004</v>
      </c>
      <c r="C12" s="270" t="s">
        <v>8</v>
      </c>
      <c r="D12" s="336">
        <v>64</v>
      </c>
      <c r="E12" s="337"/>
      <c r="F12" s="337"/>
      <c r="G12" s="337">
        <v>54.7</v>
      </c>
      <c r="H12" s="337">
        <v>45.3</v>
      </c>
      <c r="I12" s="292">
        <f t="shared" si="7"/>
        <v>4.4530000000000003</v>
      </c>
      <c r="J12" s="322"/>
      <c r="K12" s="144">
        <f t="shared" si="3"/>
        <v>64</v>
      </c>
      <c r="L12" s="145">
        <f t="shared" si="4"/>
        <v>64</v>
      </c>
      <c r="M12" s="146">
        <f t="shared" si="1"/>
        <v>100</v>
      </c>
      <c r="N12" s="145">
        <f t="shared" si="5"/>
        <v>0</v>
      </c>
      <c r="O12" s="147">
        <f t="shared" si="2"/>
        <v>0</v>
      </c>
    </row>
    <row r="13" spans="1:17" ht="15" customHeight="1" x14ac:dyDescent="0.25">
      <c r="A13" s="316">
        <v>5</v>
      </c>
      <c r="B13" s="317">
        <v>10001</v>
      </c>
      <c r="C13" s="270" t="s">
        <v>5</v>
      </c>
      <c r="D13" s="336">
        <v>51</v>
      </c>
      <c r="E13" s="337"/>
      <c r="F13" s="337">
        <v>13.7</v>
      </c>
      <c r="G13" s="337">
        <v>39.200000000000003</v>
      </c>
      <c r="H13" s="337">
        <v>47.1</v>
      </c>
      <c r="I13" s="292">
        <f t="shared" si="7"/>
        <v>4.3339999999999996</v>
      </c>
      <c r="J13" s="322"/>
      <c r="K13" s="144">
        <f t="shared" si="3"/>
        <v>51</v>
      </c>
      <c r="L13" s="145">
        <f t="shared" si="4"/>
        <v>44.013000000000005</v>
      </c>
      <c r="M13" s="146">
        <f t="shared" si="1"/>
        <v>86.300000000000011</v>
      </c>
      <c r="N13" s="145">
        <f t="shared" si="5"/>
        <v>0</v>
      </c>
      <c r="O13" s="147">
        <f t="shared" si="2"/>
        <v>0</v>
      </c>
    </row>
    <row r="14" spans="1:17" ht="15" customHeight="1" x14ac:dyDescent="0.25">
      <c r="A14" s="316">
        <v>6</v>
      </c>
      <c r="B14" s="317">
        <v>10120</v>
      </c>
      <c r="C14" s="270" t="s">
        <v>10</v>
      </c>
      <c r="D14" s="336">
        <v>83</v>
      </c>
      <c r="E14" s="337"/>
      <c r="F14" s="337">
        <v>36.1</v>
      </c>
      <c r="G14" s="337">
        <v>48.2</v>
      </c>
      <c r="H14" s="337">
        <v>15.7</v>
      </c>
      <c r="I14" s="292">
        <f t="shared" si="7"/>
        <v>3.7960000000000003</v>
      </c>
      <c r="J14" s="322"/>
      <c r="K14" s="144">
        <f t="shared" si="3"/>
        <v>83</v>
      </c>
      <c r="L14" s="145">
        <f t="shared" si="4"/>
        <v>53.037000000000006</v>
      </c>
      <c r="M14" s="146">
        <f t="shared" si="1"/>
        <v>63.900000000000006</v>
      </c>
      <c r="N14" s="145">
        <f t="shared" si="5"/>
        <v>0</v>
      </c>
      <c r="O14" s="147">
        <f t="shared" si="2"/>
        <v>0</v>
      </c>
    </row>
    <row r="15" spans="1:17" ht="15" customHeight="1" x14ac:dyDescent="0.25">
      <c r="A15" s="316">
        <v>7</v>
      </c>
      <c r="B15" s="317">
        <v>10190</v>
      </c>
      <c r="C15" s="270" t="s">
        <v>11</v>
      </c>
      <c r="D15" s="336">
        <v>100</v>
      </c>
      <c r="E15" s="337">
        <v>1</v>
      </c>
      <c r="F15" s="337">
        <v>19</v>
      </c>
      <c r="G15" s="337">
        <v>58</v>
      </c>
      <c r="H15" s="337">
        <v>22</v>
      </c>
      <c r="I15" s="292">
        <f t="shared" si="7"/>
        <v>4.01</v>
      </c>
      <c r="J15" s="322"/>
      <c r="K15" s="144">
        <f t="shared" si="3"/>
        <v>100</v>
      </c>
      <c r="L15" s="145">
        <f t="shared" si="4"/>
        <v>80</v>
      </c>
      <c r="M15" s="146">
        <f t="shared" si="1"/>
        <v>80</v>
      </c>
      <c r="N15" s="145">
        <f t="shared" si="5"/>
        <v>1</v>
      </c>
      <c r="O15" s="147">
        <f t="shared" si="2"/>
        <v>1</v>
      </c>
    </row>
    <row r="16" spans="1:17" ht="15" customHeight="1" x14ac:dyDescent="0.25">
      <c r="A16" s="316">
        <v>8</v>
      </c>
      <c r="B16" s="317">
        <v>10320</v>
      </c>
      <c r="C16" s="270" t="s">
        <v>12</v>
      </c>
      <c r="D16" s="336">
        <v>82</v>
      </c>
      <c r="E16" s="337"/>
      <c r="F16" s="337">
        <v>19.5</v>
      </c>
      <c r="G16" s="337">
        <v>61</v>
      </c>
      <c r="H16" s="337">
        <v>19.5</v>
      </c>
      <c r="I16" s="292">
        <f t="shared" si="7"/>
        <v>4</v>
      </c>
      <c r="J16" s="322"/>
      <c r="K16" s="144">
        <f t="shared" si="3"/>
        <v>82</v>
      </c>
      <c r="L16" s="145">
        <f t="shared" si="4"/>
        <v>66.010000000000005</v>
      </c>
      <c r="M16" s="146">
        <f t="shared" si="1"/>
        <v>80.5</v>
      </c>
      <c r="N16" s="145">
        <f t="shared" si="5"/>
        <v>0</v>
      </c>
      <c r="O16" s="147">
        <f t="shared" si="2"/>
        <v>0</v>
      </c>
    </row>
    <row r="17" spans="1:15" ht="15" customHeight="1" thickBot="1" x14ac:dyDescent="0.3">
      <c r="A17" s="318">
        <v>9</v>
      </c>
      <c r="B17" s="288">
        <v>10860</v>
      </c>
      <c r="C17" s="272" t="s">
        <v>103</v>
      </c>
      <c r="D17" s="338">
        <v>73</v>
      </c>
      <c r="E17" s="339"/>
      <c r="F17" s="339">
        <v>27.4</v>
      </c>
      <c r="G17" s="339">
        <v>52.1</v>
      </c>
      <c r="H17" s="339">
        <v>20.5</v>
      </c>
      <c r="I17" s="293">
        <f t="shared" si="7"/>
        <v>3.931</v>
      </c>
      <c r="J17" s="322"/>
      <c r="K17" s="148">
        <f t="shared" si="3"/>
        <v>73</v>
      </c>
      <c r="L17" s="149">
        <f t="shared" si="4"/>
        <v>52.99799999999999</v>
      </c>
      <c r="M17" s="150">
        <f t="shared" si="1"/>
        <v>72.599999999999994</v>
      </c>
      <c r="N17" s="149">
        <f t="shared" si="5"/>
        <v>0</v>
      </c>
      <c r="O17" s="151">
        <f t="shared" si="2"/>
        <v>0</v>
      </c>
    </row>
    <row r="18" spans="1:15" ht="15" customHeight="1" thickBot="1" x14ac:dyDescent="0.3">
      <c r="A18" s="298"/>
      <c r="B18" s="299"/>
      <c r="C18" s="279" t="s">
        <v>104</v>
      </c>
      <c r="D18" s="284">
        <f>SUM(D19:D31)</f>
        <v>1059</v>
      </c>
      <c r="E18" s="285">
        <v>0</v>
      </c>
      <c r="F18" s="285">
        <f t="shared" ref="F18:H18" si="8">AVERAGE(F19:F31)</f>
        <v>11.653846153846153</v>
      </c>
      <c r="G18" s="285">
        <f t="shared" si="8"/>
        <v>56.769230769230759</v>
      </c>
      <c r="H18" s="285">
        <f t="shared" si="8"/>
        <v>31.576923076923077</v>
      </c>
      <c r="I18" s="286">
        <f>AVERAGE(I19:I31)</f>
        <v>4.1992307692307698</v>
      </c>
      <c r="J18" s="322"/>
      <c r="K18" s="164">
        <f t="shared" si="3"/>
        <v>1059</v>
      </c>
      <c r="L18" s="165">
        <f>SUM(L19:L31)</f>
        <v>945.92899999999997</v>
      </c>
      <c r="M18" s="166">
        <f t="shared" si="1"/>
        <v>88.34615384615384</v>
      </c>
      <c r="N18" s="165">
        <f>SUM(N19:N31)</f>
        <v>0</v>
      </c>
      <c r="O18" s="167">
        <f t="shared" si="2"/>
        <v>0</v>
      </c>
    </row>
    <row r="19" spans="1:15" ht="15" customHeight="1" x14ac:dyDescent="0.25">
      <c r="A19" s="314">
        <v>1</v>
      </c>
      <c r="B19" s="315">
        <v>20040</v>
      </c>
      <c r="C19" s="75" t="s">
        <v>13</v>
      </c>
      <c r="D19" s="340">
        <v>83</v>
      </c>
      <c r="E19" s="341"/>
      <c r="F19" s="341">
        <v>4.8</v>
      </c>
      <c r="G19" s="341">
        <v>69.900000000000006</v>
      </c>
      <c r="H19" s="341">
        <v>25.3</v>
      </c>
      <c r="I19" s="295">
        <f t="shared" ref="I19:I31" si="9">(2*E19+3*F19+4*G19+5*H19)/100</f>
        <v>4.2050000000000001</v>
      </c>
      <c r="J19" s="322"/>
      <c r="K19" s="140">
        <f t="shared" si="3"/>
        <v>83</v>
      </c>
      <c r="L19" s="141">
        <f t="shared" si="4"/>
        <v>79.016000000000005</v>
      </c>
      <c r="M19" s="142">
        <f t="shared" si="1"/>
        <v>95.2</v>
      </c>
      <c r="N19" s="141">
        <f t="shared" si="5"/>
        <v>0</v>
      </c>
      <c r="O19" s="143">
        <f t="shared" si="2"/>
        <v>0</v>
      </c>
    </row>
    <row r="20" spans="1:15" ht="15" customHeight="1" x14ac:dyDescent="0.25">
      <c r="A20" s="316">
        <v>2</v>
      </c>
      <c r="B20" s="317">
        <v>20061</v>
      </c>
      <c r="C20" s="76" t="s">
        <v>14</v>
      </c>
      <c r="D20" s="342">
        <v>51</v>
      </c>
      <c r="E20" s="343"/>
      <c r="F20" s="343">
        <v>3.9</v>
      </c>
      <c r="G20" s="343">
        <v>58.8</v>
      </c>
      <c r="H20" s="343">
        <v>37.299999999999997</v>
      </c>
      <c r="I20" s="292">
        <f t="shared" si="9"/>
        <v>4.3339999999999996</v>
      </c>
      <c r="J20" s="322"/>
      <c r="K20" s="144">
        <f t="shared" si="3"/>
        <v>51</v>
      </c>
      <c r="L20" s="145">
        <f t="shared" si="4"/>
        <v>49.010999999999996</v>
      </c>
      <c r="M20" s="146">
        <f t="shared" si="1"/>
        <v>96.1</v>
      </c>
      <c r="N20" s="145">
        <f t="shared" si="5"/>
        <v>0</v>
      </c>
      <c r="O20" s="147">
        <f t="shared" si="2"/>
        <v>0</v>
      </c>
    </row>
    <row r="21" spans="1:15" ht="15" customHeight="1" x14ac:dyDescent="0.25">
      <c r="A21" s="316">
        <v>3</v>
      </c>
      <c r="B21" s="317">
        <v>21020</v>
      </c>
      <c r="C21" s="76" t="s">
        <v>22</v>
      </c>
      <c r="D21" s="342">
        <v>90</v>
      </c>
      <c r="E21" s="343"/>
      <c r="F21" s="343">
        <v>1.2</v>
      </c>
      <c r="G21" s="343">
        <v>34.4</v>
      </c>
      <c r="H21" s="343">
        <v>64.400000000000006</v>
      </c>
      <c r="I21" s="292">
        <f t="shared" si="9"/>
        <v>4.6319999999999997</v>
      </c>
      <c r="J21" s="322"/>
      <c r="K21" s="144">
        <f t="shared" si="3"/>
        <v>90</v>
      </c>
      <c r="L21" s="145">
        <f t="shared" si="4"/>
        <v>88.920000000000016</v>
      </c>
      <c r="M21" s="146">
        <f t="shared" si="1"/>
        <v>98.800000000000011</v>
      </c>
      <c r="N21" s="145">
        <f t="shared" si="5"/>
        <v>0</v>
      </c>
      <c r="O21" s="147">
        <f t="shared" si="2"/>
        <v>0</v>
      </c>
    </row>
    <row r="22" spans="1:15" ht="15" customHeight="1" x14ac:dyDescent="0.25">
      <c r="A22" s="316">
        <v>4</v>
      </c>
      <c r="B22" s="315">
        <v>20060</v>
      </c>
      <c r="C22" s="76" t="s">
        <v>126</v>
      </c>
      <c r="D22" s="342">
        <v>146</v>
      </c>
      <c r="E22" s="343"/>
      <c r="F22" s="343">
        <v>3.4</v>
      </c>
      <c r="G22" s="343">
        <v>45.9</v>
      </c>
      <c r="H22" s="343">
        <v>50.7</v>
      </c>
      <c r="I22" s="292">
        <f t="shared" si="9"/>
        <v>4.4729999999999999</v>
      </c>
      <c r="J22" s="322"/>
      <c r="K22" s="144">
        <f t="shared" si="3"/>
        <v>146</v>
      </c>
      <c r="L22" s="145">
        <f t="shared" si="4"/>
        <v>141.03599999999997</v>
      </c>
      <c r="M22" s="146">
        <f t="shared" si="1"/>
        <v>96.6</v>
      </c>
      <c r="N22" s="145">
        <f t="shared" si="5"/>
        <v>0</v>
      </c>
      <c r="O22" s="147">
        <f t="shared" si="2"/>
        <v>0</v>
      </c>
    </row>
    <row r="23" spans="1:15" ht="15" customHeight="1" x14ac:dyDescent="0.25">
      <c r="A23" s="316">
        <v>5</v>
      </c>
      <c r="B23" s="317">
        <v>20400</v>
      </c>
      <c r="C23" s="76" t="s">
        <v>16</v>
      </c>
      <c r="D23" s="342">
        <v>127</v>
      </c>
      <c r="E23" s="343"/>
      <c r="F23" s="343">
        <v>3.2</v>
      </c>
      <c r="G23" s="343">
        <v>53.5</v>
      </c>
      <c r="H23" s="343">
        <v>43.3</v>
      </c>
      <c r="I23" s="292">
        <f t="shared" si="9"/>
        <v>4.4009999999999998</v>
      </c>
      <c r="J23" s="322"/>
      <c r="K23" s="144">
        <f t="shared" si="3"/>
        <v>127</v>
      </c>
      <c r="L23" s="145">
        <f t="shared" si="4"/>
        <v>122.93600000000001</v>
      </c>
      <c r="M23" s="146">
        <f t="shared" si="1"/>
        <v>96.8</v>
      </c>
      <c r="N23" s="145">
        <f t="shared" si="5"/>
        <v>0</v>
      </c>
      <c r="O23" s="147">
        <f t="shared" si="2"/>
        <v>0</v>
      </c>
    </row>
    <row r="24" spans="1:15" ht="15" customHeight="1" x14ac:dyDescent="0.25">
      <c r="A24" s="316">
        <v>6</v>
      </c>
      <c r="B24" s="317">
        <v>20080</v>
      </c>
      <c r="C24" s="76" t="s">
        <v>15</v>
      </c>
      <c r="D24" s="342">
        <v>87</v>
      </c>
      <c r="E24" s="343"/>
      <c r="F24" s="343">
        <v>36.799999999999997</v>
      </c>
      <c r="G24" s="343">
        <v>51.7</v>
      </c>
      <c r="H24" s="343">
        <v>11.5</v>
      </c>
      <c r="I24" s="292">
        <f t="shared" si="9"/>
        <v>3.7469999999999999</v>
      </c>
      <c r="J24" s="322"/>
      <c r="K24" s="144">
        <f t="shared" si="3"/>
        <v>87</v>
      </c>
      <c r="L24" s="145">
        <f t="shared" si="4"/>
        <v>54.984000000000009</v>
      </c>
      <c r="M24" s="146">
        <f t="shared" si="1"/>
        <v>63.2</v>
      </c>
      <c r="N24" s="145">
        <f t="shared" si="5"/>
        <v>0</v>
      </c>
      <c r="O24" s="147">
        <f t="shared" si="2"/>
        <v>0</v>
      </c>
    </row>
    <row r="25" spans="1:15" ht="15" customHeight="1" x14ac:dyDescent="0.25">
      <c r="A25" s="316">
        <v>7</v>
      </c>
      <c r="B25" s="317">
        <v>20460</v>
      </c>
      <c r="C25" s="76" t="s">
        <v>17</v>
      </c>
      <c r="D25" s="342">
        <v>79</v>
      </c>
      <c r="E25" s="343"/>
      <c r="F25" s="343">
        <v>7.6</v>
      </c>
      <c r="G25" s="343">
        <v>64.599999999999994</v>
      </c>
      <c r="H25" s="343">
        <v>27.8</v>
      </c>
      <c r="I25" s="292">
        <f t="shared" si="9"/>
        <v>4.202</v>
      </c>
      <c r="J25" s="322"/>
      <c r="K25" s="144">
        <f t="shared" si="3"/>
        <v>79</v>
      </c>
      <c r="L25" s="145">
        <f t="shared" si="4"/>
        <v>72.995999999999995</v>
      </c>
      <c r="M25" s="146">
        <f t="shared" si="1"/>
        <v>92.399999999999991</v>
      </c>
      <c r="N25" s="145">
        <f t="shared" si="5"/>
        <v>0</v>
      </c>
      <c r="O25" s="147">
        <f t="shared" si="2"/>
        <v>0</v>
      </c>
    </row>
    <row r="26" spans="1:15" ht="15" customHeight="1" x14ac:dyDescent="0.25">
      <c r="A26" s="316">
        <v>8</v>
      </c>
      <c r="B26" s="317">
        <v>20490</v>
      </c>
      <c r="C26" s="270" t="s">
        <v>139</v>
      </c>
      <c r="D26" s="342">
        <v>57</v>
      </c>
      <c r="E26" s="343"/>
      <c r="F26" s="343">
        <v>31.6</v>
      </c>
      <c r="G26" s="343">
        <v>49.1</v>
      </c>
      <c r="H26" s="343">
        <v>19.3</v>
      </c>
      <c r="I26" s="292">
        <f t="shared" si="9"/>
        <v>3.8770000000000007</v>
      </c>
      <c r="J26" s="322"/>
      <c r="K26" s="144">
        <f t="shared" si="3"/>
        <v>57</v>
      </c>
      <c r="L26" s="145">
        <f t="shared" si="4"/>
        <v>38.988</v>
      </c>
      <c r="M26" s="146">
        <f t="shared" si="1"/>
        <v>68.400000000000006</v>
      </c>
      <c r="N26" s="145">
        <f t="shared" si="5"/>
        <v>0</v>
      </c>
      <c r="O26" s="147">
        <f t="shared" si="2"/>
        <v>0</v>
      </c>
    </row>
    <row r="27" spans="1:15" ht="15" customHeight="1" x14ac:dyDescent="0.25">
      <c r="A27" s="316">
        <v>9</v>
      </c>
      <c r="B27" s="317">
        <v>20550</v>
      </c>
      <c r="C27" s="270" t="s">
        <v>18</v>
      </c>
      <c r="D27" s="342">
        <v>75</v>
      </c>
      <c r="E27" s="343"/>
      <c r="F27" s="343">
        <v>10.7</v>
      </c>
      <c r="G27" s="343">
        <v>65.3</v>
      </c>
      <c r="H27" s="343">
        <v>24</v>
      </c>
      <c r="I27" s="292">
        <f t="shared" si="9"/>
        <v>4.1329999999999991</v>
      </c>
      <c r="J27" s="322"/>
      <c r="K27" s="144">
        <f t="shared" si="3"/>
        <v>75</v>
      </c>
      <c r="L27" s="145">
        <f t="shared" si="4"/>
        <v>66.974999999999994</v>
      </c>
      <c r="M27" s="146">
        <f t="shared" si="1"/>
        <v>89.3</v>
      </c>
      <c r="N27" s="145">
        <f t="shared" si="5"/>
        <v>0</v>
      </c>
      <c r="O27" s="147">
        <f t="shared" si="2"/>
        <v>0</v>
      </c>
    </row>
    <row r="28" spans="1:15" ht="15" customHeight="1" x14ac:dyDescent="0.25">
      <c r="A28" s="316">
        <v>10</v>
      </c>
      <c r="B28" s="317">
        <v>20630</v>
      </c>
      <c r="C28" s="270" t="s">
        <v>19</v>
      </c>
      <c r="D28" s="342">
        <v>85</v>
      </c>
      <c r="E28" s="343"/>
      <c r="F28" s="343">
        <v>9.4</v>
      </c>
      <c r="G28" s="343">
        <v>70.599999999999994</v>
      </c>
      <c r="H28" s="343">
        <v>20</v>
      </c>
      <c r="I28" s="292">
        <f t="shared" si="9"/>
        <v>4.1059999999999999</v>
      </c>
      <c r="J28" s="322"/>
      <c r="K28" s="144">
        <f t="shared" si="3"/>
        <v>85</v>
      </c>
      <c r="L28" s="145">
        <f t="shared" si="4"/>
        <v>77.009999999999991</v>
      </c>
      <c r="M28" s="146">
        <f t="shared" si="1"/>
        <v>90.6</v>
      </c>
      <c r="N28" s="145">
        <f t="shared" si="5"/>
        <v>0</v>
      </c>
      <c r="O28" s="147">
        <f t="shared" si="2"/>
        <v>0</v>
      </c>
    </row>
    <row r="29" spans="1:15" ht="15" customHeight="1" x14ac:dyDescent="0.25">
      <c r="A29" s="316">
        <v>11</v>
      </c>
      <c r="B29" s="317">
        <v>20810</v>
      </c>
      <c r="C29" s="270" t="s">
        <v>20</v>
      </c>
      <c r="D29" s="342">
        <v>78</v>
      </c>
      <c r="E29" s="343"/>
      <c r="F29" s="343">
        <v>19.2</v>
      </c>
      <c r="G29" s="343">
        <v>51.3</v>
      </c>
      <c r="H29" s="343">
        <v>29.5</v>
      </c>
      <c r="I29" s="292">
        <f t="shared" si="9"/>
        <v>4.1029999999999998</v>
      </c>
      <c r="J29" s="322"/>
      <c r="K29" s="144">
        <f t="shared" si="3"/>
        <v>78</v>
      </c>
      <c r="L29" s="145">
        <f t="shared" si="4"/>
        <v>63.023999999999994</v>
      </c>
      <c r="M29" s="146">
        <f t="shared" si="1"/>
        <v>80.8</v>
      </c>
      <c r="N29" s="145">
        <f t="shared" si="5"/>
        <v>0</v>
      </c>
      <c r="O29" s="147">
        <f t="shared" si="2"/>
        <v>0</v>
      </c>
    </row>
    <row r="30" spans="1:15" ht="15" customHeight="1" x14ac:dyDescent="0.25">
      <c r="A30" s="316">
        <v>12</v>
      </c>
      <c r="B30" s="317">
        <v>20900</v>
      </c>
      <c r="C30" s="270" t="s">
        <v>21</v>
      </c>
      <c r="D30" s="342">
        <v>50</v>
      </c>
      <c r="E30" s="343"/>
      <c r="F30" s="343">
        <v>8</v>
      </c>
      <c r="G30" s="343">
        <v>66</v>
      </c>
      <c r="H30" s="343">
        <v>26</v>
      </c>
      <c r="I30" s="292">
        <f t="shared" si="9"/>
        <v>4.18</v>
      </c>
      <c r="J30" s="322"/>
      <c r="K30" s="144">
        <f t="shared" si="3"/>
        <v>50</v>
      </c>
      <c r="L30" s="145">
        <f t="shared" si="4"/>
        <v>46</v>
      </c>
      <c r="M30" s="146">
        <f t="shared" si="1"/>
        <v>92</v>
      </c>
      <c r="N30" s="145">
        <f t="shared" si="5"/>
        <v>0</v>
      </c>
      <c r="O30" s="147">
        <f t="shared" si="2"/>
        <v>0</v>
      </c>
    </row>
    <row r="31" spans="1:15" ht="15" customHeight="1" thickBot="1" x14ac:dyDescent="0.3">
      <c r="A31" s="318">
        <v>13</v>
      </c>
      <c r="B31" s="288">
        <v>21350</v>
      </c>
      <c r="C31" s="268" t="s">
        <v>23</v>
      </c>
      <c r="D31" s="344">
        <v>51</v>
      </c>
      <c r="E31" s="345"/>
      <c r="F31" s="345">
        <v>11.7</v>
      </c>
      <c r="G31" s="345">
        <v>56.9</v>
      </c>
      <c r="H31" s="345">
        <v>31.4</v>
      </c>
      <c r="I31" s="294">
        <f t="shared" si="9"/>
        <v>4.1970000000000001</v>
      </c>
      <c r="J31" s="322"/>
      <c r="K31" s="148">
        <f t="shared" si="3"/>
        <v>51</v>
      </c>
      <c r="L31" s="149">
        <f t="shared" si="4"/>
        <v>45.033000000000001</v>
      </c>
      <c r="M31" s="150">
        <f t="shared" si="1"/>
        <v>88.3</v>
      </c>
      <c r="N31" s="149">
        <f t="shared" si="5"/>
        <v>0</v>
      </c>
      <c r="O31" s="151">
        <f t="shared" si="2"/>
        <v>0</v>
      </c>
    </row>
    <row r="32" spans="1:15" ht="15" customHeight="1" thickBot="1" x14ac:dyDescent="0.3">
      <c r="A32" s="313"/>
      <c r="B32" s="289"/>
      <c r="C32" s="279" t="s">
        <v>105</v>
      </c>
      <c r="D32" s="284">
        <f>SUM(D33:D51)</f>
        <v>1353</v>
      </c>
      <c r="E32" s="285">
        <f t="shared" ref="E32:H32" si="10">AVERAGE(E33:E51)</f>
        <v>3.6999999999999993</v>
      </c>
      <c r="F32" s="285">
        <f t="shared" si="10"/>
        <v>20.857894736842098</v>
      </c>
      <c r="G32" s="285">
        <f t="shared" si="10"/>
        <v>57.068421052631578</v>
      </c>
      <c r="H32" s="285">
        <f t="shared" si="10"/>
        <v>20.905263157894741</v>
      </c>
      <c r="I32" s="300">
        <f>AVERAGE(I33:I51)</f>
        <v>3.9771052631578945</v>
      </c>
      <c r="J32" s="322"/>
      <c r="K32" s="164">
        <f t="shared" si="3"/>
        <v>1353</v>
      </c>
      <c r="L32" s="165">
        <f>SUM(L33:L51)</f>
        <v>1072.8340000000001</v>
      </c>
      <c r="M32" s="166">
        <f t="shared" si="1"/>
        <v>77.973684210526315</v>
      </c>
      <c r="N32" s="165">
        <f>SUM(N33:N51)</f>
        <v>14.058999999999999</v>
      </c>
      <c r="O32" s="167">
        <f t="shared" si="2"/>
        <v>3.6999999999999993</v>
      </c>
    </row>
    <row r="33" spans="1:15" ht="15" customHeight="1" x14ac:dyDescent="0.25">
      <c r="A33" s="314">
        <v>1</v>
      </c>
      <c r="B33" s="315">
        <v>30070</v>
      </c>
      <c r="C33" s="273" t="s">
        <v>25</v>
      </c>
      <c r="D33" s="346">
        <v>85</v>
      </c>
      <c r="E33" s="347"/>
      <c r="F33" s="347">
        <v>3.5</v>
      </c>
      <c r="G33" s="347">
        <v>60</v>
      </c>
      <c r="H33" s="347">
        <v>36.5</v>
      </c>
      <c r="I33" s="291">
        <f t="shared" ref="I33:I51" si="11">(2*E33+3*F33+4*G33+5*H33)/100</f>
        <v>4.33</v>
      </c>
      <c r="J33" s="322"/>
      <c r="K33" s="140">
        <f t="shared" si="3"/>
        <v>85</v>
      </c>
      <c r="L33" s="141">
        <f t="shared" si="4"/>
        <v>82.025000000000006</v>
      </c>
      <c r="M33" s="142">
        <f t="shared" si="1"/>
        <v>96.5</v>
      </c>
      <c r="N33" s="141">
        <f t="shared" si="5"/>
        <v>0</v>
      </c>
      <c r="O33" s="143">
        <f t="shared" si="2"/>
        <v>0</v>
      </c>
    </row>
    <row r="34" spans="1:15" ht="15" customHeight="1" x14ac:dyDescent="0.25">
      <c r="A34" s="316">
        <v>2</v>
      </c>
      <c r="B34" s="317">
        <v>30480</v>
      </c>
      <c r="C34" s="271" t="s">
        <v>106</v>
      </c>
      <c r="D34" s="352">
        <v>85</v>
      </c>
      <c r="E34" s="353">
        <v>1.2</v>
      </c>
      <c r="F34" s="353">
        <v>15.3</v>
      </c>
      <c r="G34" s="353">
        <v>64.7</v>
      </c>
      <c r="H34" s="353">
        <v>18.8</v>
      </c>
      <c r="I34" s="295">
        <f t="shared" si="11"/>
        <v>4.0110000000000001</v>
      </c>
      <c r="J34" s="322"/>
      <c r="K34" s="144">
        <f t="shared" si="3"/>
        <v>85</v>
      </c>
      <c r="L34" s="145">
        <f t="shared" si="4"/>
        <v>70.974999999999994</v>
      </c>
      <c r="M34" s="146">
        <f t="shared" si="1"/>
        <v>83.5</v>
      </c>
      <c r="N34" s="145">
        <f t="shared" si="5"/>
        <v>1.02</v>
      </c>
      <c r="O34" s="147">
        <f t="shared" si="2"/>
        <v>1.2</v>
      </c>
    </row>
    <row r="35" spans="1:15" ht="15" customHeight="1" x14ac:dyDescent="0.25">
      <c r="A35" s="316">
        <v>3</v>
      </c>
      <c r="B35" s="317">
        <v>30460</v>
      </c>
      <c r="C35" s="270" t="s">
        <v>30</v>
      </c>
      <c r="D35" s="348">
        <v>103</v>
      </c>
      <c r="E35" s="349"/>
      <c r="F35" s="349">
        <v>11.6</v>
      </c>
      <c r="G35" s="349">
        <v>67</v>
      </c>
      <c r="H35" s="349">
        <v>21.4</v>
      </c>
      <c r="I35" s="292">
        <f t="shared" si="11"/>
        <v>4.0979999999999999</v>
      </c>
      <c r="J35" s="322"/>
      <c r="K35" s="144">
        <f t="shared" si="3"/>
        <v>103</v>
      </c>
      <c r="L35" s="145">
        <f t="shared" si="4"/>
        <v>91.052000000000007</v>
      </c>
      <c r="M35" s="146">
        <f t="shared" si="1"/>
        <v>88.4</v>
      </c>
      <c r="N35" s="145">
        <f t="shared" si="5"/>
        <v>0</v>
      </c>
      <c r="O35" s="147">
        <f t="shared" si="2"/>
        <v>0</v>
      </c>
    </row>
    <row r="36" spans="1:15" ht="15" customHeight="1" x14ac:dyDescent="0.25">
      <c r="A36" s="316">
        <v>4</v>
      </c>
      <c r="B36" s="317">
        <v>30030</v>
      </c>
      <c r="C36" s="270" t="s">
        <v>24</v>
      </c>
      <c r="D36" s="348">
        <v>71</v>
      </c>
      <c r="E36" s="349"/>
      <c r="F36" s="349">
        <v>1.4</v>
      </c>
      <c r="G36" s="349">
        <v>62</v>
      </c>
      <c r="H36" s="349">
        <v>36.6</v>
      </c>
      <c r="I36" s="292">
        <f t="shared" si="11"/>
        <v>4.3520000000000003</v>
      </c>
      <c r="J36" s="322"/>
      <c r="K36" s="144">
        <f t="shared" si="3"/>
        <v>71</v>
      </c>
      <c r="L36" s="145">
        <f t="shared" si="4"/>
        <v>70.006</v>
      </c>
      <c r="M36" s="146">
        <f t="shared" si="1"/>
        <v>98.6</v>
      </c>
      <c r="N36" s="145">
        <f t="shared" si="5"/>
        <v>0</v>
      </c>
      <c r="O36" s="147">
        <f t="shared" si="2"/>
        <v>0</v>
      </c>
    </row>
    <row r="37" spans="1:15" ht="15" customHeight="1" x14ac:dyDescent="0.25">
      <c r="A37" s="316">
        <v>5</v>
      </c>
      <c r="B37" s="317">
        <v>31000</v>
      </c>
      <c r="C37" s="270" t="s">
        <v>38</v>
      </c>
      <c r="D37" s="348">
        <v>94</v>
      </c>
      <c r="E37" s="349"/>
      <c r="F37" s="349">
        <v>19.2</v>
      </c>
      <c r="G37" s="349">
        <v>45.7</v>
      </c>
      <c r="H37" s="349">
        <v>35.1</v>
      </c>
      <c r="I37" s="292">
        <f t="shared" si="11"/>
        <v>4.1589999999999998</v>
      </c>
      <c r="J37" s="322"/>
      <c r="K37" s="144">
        <f t="shared" si="3"/>
        <v>94</v>
      </c>
      <c r="L37" s="145">
        <f t="shared" si="4"/>
        <v>75.952000000000012</v>
      </c>
      <c r="M37" s="146">
        <f t="shared" si="1"/>
        <v>80.800000000000011</v>
      </c>
      <c r="N37" s="145">
        <f t="shared" si="5"/>
        <v>0</v>
      </c>
      <c r="O37" s="147">
        <f t="shared" si="2"/>
        <v>0</v>
      </c>
    </row>
    <row r="38" spans="1:15" ht="15" customHeight="1" x14ac:dyDescent="0.25">
      <c r="A38" s="316">
        <v>6</v>
      </c>
      <c r="B38" s="317">
        <v>30130</v>
      </c>
      <c r="C38" s="270" t="s">
        <v>26</v>
      </c>
      <c r="D38" s="348">
        <v>51</v>
      </c>
      <c r="E38" s="349"/>
      <c r="F38" s="349">
        <v>19.600000000000001</v>
      </c>
      <c r="G38" s="349">
        <v>54.9</v>
      </c>
      <c r="H38" s="349">
        <v>25.5</v>
      </c>
      <c r="I38" s="292">
        <f t="shared" si="11"/>
        <v>4.0590000000000002</v>
      </c>
      <c r="J38" s="322"/>
      <c r="K38" s="144">
        <f t="shared" si="3"/>
        <v>51</v>
      </c>
      <c r="L38" s="145">
        <f t="shared" si="4"/>
        <v>41.004000000000005</v>
      </c>
      <c r="M38" s="146">
        <f t="shared" si="1"/>
        <v>80.400000000000006</v>
      </c>
      <c r="N38" s="145">
        <f t="shared" si="5"/>
        <v>0</v>
      </c>
      <c r="O38" s="147">
        <f t="shared" si="2"/>
        <v>0</v>
      </c>
    </row>
    <row r="39" spans="1:15" ht="15" customHeight="1" x14ac:dyDescent="0.25">
      <c r="A39" s="316">
        <v>7</v>
      </c>
      <c r="B39" s="317">
        <v>30160</v>
      </c>
      <c r="C39" s="270" t="s">
        <v>27</v>
      </c>
      <c r="D39" s="348">
        <v>78</v>
      </c>
      <c r="E39" s="349">
        <v>1.3</v>
      </c>
      <c r="F39" s="349">
        <v>28.2</v>
      </c>
      <c r="G39" s="349">
        <v>61.5</v>
      </c>
      <c r="H39" s="349">
        <v>9</v>
      </c>
      <c r="I39" s="292">
        <f t="shared" si="11"/>
        <v>3.782</v>
      </c>
      <c r="J39" s="322"/>
      <c r="K39" s="144">
        <f t="shared" si="3"/>
        <v>78</v>
      </c>
      <c r="L39" s="145">
        <f t="shared" si="4"/>
        <v>54.99</v>
      </c>
      <c r="M39" s="146">
        <f t="shared" si="1"/>
        <v>70.5</v>
      </c>
      <c r="N39" s="145">
        <f t="shared" si="5"/>
        <v>1.014</v>
      </c>
      <c r="O39" s="147">
        <f t="shared" si="2"/>
        <v>1.3</v>
      </c>
    </row>
    <row r="40" spans="1:15" ht="15" customHeight="1" x14ac:dyDescent="0.25">
      <c r="A40" s="316">
        <v>8</v>
      </c>
      <c r="B40" s="317">
        <v>30310</v>
      </c>
      <c r="C40" s="270" t="s">
        <v>28</v>
      </c>
      <c r="D40" s="348">
        <v>48</v>
      </c>
      <c r="E40" s="349"/>
      <c r="F40" s="349">
        <v>31.3</v>
      </c>
      <c r="G40" s="349">
        <v>58.3</v>
      </c>
      <c r="H40" s="349">
        <v>10.4</v>
      </c>
      <c r="I40" s="292">
        <f t="shared" si="11"/>
        <v>3.7910000000000004</v>
      </c>
      <c r="J40" s="322"/>
      <c r="K40" s="144">
        <f t="shared" si="3"/>
        <v>48</v>
      </c>
      <c r="L40" s="145">
        <f t="shared" si="4"/>
        <v>32.976000000000006</v>
      </c>
      <c r="M40" s="146">
        <f t="shared" si="1"/>
        <v>68.7</v>
      </c>
      <c r="N40" s="145">
        <f t="shared" si="5"/>
        <v>0</v>
      </c>
      <c r="O40" s="147">
        <f t="shared" si="2"/>
        <v>0</v>
      </c>
    </row>
    <row r="41" spans="1:15" ht="15" customHeight="1" x14ac:dyDescent="0.25">
      <c r="A41" s="316">
        <v>9</v>
      </c>
      <c r="B41" s="317">
        <v>30440</v>
      </c>
      <c r="C41" s="270" t="s">
        <v>29</v>
      </c>
      <c r="D41" s="348">
        <v>60</v>
      </c>
      <c r="E41" s="349">
        <v>5</v>
      </c>
      <c r="F41" s="349">
        <v>51.6</v>
      </c>
      <c r="G41" s="349">
        <v>36.700000000000003</v>
      </c>
      <c r="H41" s="349">
        <v>6.7</v>
      </c>
      <c r="I41" s="292">
        <f t="shared" si="11"/>
        <v>3.4510000000000001</v>
      </c>
      <c r="J41" s="322"/>
      <c r="K41" s="144">
        <f t="shared" si="3"/>
        <v>60</v>
      </c>
      <c r="L41" s="145">
        <f t="shared" si="4"/>
        <v>26.040000000000006</v>
      </c>
      <c r="M41" s="146">
        <f t="shared" si="1"/>
        <v>43.400000000000006</v>
      </c>
      <c r="N41" s="145">
        <f t="shared" si="5"/>
        <v>3</v>
      </c>
      <c r="O41" s="147">
        <f t="shared" si="2"/>
        <v>5</v>
      </c>
    </row>
    <row r="42" spans="1:15" ht="15" customHeight="1" x14ac:dyDescent="0.25">
      <c r="A42" s="316">
        <v>10</v>
      </c>
      <c r="B42" s="317">
        <v>30470</v>
      </c>
      <c r="C42" s="270" t="s">
        <v>137</v>
      </c>
      <c r="D42" s="348">
        <v>49</v>
      </c>
      <c r="E42" s="349">
        <v>4.0999999999999996</v>
      </c>
      <c r="F42" s="349">
        <v>47</v>
      </c>
      <c r="G42" s="349">
        <v>46.9</v>
      </c>
      <c r="H42" s="349">
        <v>2</v>
      </c>
      <c r="I42" s="292">
        <f t="shared" si="11"/>
        <v>3.4679999999999995</v>
      </c>
      <c r="J42" s="322"/>
      <c r="K42" s="144">
        <f t="shared" si="3"/>
        <v>49</v>
      </c>
      <c r="L42" s="145">
        <f t="shared" si="4"/>
        <v>23.960999999999999</v>
      </c>
      <c r="M42" s="146">
        <f t="shared" si="1"/>
        <v>48.9</v>
      </c>
      <c r="N42" s="145">
        <f t="shared" si="5"/>
        <v>2.0089999999999999</v>
      </c>
      <c r="O42" s="147">
        <f t="shared" si="2"/>
        <v>4.0999999999999996</v>
      </c>
    </row>
    <row r="43" spans="1:15" ht="15" customHeight="1" x14ac:dyDescent="0.25">
      <c r="A43" s="316">
        <v>11</v>
      </c>
      <c r="B43" s="317">
        <v>30500</v>
      </c>
      <c r="C43" s="270" t="s">
        <v>31</v>
      </c>
      <c r="D43" s="348">
        <v>37</v>
      </c>
      <c r="E43" s="349"/>
      <c r="F43" s="349">
        <v>16.2</v>
      </c>
      <c r="G43" s="349">
        <v>51.4</v>
      </c>
      <c r="H43" s="349">
        <v>32.4</v>
      </c>
      <c r="I43" s="292">
        <f t="shared" si="11"/>
        <v>4.1619999999999999</v>
      </c>
      <c r="J43" s="322"/>
      <c r="K43" s="144">
        <f t="shared" si="3"/>
        <v>37</v>
      </c>
      <c r="L43" s="145">
        <f t="shared" si="4"/>
        <v>31.006</v>
      </c>
      <c r="M43" s="146">
        <f t="shared" si="1"/>
        <v>83.8</v>
      </c>
      <c r="N43" s="145">
        <f t="shared" si="5"/>
        <v>0</v>
      </c>
      <c r="O43" s="147">
        <f t="shared" si="2"/>
        <v>0</v>
      </c>
    </row>
    <row r="44" spans="1:15" ht="15" customHeight="1" x14ac:dyDescent="0.25">
      <c r="A44" s="316">
        <v>12</v>
      </c>
      <c r="B44" s="317">
        <v>30530</v>
      </c>
      <c r="C44" s="270" t="s">
        <v>32</v>
      </c>
      <c r="D44" s="348">
        <v>66</v>
      </c>
      <c r="E44" s="349"/>
      <c r="F44" s="349">
        <v>7.6</v>
      </c>
      <c r="G44" s="349">
        <v>51.5</v>
      </c>
      <c r="H44" s="349">
        <v>40.9</v>
      </c>
      <c r="I44" s="292">
        <f t="shared" si="11"/>
        <v>4.3330000000000002</v>
      </c>
      <c r="J44" s="322"/>
      <c r="K44" s="144">
        <f t="shared" si="3"/>
        <v>66</v>
      </c>
      <c r="L44" s="145">
        <f t="shared" si="4"/>
        <v>60.984000000000009</v>
      </c>
      <c r="M44" s="146">
        <f t="shared" si="1"/>
        <v>92.4</v>
      </c>
      <c r="N44" s="145">
        <f t="shared" si="5"/>
        <v>0</v>
      </c>
      <c r="O44" s="147">
        <f t="shared" si="2"/>
        <v>0</v>
      </c>
    </row>
    <row r="45" spans="1:15" ht="15" customHeight="1" x14ac:dyDescent="0.25">
      <c r="A45" s="316">
        <v>13</v>
      </c>
      <c r="B45" s="317">
        <v>30640</v>
      </c>
      <c r="C45" s="270" t="s">
        <v>33</v>
      </c>
      <c r="D45" s="348">
        <v>91</v>
      </c>
      <c r="E45" s="349"/>
      <c r="F45" s="349">
        <v>14.3</v>
      </c>
      <c r="G45" s="349">
        <v>79.099999999999994</v>
      </c>
      <c r="H45" s="349">
        <v>6.6</v>
      </c>
      <c r="I45" s="292">
        <f t="shared" si="11"/>
        <v>3.9229999999999996</v>
      </c>
      <c r="J45" s="322"/>
      <c r="K45" s="144">
        <f t="shared" si="3"/>
        <v>91</v>
      </c>
      <c r="L45" s="145">
        <f t="shared" si="4"/>
        <v>77.986999999999995</v>
      </c>
      <c r="M45" s="146">
        <f t="shared" si="1"/>
        <v>85.699999999999989</v>
      </c>
      <c r="N45" s="145">
        <f t="shared" si="5"/>
        <v>0</v>
      </c>
      <c r="O45" s="147">
        <f t="shared" si="2"/>
        <v>0</v>
      </c>
    </row>
    <row r="46" spans="1:15" ht="15" customHeight="1" x14ac:dyDescent="0.25">
      <c r="A46" s="316">
        <v>14</v>
      </c>
      <c r="B46" s="317">
        <v>30650</v>
      </c>
      <c r="C46" s="270" t="s">
        <v>34</v>
      </c>
      <c r="D46" s="348">
        <v>65</v>
      </c>
      <c r="E46" s="349">
        <v>9.1999999999999993</v>
      </c>
      <c r="F46" s="349">
        <v>47.7</v>
      </c>
      <c r="G46" s="349">
        <v>38.5</v>
      </c>
      <c r="H46" s="349">
        <v>4.5999999999999996</v>
      </c>
      <c r="I46" s="292">
        <f t="shared" si="11"/>
        <v>3.3849999999999998</v>
      </c>
      <c r="J46" s="322"/>
      <c r="K46" s="144">
        <f t="shared" si="3"/>
        <v>65</v>
      </c>
      <c r="L46" s="145">
        <f t="shared" si="4"/>
        <v>28.015000000000001</v>
      </c>
      <c r="M46" s="146">
        <f t="shared" si="1"/>
        <v>43.1</v>
      </c>
      <c r="N46" s="145">
        <f t="shared" si="5"/>
        <v>5.98</v>
      </c>
      <c r="O46" s="147">
        <f t="shared" si="2"/>
        <v>9.1999999999999993</v>
      </c>
    </row>
    <row r="47" spans="1:15" ht="15" customHeight="1" x14ac:dyDescent="0.25">
      <c r="A47" s="316">
        <v>15</v>
      </c>
      <c r="B47" s="315">
        <v>30790</v>
      </c>
      <c r="C47" s="271" t="s">
        <v>35</v>
      </c>
      <c r="D47" s="348">
        <v>39</v>
      </c>
      <c r="E47" s="349"/>
      <c r="F47" s="349">
        <v>15.4</v>
      </c>
      <c r="G47" s="349">
        <v>43.6</v>
      </c>
      <c r="H47" s="349">
        <v>41</v>
      </c>
      <c r="I47" s="292">
        <f t="shared" si="11"/>
        <v>4.2560000000000002</v>
      </c>
      <c r="J47" s="322"/>
      <c r="K47" s="144">
        <f t="shared" si="3"/>
        <v>39</v>
      </c>
      <c r="L47" s="145">
        <f t="shared" si="4"/>
        <v>32.994</v>
      </c>
      <c r="M47" s="146">
        <f t="shared" si="1"/>
        <v>84.6</v>
      </c>
      <c r="N47" s="145">
        <f t="shared" si="5"/>
        <v>0</v>
      </c>
      <c r="O47" s="147">
        <f t="shared" si="2"/>
        <v>0</v>
      </c>
    </row>
    <row r="48" spans="1:15" ht="15" customHeight="1" x14ac:dyDescent="0.25">
      <c r="A48" s="316">
        <v>16</v>
      </c>
      <c r="B48" s="317">
        <v>30880</v>
      </c>
      <c r="C48" s="270" t="s">
        <v>138</v>
      </c>
      <c r="D48" s="348">
        <v>74</v>
      </c>
      <c r="E48" s="349">
        <v>1.4</v>
      </c>
      <c r="F48" s="349">
        <v>13.5</v>
      </c>
      <c r="G48" s="349">
        <v>60.8</v>
      </c>
      <c r="H48" s="349">
        <v>24.3</v>
      </c>
      <c r="I48" s="292">
        <f t="shared" si="11"/>
        <v>4.08</v>
      </c>
      <c r="J48" s="322"/>
      <c r="K48" s="144">
        <f t="shared" si="3"/>
        <v>74</v>
      </c>
      <c r="L48" s="145">
        <f t="shared" si="4"/>
        <v>62.973999999999997</v>
      </c>
      <c r="M48" s="146">
        <f t="shared" si="1"/>
        <v>85.1</v>
      </c>
      <c r="N48" s="145">
        <f t="shared" si="5"/>
        <v>1.036</v>
      </c>
      <c r="O48" s="147">
        <f t="shared" si="2"/>
        <v>1.4</v>
      </c>
    </row>
    <row r="49" spans="1:15" ht="15" customHeight="1" x14ac:dyDescent="0.25">
      <c r="A49" s="316">
        <v>17</v>
      </c>
      <c r="B49" s="317">
        <v>30890</v>
      </c>
      <c r="C49" s="270" t="s">
        <v>36</v>
      </c>
      <c r="D49" s="348">
        <v>71</v>
      </c>
      <c r="E49" s="349"/>
      <c r="F49" s="349">
        <v>8.5</v>
      </c>
      <c r="G49" s="349">
        <v>73.2</v>
      </c>
      <c r="H49" s="349">
        <v>18.3</v>
      </c>
      <c r="I49" s="292">
        <f t="shared" si="11"/>
        <v>4.0979999999999999</v>
      </c>
      <c r="J49" s="322"/>
      <c r="K49" s="144">
        <f t="shared" si="3"/>
        <v>71</v>
      </c>
      <c r="L49" s="145">
        <f t="shared" si="4"/>
        <v>64.965000000000003</v>
      </c>
      <c r="M49" s="146">
        <f t="shared" si="1"/>
        <v>91.5</v>
      </c>
      <c r="N49" s="145">
        <f t="shared" si="5"/>
        <v>0</v>
      </c>
      <c r="O49" s="147">
        <f t="shared" si="2"/>
        <v>0</v>
      </c>
    </row>
    <row r="50" spans="1:15" ht="15" customHeight="1" x14ac:dyDescent="0.25">
      <c r="A50" s="316">
        <v>18</v>
      </c>
      <c r="B50" s="317">
        <v>30940</v>
      </c>
      <c r="C50" s="270" t="s">
        <v>37</v>
      </c>
      <c r="D50" s="348">
        <v>82</v>
      </c>
      <c r="E50" s="349"/>
      <c r="F50" s="349">
        <v>23.2</v>
      </c>
      <c r="G50" s="349">
        <v>62.2</v>
      </c>
      <c r="H50" s="349">
        <v>14.6</v>
      </c>
      <c r="I50" s="292">
        <f t="shared" si="11"/>
        <v>3.9139999999999997</v>
      </c>
      <c r="J50" s="322"/>
      <c r="K50" s="144">
        <f t="shared" si="3"/>
        <v>82</v>
      </c>
      <c r="L50" s="145">
        <f t="shared" si="4"/>
        <v>62.975999999999992</v>
      </c>
      <c r="M50" s="146">
        <f t="shared" si="1"/>
        <v>76.8</v>
      </c>
      <c r="N50" s="145">
        <f t="shared" si="5"/>
        <v>0</v>
      </c>
      <c r="O50" s="147">
        <f t="shared" si="2"/>
        <v>0</v>
      </c>
    </row>
    <row r="51" spans="1:15" ht="15" customHeight="1" thickBot="1" x14ac:dyDescent="0.3">
      <c r="A51" s="318">
        <v>19</v>
      </c>
      <c r="B51" s="319">
        <v>31480</v>
      </c>
      <c r="C51" s="277" t="s">
        <v>39</v>
      </c>
      <c r="D51" s="350">
        <v>104</v>
      </c>
      <c r="E51" s="351"/>
      <c r="F51" s="351">
        <v>21.2</v>
      </c>
      <c r="G51" s="351">
        <v>66.3</v>
      </c>
      <c r="H51" s="351">
        <v>12.5</v>
      </c>
      <c r="I51" s="293">
        <f t="shared" si="11"/>
        <v>3.9129999999999994</v>
      </c>
      <c r="J51" s="322"/>
      <c r="K51" s="148">
        <f t="shared" si="3"/>
        <v>104</v>
      </c>
      <c r="L51" s="149">
        <f t="shared" si="4"/>
        <v>81.951999999999984</v>
      </c>
      <c r="M51" s="150">
        <f t="shared" si="1"/>
        <v>78.8</v>
      </c>
      <c r="N51" s="149">
        <f t="shared" si="5"/>
        <v>0</v>
      </c>
      <c r="O51" s="151">
        <f t="shared" si="2"/>
        <v>0</v>
      </c>
    </row>
    <row r="52" spans="1:15" ht="15" customHeight="1" thickBot="1" x14ac:dyDescent="0.3">
      <c r="A52" s="313"/>
      <c r="B52" s="289"/>
      <c r="C52" s="279" t="s">
        <v>107</v>
      </c>
      <c r="D52" s="284">
        <f>SUM(D53:D71)</f>
        <v>1495</v>
      </c>
      <c r="E52" s="285">
        <f t="shared" ref="E52:H52" si="12">AVERAGE(E53:E71)</f>
        <v>2.166666666666667</v>
      </c>
      <c r="F52" s="285">
        <f t="shared" si="12"/>
        <v>14.378947368421052</v>
      </c>
      <c r="G52" s="285">
        <f t="shared" si="12"/>
        <v>59.610526315789478</v>
      </c>
      <c r="H52" s="285">
        <f t="shared" si="12"/>
        <v>25.668421052631583</v>
      </c>
      <c r="I52" s="286">
        <f>AVERAGE(I53:I71)</f>
        <v>4.1060526315789474</v>
      </c>
      <c r="J52" s="322"/>
      <c r="K52" s="164">
        <f t="shared" si="3"/>
        <v>1495</v>
      </c>
      <c r="L52" s="165">
        <f>SUM(L53:L71)</f>
        <v>1301.1460000000002</v>
      </c>
      <c r="M52" s="166">
        <f t="shared" si="1"/>
        <v>85.278947368421058</v>
      </c>
      <c r="N52" s="165">
        <f>SUM(N53:N71)</f>
        <v>4.0180000000000007</v>
      </c>
      <c r="O52" s="167">
        <f t="shared" si="2"/>
        <v>2.166666666666667</v>
      </c>
    </row>
    <row r="53" spans="1:15" ht="15" customHeight="1" x14ac:dyDescent="0.25">
      <c r="A53" s="314">
        <v>1</v>
      </c>
      <c r="B53" s="315">
        <v>40010</v>
      </c>
      <c r="C53" s="271" t="s">
        <v>108</v>
      </c>
      <c r="D53" s="354">
        <v>160</v>
      </c>
      <c r="E53" s="355"/>
      <c r="F53" s="355">
        <v>7.5</v>
      </c>
      <c r="G53" s="355">
        <v>70.599999999999994</v>
      </c>
      <c r="H53" s="355">
        <v>21.9</v>
      </c>
      <c r="I53" s="295">
        <f t="shared" ref="I53:I71" si="13">(2*E53+3*F53+4*G53+5*H53)/100</f>
        <v>4.1440000000000001</v>
      </c>
      <c r="J53" s="322"/>
      <c r="K53" s="140">
        <f t="shared" si="3"/>
        <v>160</v>
      </c>
      <c r="L53" s="141">
        <f t="shared" si="4"/>
        <v>148</v>
      </c>
      <c r="M53" s="142">
        <f t="shared" si="1"/>
        <v>92.5</v>
      </c>
      <c r="N53" s="141">
        <f t="shared" si="5"/>
        <v>0</v>
      </c>
      <c r="O53" s="143">
        <f t="shared" si="2"/>
        <v>0</v>
      </c>
    </row>
    <row r="54" spans="1:15" ht="15" customHeight="1" x14ac:dyDescent="0.25">
      <c r="A54" s="316">
        <v>2</v>
      </c>
      <c r="B54" s="317">
        <v>40030</v>
      </c>
      <c r="C54" s="270" t="s">
        <v>133</v>
      </c>
      <c r="D54" s="356">
        <v>60</v>
      </c>
      <c r="E54" s="357"/>
      <c r="F54" s="357">
        <v>1.7</v>
      </c>
      <c r="G54" s="357">
        <v>28.3</v>
      </c>
      <c r="H54" s="357">
        <v>70</v>
      </c>
      <c r="I54" s="292">
        <f t="shared" si="13"/>
        <v>4.6829999999999998</v>
      </c>
      <c r="J54" s="322"/>
      <c r="K54" s="144">
        <f t="shared" si="3"/>
        <v>60</v>
      </c>
      <c r="L54" s="145">
        <f t="shared" si="4"/>
        <v>58.98</v>
      </c>
      <c r="M54" s="146">
        <f t="shared" si="1"/>
        <v>98.3</v>
      </c>
      <c r="N54" s="145">
        <f t="shared" si="5"/>
        <v>0</v>
      </c>
      <c r="O54" s="147">
        <f t="shared" si="2"/>
        <v>0</v>
      </c>
    </row>
    <row r="55" spans="1:15" ht="15" customHeight="1" x14ac:dyDescent="0.25">
      <c r="A55" s="316">
        <v>3</v>
      </c>
      <c r="B55" s="317">
        <v>40410</v>
      </c>
      <c r="C55" s="270" t="s">
        <v>49</v>
      </c>
      <c r="D55" s="356">
        <v>150</v>
      </c>
      <c r="E55" s="357"/>
      <c r="F55" s="357">
        <v>10.6</v>
      </c>
      <c r="G55" s="357">
        <v>62.7</v>
      </c>
      <c r="H55" s="357">
        <v>26.7</v>
      </c>
      <c r="I55" s="292">
        <f t="shared" si="13"/>
        <v>4.1610000000000005</v>
      </c>
      <c r="J55" s="322"/>
      <c r="K55" s="144">
        <f t="shared" si="3"/>
        <v>150</v>
      </c>
      <c r="L55" s="145">
        <f t="shared" si="4"/>
        <v>134.1</v>
      </c>
      <c r="M55" s="146">
        <f t="shared" si="1"/>
        <v>89.4</v>
      </c>
      <c r="N55" s="145">
        <f t="shared" si="5"/>
        <v>0</v>
      </c>
      <c r="O55" s="147">
        <f t="shared" si="2"/>
        <v>0</v>
      </c>
    </row>
    <row r="56" spans="1:15" ht="15" customHeight="1" x14ac:dyDescent="0.25">
      <c r="A56" s="316">
        <v>4</v>
      </c>
      <c r="B56" s="317">
        <v>40011</v>
      </c>
      <c r="C56" s="270" t="s">
        <v>40</v>
      </c>
      <c r="D56" s="356">
        <v>189</v>
      </c>
      <c r="E56" s="357"/>
      <c r="F56" s="357">
        <v>9</v>
      </c>
      <c r="G56" s="357">
        <v>59.8</v>
      </c>
      <c r="H56" s="357">
        <v>31.2</v>
      </c>
      <c r="I56" s="292">
        <f t="shared" si="13"/>
        <v>4.2219999999999995</v>
      </c>
      <c r="J56" s="322"/>
      <c r="K56" s="144">
        <f t="shared" si="3"/>
        <v>189</v>
      </c>
      <c r="L56" s="145">
        <f t="shared" si="4"/>
        <v>171.99</v>
      </c>
      <c r="M56" s="146">
        <f t="shared" si="1"/>
        <v>91</v>
      </c>
      <c r="N56" s="145">
        <f t="shared" si="5"/>
        <v>0</v>
      </c>
      <c r="O56" s="147">
        <f t="shared" si="2"/>
        <v>0</v>
      </c>
    </row>
    <row r="57" spans="1:15" ht="15" customHeight="1" x14ac:dyDescent="0.25">
      <c r="A57" s="316">
        <v>5</v>
      </c>
      <c r="B57" s="317">
        <v>40080</v>
      </c>
      <c r="C57" s="270" t="s">
        <v>42</v>
      </c>
      <c r="D57" s="356">
        <v>125</v>
      </c>
      <c r="E57" s="357"/>
      <c r="F57" s="357">
        <v>9.6</v>
      </c>
      <c r="G57" s="357">
        <v>52.8</v>
      </c>
      <c r="H57" s="357">
        <v>37.6</v>
      </c>
      <c r="I57" s="292">
        <f t="shared" si="13"/>
        <v>4.28</v>
      </c>
      <c r="J57" s="322"/>
      <c r="K57" s="144">
        <f t="shared" si="3"/>
        <v>125</v>
      </c>
      <c r="L57" s="145">
        <f t="shared" si="4"/>
        <v>113</v>
      </c>
      <c r="M57" s="146">
        <f t="shared" si="1"/>
        <v>90.4</v>
      </c>
      <c r="N57" s="145">
        <f t="shared" si="5"/>
        <v>0</v>
      </c>
      <c r="O57" s="147">
        <f t="shared" si="2"/>
        <v>0</v>
      </c>
    </row>
    <row r="58" spans="1:15" ht="15" customHeight="1" x14ac:dyDescent="0.25">
      <c r="A58" s="316">
        <v>6</v>
      </c>
      <c r="B58" s="317">
        <v>40100</v>
      </c>
      <c r="C58" s="270" t="s">
        <v>43</v>
      </c>
      <c r="D58" s="356">
        <v>81</v>
      </c>
      <c r="E58" s="357"/>
      <c r="F58" s="357">
        <v>12.3</v>
      </c>
      <c r="G58" s="357">
        <v>70.400000000000006</v>
      </c>
      <c r="H58" s="357">
        <v>17.3</v>
      </c>
      <c r="I58" s="292">
        <f t="shared" si="13"/>
        <v>4.05</v>
      </c>
      <c r="J58" s="322"/>
      <c r="K58" s="144">
        <f t="shared" si="3"/>
        <v>81</v>
      </c>
      <c r="L58" s="145">
        <f t="shared" si="4"/>
        <v>71.036999999999992</v>
      </c>
      <c r="M58" s="146">
        <f t="shared" si="1"/>
        <v>87.7</v>
      </c>
      <c r="N58" s="145">
        <f t="shared" si="5"/>
        <v>0</v>
      </c>
      <c r="O58" s="147">
        <f t="shared" si="2"/>
        <v>0</v>
      </c>
    </row>
    <row r="59" spans="1:15" ht="15" customHeight="1" x14ac:dyDescent="0.25">
      <c r="A59" s="316">
        <v>7</v>
      </c>
      <c r="B59" s="317">
        <v>40020</v>
      </c>
      <c r="C59" s="270" t="s">
        <v>109</v>
      </c>
      <c r="D59" s="356">
        <v>30</v>
      </c>
      <c r="E59" s="357"/>
      <c r="F59" s="357">
        <v>6.7</v>
      </c>
      <c r="G59" s="357">
        <v>30</v>
      </c>
      <c r="H59" s="357">
        <v>63.3</v>
      </c>
      <c r="I59" s="292">
        <f t="shared" si="13"/>
        <v>4.5659999999999998</v>
      </c>
      <c r="J59" s="322"/>
      <c r="K59" s="144">
        <f t="shared" si="3"/>
        <v>30</v>
      </c>
      <c r="L59" s="145">
        <f t="shared" si="4"/>
        <v>27.99</v>
      </c>
      <c r="M59" s="146">
        <f t="shared" si="1"/>
        <v>93.3</v>
      </c>
      <c r="N59" s="145">
        <f t="shared" si="5"/>
        <v>0</v>
      </c>
      <c r="O59" s="147">
        <f t="shared" si="2"/>
        <v>0</v>
      </c>
    </row>
    <row r="60" spans="1:15" ht="15" customHeight="1" x14ac:dyDescent="0.25">
      <c r="A60" s="316">
        <v>8</v>
      </c>
      <c r="B60" s="317">
        <v>40031</v>
      </c>
      <c r="C60" s="269" t="s">
        <v>41</v>
      </c>
      <c r="D60" s="356">
        <v>64</v>
      </c>
      <c r="E60" s="357">
        <v>1.6</v>
      </c>
      <c r="F60" s="357">
        <v>18.7</v>
      </c>
      <c r="G60" s="357">
        <v>64.099999999999994</v>
      </c>
      <c r="H60" s="357">
        <v>15.6</v>
      </c>
      <c r="I60" s="292">
        <f t="shared" si="13"/>
        <v>3.9369999999999998</v>
      </c>
      <c r="J60" s="322"/>
      <c r="K60" s="144">
        <f t="shared" si="3"/>
        <v>64</v>
      </c>
      <c r="L60" s="145">
        <f t="shared" si="4"/>
        <v>51.007999999999996</v>
      </c>
      <c r="M60" s="146">
        <f t="shared" si="1"/>
        <v>79.699999999999989</v>
      </c>
      <c r="N60" s="145">
        <f t="shared" si="5"/>
        <v>1.024</v>
      </c>
      <c r="O60" s="147">
        <f t="shared" si="2"/>
        <v>1.6</v>
      </c>
    </row>
    <row r="61" spans="1:15" ht="15" customHeight="1" x14ac:dyDescent="0.25">
      <c r="A61" s="316">
        <v>9</v>
      </c>
      <c r="B61" s="317">
        <v>40210</v>
      </c>
      <c r="C61" s="269" t="s">
        <v>45</v>
      </c>
      <c r="D61" s="356">
        <v>54</v>
      </c>
      <c r="E61" s="357">
        <v>3.7</v>
      </c>
      <c r="F61" s="357">
        <v>16.7</v>
      </c>
      <c r="G61" s="357">
        <v>72.2</v>
      </c>
      <c r="H61" s="357">
        <v>7.4</v>
      </c>
      <c r="I61" s="292">
        <f t="shared" si="13"/>
        <v>3.8330000000000002</v>
      </c>
      <c r="J61" s="322"/>
      <c r="K61" s="144">
        <f t="shared" si="3"/>
        <v>54</v>
      </c>
      <c r="L61" s="145">
        <f t="shared" si="4"/>
        <v>42.984000000000009</v>
      </c>
      <c r="M61" s="146">
        <f t="shared" si="1"/>
        <v>79.600000000000009</v>
      </c>
      <c r="N61" s="168">
        <f t="shared" si="5"/>
        <v>1.9980000000000002</v>
      </c>
      <c r="O61" s="147">
        <f t="shared" si="2"/>
        <v>3.7</v>
      </c>
    </row>
    <row r="62" spans="1:15" ht="15" customHeight="1" x14ac:dyDescent="0.25">
      <c r="A62" s="316">
        <v>10</v>
      </c>
      <c r="B62" s="315">
        <v>40300</v>
      </c>
      <c r="C62" s="328" t="s">
        <v>46</v>
      </c>
      <c r="D62" s="356">
        <v>24</v>
      </c>
      <c r="E62" s="357"/>
      <c r="F62" s="357">
        <v>16.7</v>
      </c>
      <c r="G62" s="357">
        <v>62.5</v>
      </c>
      <c r="H62" s="357">
        <v>20.8</v>
      </c>
      <c r="I62" s="292">
        <f t="shared" si="13"/>
        <v>4.0410000000000004</v>
      </c>
      <c r="J62" s="322"/>
      <c r="K62" s="144">
        <f t="shared" si="3"/>
        <v>24</v>
      </c>
      <c r="L62" s="145">
        <f t="shared" si="4"/>
        <v>19.991999999999997</v>
      </c>
      <c r="M62" s="146">
        <f t="shared" si="1"/>
        <v>83.3</v>
      </c>
      <c r="N62" s="145">
        <f t="shared" si="5"/>
        <v>0</v>
      </c>
      <c r="O62" s="147">
        <f t="shared" si="2"/>
        <v>0</v>
      </c>
    </row>
    <row r="63" spans="1:15" ht="15" customHeight="1" x14ac:dyDescent="0.25">
      <c r="A63" s="316">
        <v>11</v>
      </c>
      <c r="B63" s="317">
        <v>40360</v>
      </c>
      <c r="C63" s="270" t="s">
        <v>47</v>
      </c>
      <c r="D63" s="356">
        <v>44</v>
      </c>
      <c r="E63" s="357"/>
      <c r="F63" s="357">
        <v>27.3</v>
      </c>
      <c r="G63" s="357">
        <v>40.9</v>
      </c>
      <c r="H63" s="357">
        <v>31.8</v>
      </c>
      <c r="I63" s="292">
        <f t="shared" si="13"/>
        <v>4.0449999999999999</v>
      </c>
      <c r="J63" s="322"/>
      <c r="K63" s="144">
        <f t="shared" si="3"/>
        <v>44</v>
      </c>
      <c r="L63" s="145">
        <f t="shared" si="4"/>
        <v>31.988000000000003</v>
      </c>
      <c r="M63" s="146">
        <f t="shared" si="1"/>
        <v>72.7</v>
      </c>
      <c r="N63" s="145">
        <f t="shared" si="5"/>
        <v>0</v>
      </c>
      <c r="O63" s="147">
        <f t="shared" si="2"/>
        <v>0</v>
      </c>
    </row>
    <row r="64" spans="1:15" ht="15" customHeight="1" x14ac:dyDescent="0.25">
      <c r="A64" s="316">
        <v>12</v>
      </c>
      <c r="B64" s="317">
        <v>40390</v>
      </c>
      <c r="C64" s="270" t="s">
        <v>48</v>
      </c>
      <c r="D64" s="356">
        <v>47</v>
      </c>
      <c r="E64" s="357"/>
      <c r="F64" s="357">
        <v>23.4</v>
      </c>
      <c r="G64" s="357">
        <v>74.5</v>
      </c>
      <c r="H64" s="357">
        <v>2.1</v>
      </c>
      <c r="I64" s="292">
        <f t="shared" si="13"/>
        <v>3.7869999999999999</v>
      </c>
      <c r="J64" s="322"/>
      <c r="K64" s="144">
        <f t="shared" si="3"/>
        <v>47</v>
      </c>
      <c r="L64" s="145">
        <f t="shared" si="4"/>
        <v>36.001999999999995</v>
      </c>
      <c r="M64" s="146">
        <f t="shared" si="1"/>
        <v>76.599999999999994</v>
      </c>
      <c r="N64" s="145">
        <f t="shared" si="5"/>
        <v>0</v>
      </c>
      <c r="O64" s="147">
        <f t="shared" si="2"/>
        <v>0</v>
      </c>
    </row>
    <row r="65" spans="1:15" ht="15" customHeight="1" x14ac:dyDescent="0.25">
      <c r="A65" s="316">
        <v>13</v>
      </c>
      <c r="B65" s="317">
        <v>40720</v>
      </c>
      <c r="C65" s="270" t="s">
        <v>110</v>
      </c>
      <c r="D65" s="356">
        <v>78</v>
      </c>
      <c r="E65" s="357"/>
      <c r="F65" s="357">
        <v>11.5</v>
      </c>
      <c r="G65" s="357">
        <v>71.8</v>
      </c>
      <c r="H65" s="357">
        <v>16.7</v>
      </c>
      <c r="I65" s="292">
        <f t="shared" si="13"/>
        <v>4.0519999999999996</v>
      </c>
      <c r="J65" s="322"/>
      <c r="K65" s="144">
        <f t="shared" si="3"/>
        <v>78</v>
      </c>
      <c r="L65" s="145">
        <f t="shared" si="4"/>
        <v>69.03</v>
      </c>
      <c r="M65" s="146">
        <f t="shared" si="1"/>
        <v>88.5</v>
      </c>
      <c r="N65" s="145">
        <f t="shared" si="5"/>
        <v>0</v>
      </c>
      <c r="O65" s="147">
        <f t="shared" si="2"/>
        <v>0</v>
      </c>
    </row>
    <row r="66" spans="1:15" ht="15" customHeight="1" x14ac:dyDescent="0.25">
      <c r="A66" s="316">
        <v>14</v>
      </c>
      <c r="B66" s="317">
        <v>40730</v>
      </c>
      <c r="C66" s="270" t="s">
        <v>50</v>
      </c>
      <c r="D66" s="356">
        <v>20</v>
      </c>
      <c r="E66" s="357"/>
      <c r="F66" s="357">
        <v>30</v>
      </c>
      <c r="G66" s="357">
        <v>65</v>
      </c>
      <c r="H66" s="357">
        <v>5</v>
      </c>
      <c r="I66" s="292">
        <f t="shared" si="13"/>
        <v>3.75</v>
      </c>
      <c r="J66" s="322"/>
      <c r="K66" s="144">
        <f t="shared" si="3"/>
        <v>20</v>
      </c>
      <c r="L66" s="145">
        <f t="shared" si="4"/>
        <v>14</v>
      </c>
      <c r="M66" s="146">
        <f t="shared" si="1"/>
        <v>70</v>
      </c>
      <c r="N66" s="145">
        <f t="shared" si="5"/>
        <v>0</v>
      </c>
      <c r="O66" s="147">
        <f t="shared" si="2"/>
        <v>0</v>
      </c>
    </row>
    <row r="67" spans="1:15" ht="15" customHeight="1" x14ac:dyDescent="0.25">
      <c r="A67" s="316">
        <v>15</v>
      </c>
      <c r="B67" s="317">
        <v>40820</v>
      </c>
      <c r="C67" s="270" t="s">
        <v>51</v>
      </c>
      <c r="D67" s="356">
        <v>71</v>
      </c>
      <c r="E67" s="357"/>
      <c r="F67" s="357">
        <v>16.899999999999999</v>
      </c>
      <c r="G67" s="357">
        <v>53.5</v>
      </c>
      <c r="H67" s="357">
        <v>29.6</v>
      </c>
      <c r="I67" s="292">
        <f t="shared" si="13"/>
        <v>4.1269999999999998</v>
      </c>
      <c r="J67" s="322"/>
      <c r="K67" s="144">
        <f t="shared" si="3"/>
        <v>71</v>
      </c>
      <c r="L67" s="145">
        <f t="shared" si="4"/>
        <v>59.000999999999998</v>
      </c>
      <c r="M67" s="146">
        <f t="shared" si="1"/>
        <v>83.1</v>
      </c>
      <c r="N67" s="145">
        <f t="shared" si="5"/>
        <v>0</v>
      </c>
      <c r="O67" s="147">
        <f t="shared" si="2"/>
        <v>0</v>
      </c>
    </row>
    <row r="68" spans="1:15" ht="15" customHeight="1" x14ac:dyDescent="0.25">
      <c r="A68" s="316">
        <v>16</v>
      </c>
      <c r="B68" s="317">
        <v>40840</v>
      </c>
      <c r="C68" s="270" t="s">
        <v>52</v>
      </c>
      <c r="D68" s="356">
        <v>52</v>
      </c>
      <c r="E68" s="357"/>
      <c r="F68" s="357">
        <v>11.5</v>
      </c>
      <c r="G68" s="357">
        <v>57.7</v>
      </c>
      <c r="H68" s="357">
        <v>30.8</v>
      </c>
      <c r="I68" s="292">
        <f t="shared" si="13"/>
        <v>4.1930000000000005</v>
      </c>
      <c r="J68" s="322"/>
      <c r="K68" s="144">
        <f t="shared" si="3"/>
        <v>52</v>
      </c>
      <c r="L68" s="145">
        <f t="shared" si="4"/>
        <v>46.02</v>
      </c>
      <c r="M68" s="146">
        <f t="shared" si="1"/>
        <v>88.5</v>
      </c>
      <c r="N68" s="145">
        <f t="shared" si="5"/>
        <v>0</v>
      </c>
      <c r="O68" s="147">
        <f t="shared" si="2"/>
        <v>0</v>
      </c>
    </row>
    <row r="69" spans="1:15" ht="15" customHeight="1" x14ac:dyDescent="0.25">
      <c r="A69" s="316">
        <v>17</v>
      </c>
      <c r="B69" s="317">
        <v>40950</v>
      </c>
      <c r="C69" s="270" t="s">
        <v>53</v>
      </c>
      <c r="D69" s="356">
        <v>83</v>
      </c>
      <c r="E69" s="357">
        <v>1.2</v>
      </c>
      <c r="F69" s="357">
        <v>21.7</v>
      </c>
      <c r="G69" s="357">
        <v>56.6</v>
      </c>
      <c r="H69" s="357">
        <v>20.5</v>
      </c>
      <c r="I69" s="292">
        <f t="shared" si="13"/>
        <v>3.964</v>
      </c>
      <c r="J69" s="322"/>
      <c r="K69" s="144">
        <f t="shared" si="3"/>
        <v>83</v>
      </c>
      <c r="L69" s="145">
        <f t="shared" si="4"/>
        <v>63.992999999999995</v>
      </c>
      <c r="M69" s="146">
        <f t="shared" si="1"/>
        <v>77.099999999999994</v>
      </c>
      <c r="N69" s="168">
        <f t="shared" si="5"/>
        <v>0.996</v>
      </c>
      <c r="O69" s="147">
        <f t="shared" si="2"/>
        <v>1.2</v>
      </c>
    </row>
    <row r="70" spans="1:15" ht="15" customHeight="1" x14ac:dyDescent="0.25">
      <c r="A70" s="316">
        <v>18</v>
      </c>
      <c r="B70" s="317">
        <v>40990</v>
      </c>
      <c r="C70" s="270" t="s">
        <v>54</v>
      </c>
      <c r="D70" s="356">
        <v>106</v>
      </c>
      <c r="E70" s="357"/>
      <c r="F70" s="357">
        <v>17.899999999999999</v>
      </c>
      <c r="G70" s="357">
        <v>70.8</v>
      </c>
      <c r="H70" s="357">
        <v>11.3</v>
      </c>
      <c r="I70" s="292">
        <f t="shared" si="13"/>
        <v>3.9339999999999997</v>
      </c>
      <c r="J70" s="322"/>
      <c r="K70" s="144">
        <f t="shared" si="3"/>
        <v>106</v>
      </c>
      <c r="L70" s="145">
        <f t="shared" si="4"/>
        <v>87.025999999999982</v>
      </c>
      <c r="M70" s="146">
        <f t="shared" si="1"/>
        <v>82.1</v>
      </c>
      <c r="N70" s="145">
        <f t="shared" si="5"/>
        <v>0</v>
      </c>
      <c r="O70" s="147">
        <f t="shared" si="2"/>
        <v>0</v>
      </c>
    </row>
    <row r="71" spans="1:15" ht="15" customHeight="1" thickBot="1" x14ac:dyDescent="0.3">
      <c r="A71" s="318">
        <v>19</v>
      </c>
      <c r="B71" s="288">
        <v>40133</v>
      </c>
      <c r="C71" s="277" t="s">
        <v>44</v>
      </c>
      <c r="D71" s="358">
        <v>57</v>
      </c>
      <c r="E71" s="359"/>
      <c r="F71" s="359">
        <v>3.5</v>
      </c>
      <c r="G71" s="359">
        <v>68.400000000000006</v>
      </c>
      <c r="H71" s="359">
        <v>28.1</v>
      </c>
      <c r="I71" s="296">
        <f t="shared" si="13"/>
        <v>4.2460000000000004</v>
      </c>
      <c r="J71" s="322"/>
      <c r="K71" s="148">
        <f t="shared" si="3"/>
        <v>57</v>
      </c>
      <c r="L71" s="149">
        <f t="shared" si="4"/>
        <v>55.005000000000003</v>
      </c>
      <c r="M71" s="150">
        <f t="shared" si="1"/>
        <v>96.5</v>
      </c>
      <c r="N71" s="149">
        <f t="shared" si="5"/>
        <v>0</v>
      </c>
      <c r="O71" s="151">
        <f t="shared" si="2"/>
        <v>0</v>
      </c>
    </row>
    <row r="72" spans="1:15" ht="15" customHeight="1" thickBot="1" x14ac:dyDescent="0.3">
      <c r="A72" s="313"/>
      <c r="B72" s="289"/>
      <c r="C72" s="279" t="s">
        <v>111</v>
      </c>
      <c r="D72" s="284">
        <f>SUM(D73:D87)</f>
        <v>1176</v>
      </c>
      <c r="E72" s="285">
        <f>AVERAGE(E73:E87)</f>
        <v>1.6</v>
      </c>
      <c r="F72" s="285">
        <f>AVERAGE(F73:F87)</f>
        <v>15.178571428571431</v>
      </c>
      <c r="G72" s="285">
        <f>AVERAGE(G73:G87)</f>
        <v>53.34</v>
      </c>
      <c r="H72" s="285">
        <f>AVERAGE(H73:H87)</f>
        <v>32.28</v>
      </c>
      <c r="I72" s="286">
        <f>AVERAGE(I73:I87)</f>
        <v>4.1768666666666672</v>
      </c>
      <c r="J72" s="322"/>
      <c r="K72" s="164">
        <f t="shared" si="3"/>
        <v>1176</v>
      </c>
      <c r="L72" s="165">
        <f>SUM(L73:L87)</f>
        <v>1000.174</v>
      </c>
      <c r="M72" s="166">
        <f t="shared" si="1"/>
        <v>85.62</v>
      </c>
      <c r="N72" s="165">
        <f>SUM(N73:N87)</f>
        <v>3.0160000000000005</v>
      </c>
      <c r="O72" s="167">
        <f t="shared" si="2"/>
        <v>1.6</v>
      </c>
    </row>
    <row r="73" spans="1:15" ht="15" customHeight="1" x14ac:dyDescent="0.25">
      <c r="A73" s="314">
        <v>1</v>
      </c>
      <c r="B73" s="315">
        <v>50040</v>
      </c>
      <c r="C73" s="271" t="s">
        <v>57</v>
      </c>
      <c r="D73" s="364">
        <v>71</v>
      </c>
      <c r="E73" s="365"/>
      <c r="F73" s="365">
        <v>7</v>
      </c>
      <c r="G73" s="365">
        <v>59.2</v>
      </c>
      <c r="H73" s="365">
        <v>33.799999999999997</v>
      </c>
      <c r="I73" s="295">
        <f t="shared" ref="I73:I87" si="14">(2*E73+3*F73+4*G73+5*H73)/100</f>
        <v>4.2679999999999998</v>
      </c>
      <c r="J73" s="322"/>
      <c r="K73" s="140">
        <f t="shared" si="3"/>
        <v>71</v>
      </c>
      <c r="L73" s="141">
        <f t="shared" si="4"/>
        <v>66.03</v>
      </c>
      <c r="M73" s="142">
        <f t="shared" ref="M73:M129" si="15">G73+H73</f>
        <v>93</v>
      </c>
      <c r="N73" s="141">
        <f t="shared" si="5"/>
        <v>0</v>
      </c>
      <c r="O73" s="143">
        <f t="shared" ref="O73:O129" si="16">E73</f>
        <v>0</v>
      </c>
    </row>
    <row r="74" spans="1:15" ht="15" customHeight="1" x14ac:dyDescent="0.25">
      <c r="A74" s="316">
        <v>2</v>
      </c>
      <c r="B74" s="317">
        <v>50003</v>
      </c>
      <c r="C74" s="270" t="s">
        <v>56</v>
      </c>
      <c r="D74" s="360">
        <v>105</v>
      </c>
      <c r="E74" s="361"/>
      <c r="F74" s="361">
        <v>5.7</v>
      </c>
      <c r="G74" s="361">
        <v>58.1</v>
      </c>
      <c r="H74" s="361">
        <v>36.200000000000003</v>
      </c>
      <c r="I74" s="292">
        <f t="shared" si="14"/>
        <v>4.3049999999999997</v>
      </c>
      <c r="J74" s="322"/>
      <c r="K74" s="144">
        <f t="shared" ref="K74:K129" si="17">D74</f>
        <v>105</v>
      </c>
      <c r="L74" s="145">
        <f t="shared" ref="L74:L129" si="18">M74*K74/100</f>
        <v>99.015000000000015</v>
      </c>
      <c r="M74" s="146">
        <f t="shared" si="15"/>
        <v>94.300000000000011</v>
      </c>
      <c r="N74" s="145">
        <f t="shared" ref="N74:N129" si="19">O74*K74/100</f>
        <v>0</v>
      </c>
      <c r="O74" s="147">
        <f t="shared" si="16"/>
        <v>0</v>
      </c>
    </row>
    <row r="75" spans="1:15" ht="15" customHeight="1" x14ac:dyDescent="0.25">
      <c r="A75" s="316">
        <v>3</v>
      </c>
      <c r="B75" s="317">
        <v>50060</v>
      </c>
      <c r="C75" s="270" t="s">
        <v>59</v>
      </c>
      <c r="D75" s="360">
        <v>51</v>
      </c>
      <c r="E75" s="361"/>
      <c r="F75" s="361">
        <v>3.9</v>
      </c>
      <c r="G75" s="361">
        <v>43.2</v>
      </c>
      <c r="H75" s="361">
        <v>52.9</v>
      </c>
      <c r="I75" s="292">
        <f t="shared" si="14"/>
        <v>4.49</v>
      </c>
      <c r="J75" s="322"/>
      <c r="K75" s="144">
        <f t="shared" si="17"/>
        <v>51</v>
      </c>
      <c r="L75" s="145">
        <f t="shared" si="18"/>
        <v>49.010999999999996</v>
      </c>
      <c r="M75" s="146">
        <f t="shared" si="15"/>
        <v>96.1</v>
      </c>
      <c r="N75" s="145">
        <f t="shared" si="19"/>
        <v>0</v>
      </c>
      <c r="O75" s="147">
        <f t="shared" si="16"/>
        <v>0</v>
      </c>
    </row>
    <row r="76" spans="1:15" ht="15" customHeight="1" x14ac:dyDescent="0.25">
      <c r="A76" s="316">
        <v>4</v>
      </c>
      <c r="B76" s="317">
        <v>50170</v>
      </c>
      <c r="C76" s="270" t="s">
        <v>60</v>
      </c>
      <c r="D76" s="360">
        <v>46</v>
      </c>
      <c r="E76" s="361"/>
      <c r="F76" s="361">
        <v>21.7</v>
      </c>
      <c r="G76" s="361">
        <v>58.7</v>
      </c>
      <c r="H76" s="361">
        <v>19.600000000000001</v>
      </c>
      <c r="I76" s="292">
        <f t="shared" si="14"/>
        <v>3.9789999999999996</v>
      </c>
      <c r="J76" s="322"/>
      <c r="K76" s="144">
        <f t="shared" si="17"/>
        <v>46</v>
      </c>
      <c r="L76" s="145">
        <f t="shared" si="18"/>
        <v>36.018000000000008</v>
      </c>
      <c r="M76" s="146">
        <f t="shared" si="15"/>
        <v>78.300000000000011</v>
      </c>
      <c r="N76" s="145">
        <f t="shared" si="19"/>
        <v>0</v>
      </c>
      <c r="O76" s="147">
        <f t="shared" si="16"/>
        <v>0</v>
      </c>
    </row>
    <row r="77" spans="1:15" ht="15" customHeight="1" x14ac:dyDescent="0.25">
      <c r="A77" s="316">
        <v>5</v>
      </c>
      <c r="B77" s="317">
        <v>50230</v>
      </c>
      <c r="C77" s="270" t="s">
        <v>61</v>
      </c>
      <c r="D77" s="360">
        <v>70</v>
      </c>
      <c r="E77" s="361"/>
      <c r="F77" s="361">
        <v>1.4</v>
      </c>
      <c r="G77" s="361">
        <v>38.6</v>
      </c>
      <c r="H77" s="361">
        <v>60</v>
      </c>
      <c r="I77" s="292">
        <f t="shared" si="14"/>
        <v>4.5860000000000003</v>
      </c>
      <c r="J77" s="322"/>
      <c r="K77" s="144">
        <f t="shared" si="17"/>
        <v>70</v>
      </c>
      <c r="L77" s="145">
        <f t="shared" si="18"/>
        <v>69.02</v>
      </c>
      <c r="M77" s="146">
        <f t="shared" si="15"/>
        <v>98.6</v>
      </c>
      <c r="N77" s="145">
        <f t="shared" si="19"/>
        <v>0</v>
      </c>
      <c r="O77" s="147">
        <f t="shared" si="16"/>
        <v>0</v>
      </c>
    </row>
    <row r="78" spans="1:15" ht="15" customHeight="1" x14ac:dyDescent="0.25">
      <c r="A78" s="316">
        <v>6</v>
      </c>
      <c r="B78" s="317">
        <v>50340</v>
      </c>
      <c r="C78" s="270" t="s">
        <v>62</v>
      </c>
      <c r="D78" s="360">
        <v>89</v>
      </c>
      <c r="E78" s="361">
        <v>1.1000000000000001</v>
      </c>
      <c r="F78" s="361">
        <v>20.3</v>
      </c>
      <c r="G78" s="361">
        <v>53.9</v>
      </c>
      <c r="H78" s="361">
        <v>24.7</v>
      </c>
      <c r="I78" s="292">
        <f t="shared" si="14"/>
        <v>4.0220000000000002</v>
      </c>
      <c r="J78" s="322"/>
      <c r="K78" s="144">
        <f t="shared" si="17"/>
        <v>89</v>
      </c>
      <c r="L78" s="145">
        <f t="shared" si="18"/>
        <v>69.953999999999994</v>
      </c>
      <c r="M78" s="146">
        <f t="shared" si="15"/>
        <v>78.599999999999994</v>
      </c>
      <c r="N78" s="145">
        <f t="shared" si="19"/>
        <v>0.97900000000000009</v>
      </c>
      <c r="O78" s="147">
        <f t="shared" si="16"/>
        <v>1.1000000000000001</v>
      </c>
    </row>
    <row r="79" spans="1:15" ht="15" customHeight="1" x14ac:dyDescent="0.25">
      <c r="A79" s="316">
        <v>7</v>
      </c>
      <c r="B79" s="317">
        <v>50420</v>
      </c>
      <c r="C79" s="270" t="s">
        <v>63</v>
      </c>
      <c r="D79" s="360">
        <v>100</v>
      </c>
      <c r="E79" s="361"/>
      <c r="F79" s="361">
        <v>10</v>
      </c>
      <c r="G79" s="361">
        <v>55</v>
      </c>
      <c r="H79" s="361">
        <v>35</v>
      </c>
      <c r="I79" s="292">
        <f t="shared" si="14"/>
        <v>4.25</v>
      </c>
      <c r="J79" s="322"/>
      <c r="K79" s="144">
        <f t="shared" si="17"/>
        <v>100</v>
      </c>
      <c r="L79" s="145">
        <f t="shared" si="18"/>
        <v>90</v>
      </c>
      <c r="M79" s="146">
        <f t="shared" si="15"/>
        <v>90</v>
      </c>
      <c r="N79" s="145">
        <f t="shared" si="19"/>
        <v>0</v>
      </c>
      <c r="O79" s="147">
        <f t="shared" si="16"/>
        <v>0</v>
      </c>
    </row>
    <row r="80" spans="1:15" ht="15" customHeight="1" x14ac:dyDescent="0.25">
      <c r="A80" s="316">
        <v>8</v>
      </c>
      <c r="B80" s="315">
        <v>50450</v>
      </c>
      <c r="C80" s="271" t="s">
        <v>64</v>
      </c>
      <c r="D80" s="360">
        <v>97</v>
      </c>
      <c r="E80" s="361">
        <v>2.1</v>
      </c>
      <c r="F80" s="361">
        <v>24.7</v>
      </c>
      <c r="G80" s="361">
        <v>63.9</v>
      </c>
      <c r="H80" s="361">
        <v>9.3000000000000007</v>
      </c>
      <c r="I80" s="292">
        <f t="shared" si="14"/>
        <v>3.8039999999999998</v>
      </c>
      <c r="J80" s="322"/>
      <c r="K80" s="144">
        <f t="shared" si="17"/>
        <v>97</v>
      </c>
      <c r="L80" s="145">
        <f t="shared" si="18"/>
        <v>71.004000000000005</v>
      </c>
      <c r="M80" s="146">
        <f t="shared" si="15"/>
        <v>73.2</v>
      </c>
      <c r="N80" s="145">
        <f t="shared" si="19"/>
        <v>2.0370000000000004</v>
      </c>
      <c r="O80" s="147">
        <f t="shared" si="16"/>
        <v>2.1</v>
      </c>
    </row>
    <row r="81" spans="1:15" ht="15" customHeight="1" x14ac:dyDescent="0.25">
      <c r="A81" s="316">
        <v>9</v>
      </c>
      <c r="B81" s="317">
        <v>50620</v>
      </c>
      <c r="C81" s="270" t="s">
        <v>65</v>
      </c>
      <c r="D81" s="360">
        <v>79</v>
      </c>
      <c r="E81" s="361"/>
      <c r="F81" s="361">
        <v>31.6</v>
      </c>
      <c r="G81" s="361">
        <v>34.200000000000003</v>
      </c>
      <c r="H81" s="361">
        <v>34.200000000000003</v>
      </c>
      <c r="I81" s="292">
        <f t="shared" si="14"/>
        <v>4.0259999999999998</v>
      </c>
      <c r="J81" s="322"/>
      <c r="K81" s="144">
        <f t="shared" si="17"/>
        <v>79</v>
      </c>
      <c r="L81" s="145">
        <f t="shared" si="18"/>
        <v>54.036000000000001</v>
      </c>
      <c r="M81" s="146">
        <f t="shared" si="15"/>
        <v>68.400000000000006</v>
      </c>
      <c r="N81" s="145">
        <f t="shared" si="19"/>
        <v>0</v>
      </c>
      <c r="O81" s="147">
        <f t="shared" si="16"/>
        <v>0</v>
      </c>
    </row>
    <row r="82" spans="1:15" ht="15" customHeight="1" x14ac:dyDescent="0.25">
      <c r="A82" s="316">
        <v>10</v>
      </c>
      <c r="B82" s="317">
        <v>50760</v>
      </c>
      <c r="C82" s="270" t="s">
        <v>66</v>
      </c>
      <c r="D82" s="360">
        <v>97</v>
      </c>
      <c r="E82" s="361"/>
      <c r="F82" s="361">
        <v>27.8</v>
      </c>
      <c r="G82" s="361">
        <v>58.8</v>
      </c>
      <c r="H82" s="361">
        <v>13.4</v>
      </c>
      <c r="I82" s="292">
        <f t="shared" si="14"/>
        <v>3.8560000000000003</v>
      </c>
      <c r="J82" s="322"/>
      <c r="K82" s="144">
        <f t="shared" si="17"/>
        <v>97</v>
      </c>
      <c r="L82" s="145">
        <f t="shared" si="18"/>
        <v>70.034000000000006</v>
      </c>
      <c r="M82" s="146">
        <f t="shared" si="15"/>
        <v>72.2</v>
      </c>
      <c r="N82" s="145">
        <f t="shared" si="19"/>
        <v>0</v>
      </c>
      <c r="O82" s="147">
        <f t="shared" si="16"/>
        <v>0</v>
      </c>
    </row>
    <row r="83" spans="1:15" ht="15" customHeight="1" x14ac:dyDescent="0.25">
      <c r="A83" s="316">
        <v>11</v>
      </c>
      <c r="B83" s="317">
        <v>50780</v>
      </c>
      <c r="C83" s="270" t="s">
        <v>67</v>
      </c>
      <c r="D83" s="360">
        <v>107</v>
      </c>
      <c r="E83" s="361"/>
      <c r="F83" s="361">
        <v>12.2</v>
      </c>
      <c r="G83" s="361">
        <v>55.1</v>
      </c>
      <c r="H83" s="361">
        <v>32.700000000000003</v>
      </c>
      <c r="I83" s="292">
        <f t="shared" si="14"/>
        <v>4.2050000000000001</v>
      </c>
      <c r="J83" s="322"/>
      <c r="K83" s="144">
        <f t="shared" si="17"/>
        <v>107</v>
      </c>
      <c r="L83" s="145">
        <f t="shared" si="18"/>
        <v>93.945999999999998</v>
      </c>
      <c r="M83" s="146">
        <f t="shared" si="15"/>
        <v>87.800000000000011</v>
      </c>
      <c r="N83" s="168">
        <f t="shared" si="19"/>
        <v>0</v>
      </c>
      <c r="O83" s="147">
        <f t="shared" si="16"/>
        <v>0</v>
      </c>
    </row>
    <row r="84" spans="1:15" ht="15" customHeight="1" x14ac:dyDescent="0.25">
      <c r="A84" s="316">
        <v>12</v>
      </c>
      <c r="B84" s="317">
        <v>50001</v>
      </c>
      <c r="C84" s="270" t="s">
        <v>55</v>
      </c>
      <c r="D84" s="360">
        <v>69</v>
      </c>
      <c r="E84" s="361"/>
      <c r="F84" s="361">
        <v>13</v>
      </c>
      <c r="G84" s="361">
        <v>66.7</v>
      </c>
      <c r="H84" s="361">
        <v>20.3</v>
      </c>
      <c r="I84" s="292">
        <f t="shared" si="14"/>
        <v>4.0730000000000004</v>
      </c>
      <c r="J84" s="322"/>
      <c r="K84" s="144">
        <f t="shared" si="17"/>
        <v>69</v>
      </c>
      <c r="L84" s="145">
        <f t="shared" si="18"/>
        <v>60.03</v>
      </c>
      <c r="M84" s="146">
        <f t="shared" si="15"/>
        <v>87</v>
      </c>
      <c r="N84" s="168">
        <f t="shared" si="19"/>
        <v>0</v>
      </c>
      <c r="O84" s="147">
        <f t="shared" si="16"/>
        <v>0</v>
      </c>
    </row>
    <row r="85" spans="1:15" ht="15" customHeight="1" x14ac:dyDescent="0.25">
      <c r="A85" s="316">
        <v>13</v>
      </c>
      <c r="B85" s="317">
        <v>50930</v>
      </c>
      <c r="C85" s="270" t="s">
        <v>68</v>
      </c>
      <c r="D85" s="360">
        <v>52</v>
      </c>
      <c r="E85" s="361"/>
      <c r="F85" s="361"/>
      <c r="G85" s="361">
        <v>50</v>
      </c>
      <c r="H85" s="361">
        <v>50</v>
      </c>
      <c r="I85" s="292">
        <f t="shared" si="14"/>
        <v>4.5</v>
      </c>
      <c r="J85" s="322"/>
      <c r="K85" s="144">
        <f t="shared" si="17"/>
        <v>52</v>
      </c>
      <c r="L85" s="145">
        <f t="shared" si="18"/>
        <v>52</v>
      </c>
      <c r="M85" s="146">
        <f t="shared" si="15"/>
        <v>100</v>
      </c>
      <c r="N85" s="145">
        <f t="shared" si="19"/>
        <v>0</v>
      </c>
      <c r="O85" s="147">
        <f t="shared" si="16"/>
        <v>0</v>
      </c>
    </row>
    <row r="86" spans="1:15" ht="15" customHeight="1" x14ac:dyDescent="0.25">
      <c r="A86" s="318">
        <v>14</v>
      </c>
      <c r="B86" s="288">
        <v>50970</v>
      </c>
      <c r="C86" s="272" t="s">
        <v>136</v>
      </c>
      <c r="D86" s="360">
        <v>53</v>
      </c>
      <c r="E86" s="361"/>
      <c r="F86" s="361">
        <v>18.8</v>
      </c>
      <c r="G86" s="361">
        <v>49.1</v>
      </c>
      <c r="H86" s="361">
        <v>32.1</v>
      </c>
      <c r="I86" s="294">
        <f t="shared" si="14"/>
        <v>4.133</v>
      </c>
      <c r="J86" s="322"/>
      <c r="K86" s="144">
        <f t="shared" si="17"/>
        <v>53</v>
      </c>
      <c r="L86" s="145">
        <f t="shared" si="18"/>
        <v>43.036000000000001</v>
      </c>
      <c r="M86" s="146">
        <f t="shared" si="15"/>
        <v>81.2</v>
      </c>
      <c r="N86" s="145">
        <f t="shared" si="19"/>
        <v>0</v>
      </c>
      <c r="O86" s="147">
        <f t="shared" si="16"/>
        <v>0</v>
      </c>
    </row>
    <row r="87" spans="1:15" ht="15" customHeight="1" thickBot="1" x14ac:dyDescent="0.3">
      <c r="A87" s="318">
        <v>15</v>
      </c>
      <c r="B87" s="288">
        <v>51370</v>
      </c>
      <c r="C87" s="272" t="s">
        <v>69</v>
      </c>
      <c r="D87" s="362">
        <v>90</v>
      </c>
      <c r="E87" s="363"/>
      <c r="F87" s="363">
        <v>14.4</v>
      </c>
      <c r="G87" s="363">
        <v>55.6</v>
      </c>
      <c r="H87" s="363">
        <v>30</v>
      </c>
      <c r="I87" s="293">
        <f t="shared" si="14"/>
        <v>4.1560000000000006</v>
      </c>
      <c r="J87" s="322"/>
      <c r="K87" s="148">
        <f t="shared" si="17"/>
        <v>90</v>
      </c>
      <c r="L87" s="149">
        <f t="shared" si="18"/>
        <v>77.039999999999992</v>
      </c>
      <c r="M87" s="150">
        <f t="shared" si="15"/>
        <v>85.6</v>
      </c>
      <c r="N87" s="149">
        <f t="shared" si="19"/>
        <v>0</v>
      </c>
      <c r="O87" s="151">
        <f t="shared" si="16"/>
        <v>0</v>
      </c>
    </row>
    <row r="88" spans="1:15" ht="15" customHeight="1" thickBot="1" x14ac:dyDescent="0.3">
      <c r="A88" s="313"/>
      <c r="B88" s="289"/>
      <c r="C88" s="279" t="s">
        <v>112</v>
      </c>
      <c r="D88" s="284">
        <f>SUM(D89:D119)</f>
        <v>3280</v>
      </c>
      <c r="E88" s="285">
        <f>AVERAGE(E89:E119)</f>
        <v>2.6383333333333332</v>
      </c>
      <c r="F88" s="285">
        <f>AVERAGE(F89:F119)</f>
        <v>17.430000000000003</v>
      </c>
      <c r="G88" s="285">
        <f>AVERAGE(G89:G119)</f>
        <v>56.28</v>
      </c>
      <c r="H88" s="285">
        <f>AVERAGE(H89:H119)</f>
        <v>26.106896551724141</v>
      </c>
      <c r="I88" s="286">
        <f>AVERAGE(I89:I119)</f>
        <v>4.0570400000000006</v>
      </c>
      <c r="J88" s="322"/>
      <c r="K88" s="164">
        <f t="shared" si="17"/>
        <v>3280</v>
      </c>
      <c r="L88" s="165">
        <f>SUM(L89:L119)</f>
        <v>2785.9419999999996</v>
      </c>
      <c r="M88" s="166">
        <f t="shared" si="15"/>
        <v>82.386896551724135</v>
      </c>
      <c r="N88" s="165">
        <f>SUM(N89:N119)</f>
        <v>21.972300000000004</v>
      </c>
      <c r="O88" s="167">
        <f t="shared" si="16"/>
        <v>2.6383333333333332</v>
      </c>
    </row>
    <row r="89" spans="1:15" ht="15" customHeight="1" x14ac:dyDescent="0.25">
      <c r="A89" s="314">
        <v>1</v>
      </c>
      <c r="B89" s="315">
        <v>60010</v>
      </c>
      <c r="C89" s="271" t="s">
        <v>71</v>
      </c>
      <c r="D89" s="371">
        <v>79</v>
      </c>
      <c r="E89" s="372"/>
      <c r="F89" s="372">
        <v>12.7</v>
      </c>
      <c r="G89" s="372">
        <v>53.1</v>
      </c>
      <c r="H89" s="372">
        <v>34.200000000000003</v>
      </c>
      <c r="I89" s="295">
        <f t="shared" ref="I89:I118" si="20">(2*E89+3*F89+4*G89+5*H89)/100</f>
        <v>4.2149999999999999</v>
      </c>
      <c r="J89" s="322"/>
      <c r="K89" s="140">
        <f t="shared" si="17"/>
        <v>79</v>
      </c>
      <c r="L89" s="141">
        <f t="shared" si="18"/>
        <v>68.967000000000013</v>
      </c>
      <c r="M89" s="142">
        <f t="shared" si="15"/>
        <v>87.300000000000011</v>
      </c>
      <c r="N89" s="141">
        <f t="shared" si="19"/>
        <v>0</v>
      </c>
      <c r="O89" s="143">
        <f t="shared" si="16"/>
        <v>0</v>
      </c>
    </row>
    <row r="90" spans="1:15" ht="15" customHeight="1" x14ac:dyDescent="0.25">
      <c r="A90" s="316">
        <v>2</v>
      </c>
      <c r="B90" s="317">
        <v>60020</v>
      </c>
      <c r="C90" s="270" t="s">
        <v>72</v>
      </c>
      <c r="D90" s="367">
        <v>50</v>
      </c>
      <c r="E90" s="368">
        <v>4</v>
      </c>
      <c r="F90" s="368">
        <v>48</v>
      </c>
      <c r="G90" s="368">
        <v>48</v>
      </c>
      <c r="H90" s="368"/>
      <c r="I90" s="292">
        <f t="shared" si="20"/>
        <v>3.44</v>
      </c>
      <c r="J90" s="322"/>
      <c r="K90" s="144">
        <f t="shared" si="17"/>
        <v>50</v>
      </c>
      <c r="L90" s="145">
        <f t="shared" si="18"/>
        <v>24</v>
      </c>
      <c r="M90" s="146">
        <f t="shared" si="15"/>
        <v>48</v>
      </c>
      <c r="N90" s="145">
        <f t="shared" si="19"/>
        <v>2</v>
      </c>
      <c r="O90" s="147">
        <f t="shared" si="16"/>
        <v>4</v>
      </c>
    </row>
    <row r="91" spans="1:15" ht="15" customHeight="1" x14ac:dyDescent="0.25">
      <c r="A91" s="316">
        <v>3</v>
      </c>
      <c r="B91" s="317">
        <v>60050</v>
      </c>
      <c r="C91" s="270" t="s">
        <v>73</v>
      </c>
      <c r="D91" s="367">
        <v>102</v>
      </c>
      <c r="E91" s="368"/>
      <c r="F91" s="368">
        <v>15.7</v>
      </c>
      <c r="G91" s="368">
        <v>65.7</v>
      </c>
      <c r="H91" s="368">
        <v>18.600000000000001</v>
      </c>
      <c r="I91" s="292">
        <f t="shared" si="20"/>
        <v>4.0289999999999999</v>
      </c>
      <c r="J91" s="322"/>
      <c r="K91" s="144">
        <f t="shared" si="17"/>
        <v>102</v>
      </c>
      <c r="L91" s="145">
        <f t="shared" si="18"/>
        <v>85.986000000000004</v>
      </c>
      <c r="M91" s="146">
        <f t="shared" si="15"/>
        <v>84.300000000000011</v>
      </c>
      <c r="N91" s="145">
        <f t="shared" si="19"/>
        <v>0</v>
      </c>
      <c r="O91" s="147">
        <f t="shared" si="16"/>
        <v>0</v>
      </c>
    </row>
    <row r="92" spans="1:15" ht="15" customHeight="1" x14ac:dyDescent="0.25">
      <c r="A92" s="316">
        <v>4</v>
      </c>
      <c r="B92" s="317">
        <v>60070</v>
      </c>
      <c r="C92" s="270" t="s">
        <v>74</v>
      </c>
      <c r="D92" s="367">
        <v>107</v>
      </c>
      <c r="E92" s="368"/>
      <c r="F92" s="368">
        <v>5.6</v>
      </c>
      <c r="G92" s="368">
        <v>51.4</v>
      </c>
      <c r="H92" s="368">
        <v>43</v>
      </c>
      <c r="I92" s="292">
        <f t="shared" si="20"/>
        <v>4.3739999999999997</v>
      </c>
      <c r="J92" s="322"/>
      <c r="K92" s="144">
        <f t="shared" si="17"/>
        <v>107</v>
      </c>
      <c r="L92" s="145">
        <f t="shared" si="18"/>
        <v>101.00800000000001</v>
      </c>
      <c r="M92" s="146">
        <f t="shared" si="15"/>
        <v>94.4</v>
      </c>
      <c r="N92" s="145">
        <f t="shared" si="19"/>
        <v>0</v>
      </c>
      <c r="O92" s="147">
        <f t="shared" si="16"/>
        <v>0</v>
      </c>
    </row>
    <row r="93" spans="1:15" ht="15" customHeight="1" x14ac:dyDescent="0.25">
      <c r="A93" s="316">
        <v>5</v>
      </c>
      <c r="B93" s="317">
        <v>60180</v>
      </c>
      <c r="C93" s="270" t="s">
        <v>75</v>
      </c>
      <c r="D93" s="367">
        <v>156</v>
      </c>
      <c r="E93" s="368"/>
      <c r="F93" s="368">
        <v>9</v>
      </c>
      <c r="G93" s="368">
        <v>65.400000000000006</v>
      </c>
      <c r="H93" s="368">
        <v>25.6</v>
      </c>
      <c r="I93" s="292">
        <f t="shared" si="20"/>
        <v>4.1660000000000004</v>
      </c>
      <c r="J93" s="322"/>
      <c r="K93" s="144">
        <f t="shared" si="17"/>
        <v>156</v>
      </c>
      <c r="L93" s="145">
        <f t="shared" si="18"/>
        <v>141.96</v>
      </c>
      <c r="M93" s="146">
        <f t="shared" si="15"/>
        <v>91</v>
      </c>
      <c r="N93" s="145">
        <f t="shared" si="19"/>
        <v>0</v>
      </c>
      <c r="O93" s="147">
        <f t="shared" si="16"/>
        <v>0</v>
      </c>
    </row>
    <row r="94" spans="1:15" ht="15" customHeight="1" x14ac:dyDescent="0.25">
      <c r="A94" s="316">
        <v>6</v>
      </c>
      <c r="B94" s="317">
        <v>60220</v>
      </c>
      <c r="C94" s="270" t="s">
        <v>135</v>
      </c>
      <c r="D94" s="367">
        <v>71</v>
      </c>
      <c r="E94" s="368"/>
      <c r="F94" s="368">
        <v>16.899999999999999</v>
      </c>
      <c r="G94" s="368">
        <v>45.1</v>
      </c>
      <c r="H94" s="368">
        <v>38</v>
      </c>
      <c r="I94" s="292">
        <f t="shared" si="20"/>
        <v>4.2110000000000003</v>
      </c>
      <c r="J94" s="322"/>
      <c r="K94" s="144">
        <f t="shared" si="17"/>
        <v>71</v>
      </c>
      <c r="L94" s="145">
        <f t="shared" si="18"/>
        <v>59.000999999999998</v>
      </c>
      <c r="M94" s="146">
        <f t="shared" si="15"/>
        <v>83.1</v>
      </c>
      <c r="N94" s="145">
        <f t="shared" si="19"/>
        <v>0</v>
      </c>
      <c r="O94" s="147">
        <f t="shared" si="16"/>
        <v>0</v>
      </c>
    </row>
    <row r="95" spans="1:15" ht="15" customHeight="1" x14ac:dyDescent="0.25">
      <c r="A95" s="316">
        <v>7</v>
      </c>
      <c r="B95" s="317">
        <v>60240</v>
      </c>
      <c r="C95" s="270" t="s">
        <v>76</v>
      </c>
      <c r="D95" s="367">
        <v>162</v>
      </c>
      <c r="E95" s="368"/>
      <c r="F95" s="368">
        <v>13.6</v>
      </c>
      <c r="G95" s="368">
        <v>60.5</v>
      </c>
      <c r="H95" s="368">
        <v>25.9</v>
      </c>
      <c r="I95" s="292">
        <f t="shared" si="20"/>
        <v>4.1230000000000002</v>
      </c>
      <c r="J95" s="322"/>
      <c r="K95" s="144">
        <f t="shared" si="17"/>
        <v>162</v>
      </c>
      <c r="L95" s="145">
        <f t="shared" si="18"/>
        <v>139.96800000000002</v>
      </c>
      <c r="M95" s="146">
        <f t="shared" si="15"/>
        <v>86.4</v>
      </c>
      <c r="N95" s="168">
        <f t="shared" si="19"/>
        <v>0</v>
      </c>
      <c r="O95" s="147">
        <f t="shared" si="16"/>
        <v>0</v>
      </c>
    </row>
    <row r="96" spans="1:15" ht="15" customHeight="1" x14ac:dyDescent="0.25">
      <c r="A96" s="316">
        <v>8</v>
      </c>
      <c r="B96" s="317">
        <v>60560</v>
      </c>
      <c r="C96" s="270" t="s">
        <v>77</v>
      </c>
      <c r="D96" s="367">
        <v>51</v>
      </c>
      <c r="E96" s="368"/>
      <c r="F96" s="368">
        <v>11.8</v>
      </c>
      <c r="G96" s="368">
        <v>58.8</v>
      </c>
      <c r="H96" s="368">
        <v>29.4</v>
      </c>
      <c r="I96" s="292">
        <f t="shared" si="20"/>
        <v>4.1760000000000002</v>
      </c>
      <c r="J96" s="322"/>
      <c r="K96" s="144">
        <f t="shared" si="17"/>
        <v>51</v>
      </c>
      <c r="L96" s="145">
        <f t="shared" si="18"/>
        <v>44.981999999999999</v>
      </c>
      <c r="M96" s="146">
        <f t="shared" si="15"/>
        <v>88.199999999999989</v>
      </c>
      <c r="N96" s="145">
        <f t="shared" si="19"/>
        <v>0</v>
      </c>
      <c r="O96" s="147">
        <f t="shared" si="16"/>
        <v>0</v>
      </c>
    </row>
    <row r="97" spans="1:15" ht="15" customHeight="1" x14ac:dyDescent="0.25">
      <c r="A97" s="316">
        <v>9</v>
      </c>
      <c r="B97" s="317">
        <v>60660</v>
      </c>
      <c r="C97" s="270" t="s">
        <v>78</v>
      </c>
      <c r="D97" s="367">
        <v>27</v>
      </c>
      <c r="E97" s="368">
        <v>3.7</v>
      </c>
      <c r="F97" s="368">
        <v>37</v>
      </c>
      <c r="G97" s="368">
        <v>33.4</v>
      </c>
      <c r="H97" s="368">
        <v>25.9</v>
      </c>
      <c r="I97" s="292">
        <f t="shared" si="20"/>
        <v>3.8149999999999999</v>
      </c>
      <c r="J97" s="322"/>
      <c r="K97" s="144">
        <f t="shared" si="17"/>
        <v>27</v>
      </c>
      <c r="L97" s="145">
        <f t="shared" si="18"/>
        <v>16.010999999999999</v>
      </c>
      <c r="M97" s="146">
        <f t="shared" si="15"/>
        <v>59.3</v>
      </c>
      <c r="N97" s="145">
        <f t="shared" si="19"/>
        <v>0.99900000000000011</v>
      </c>
      <c r="O97" s="147">
        <f t="shared" si="16"/>
        <v>3.7</v>
      </c>
    </row>
    <row r="98" spans="1:15" ht="15" customHeight="1" x14ac:dyDescent="0.25">
      <c r="A98" s="316">
        <v>10</v>
      </c>
      <c r="B98" s="317">
        <v>60001</v>
      </c>
      <c r="C98" s="270" t="s">
        <v>70</v>
      </c>
      <c r="D98" s="367">
        <v>81</v>
      </c>
      <c r="E98" s="368">
        <v>1.2</v>
      </c>
      <c r="F98" s="368">
        <v>24.7</v>
      </c>
      <c r="G98" s="368">
        <v>54.3</v>
      </c>
      <c r="H98" s="368">
        <v>19.8</v>
      </c>
      <c r="I98" s="292">
        <f t="shared" si="20"/>
        <v>3.927</v>
      </c>
      <c r="J98" s="322"/>
      <c r="K98" s="144">
        <f t="shared" si="17"/>
        <v>81</v>
      </c>
      <c r="L98" s="145">
        <f t="shared" si="18"/>
        <v>60.020999999999994</v>
      </c>
      <c r="M98" s="146">
        <f t="shared" si="15"/>
        <v>74.099999999999994</v>
      </c>
      <c r="N98" s="168">
        <f t="shared" si="19"/>
        <v>0.97199999999999998</v>
      </c>
      <c r="O98" s="147">
        <f t="shared" si="16"/>
        <v>1.2</v>
      </c>
    </row>
    <row r="99" spans="1:15" ht="15" customHeight="1" x14ac:dyDescent="0.25">
      <c r="A99" s="316">
        <v>11</v>
      </c>
      <c r="B99" s="317">
        <v>60701</v>
      </c>
      <c r="C99" s="269" t="s">
        <v>79</v>
      </c>
      <c r="D99" s="367">
        <v>51</v>
      </c>
      <c r="E99" s="368">
        <v>5.9</v>
      </c>
      <c r="F99" s="368">
        <v>33.299999999999997</v>
      </c>
      <c r="G99" s="368">
        <v>51</v>
      </c>
      <c r="H99" s="368">
        <v>9.8000000000000007</v>
      </c>
      <c r="I99" s="292">
        <f t="shared" si="20"/>
        <v>3.6469999999999998</v>
      </c>
      <c r="J99" s="322"/>
      <c r="K99" s="144">
        <f t="shared" si="17"/>
        <v>51</v>
      </c>
      <c r="L99" s="145">
        <f t="shared" si="18"/>
        <v>31.007999999999996</v>
      </c>
      <c r="M99" s="170">
        <f t="shared" si="15"/>
        <v>60.8</v>
      </c>
      <c r="N99" s="145">
        <f t="shared" si="19"/>
        <v>3.0090000000000003</v>
      </c>
      <c r="O99" s="147">
        <f t="shared" si="16"/>
        <v>5.9</v>
      </c>
    </row>
    <row r="100" spans="1:15" ht="15" customHeight="1" x14ac:dyDescent="0.25">
      <c r="A100" s="316">
        <v>12</v>
      </c>
      <c r="B100" s="317">
        <v>60850</v>
      </c>
      <c r="C100" s="270" t="s">
        <v>80</v>
      </c>
      <c r="D100" s="367">
        <v>101</v>
      </c>
      <c r="E100" s="368">
        <v>0.99</v>
      </c>
      <c r="F100" s="368">
        <v>17.8</v>
      </c>
      <c r="G100" s="368">
        <v>52.5</v>
      </c>
      <c r="H100" s="368">
        <v>28.7</v>
      </c>
      <c r="I100" s="292">
        <f t="shared" si="20"/>
        <v>4.0888</v>
      </c>
      <c r="J100" s="322"/>
      <c r="K100" s="144">
        <f t="shared" si="17"/>
        <v>101</v>
      </c>
      <c r="L100" s="145">
        <f t="shared" si="18"/>
        <v>82.012</v>
      </c>
      <c r="M100" s="170">
        <f t="shared" si="15"/>
        <v>81.2</v>
      </c>
      <c r="N100" s="145">
        <f t="shared" si="19"/>
        <v>0.9998999999999999</v>
      </c>
      <c r="O100" s="147">
        <f t="shared" si="16"/>
        <v>0.99</v>
      </c>
    </row>
    <row r="101" spans="1:15" ht="15" customHeight="1" x14ac:dyDescent="0.25">
      <c r="A101" s="316">
        <v>13</v>
      </c>
      <c r="B101" s="317">
        <v>60910</v>
      </c>
      <c r="C101" s="270" t="s">
        <v>81</v>
      </c>
      <c r="D101" s="367">
        <v>74</v>
      </c>
      <c r="E101" s="368"/>
      <c r="F101" s="368">
        <v>13.5</v>
      </c>
      <c r="G101" s="368">
        <v>75.7</v>
      </c>
      <c r="H101" s="368">
        <v>10.8</v>
      </c>
      <c r="I101" s="292">
        <f t="shared" si="20"/>
        <v>3.9730000000000003</v>
      </c>
      <c r="J101" s="322"/>
      <c r="K101" s="144">
        <f t="shared" si="17"/>
        <v>74</v>
      </c>
      <c r="L101" s="145">
        <f t="shared" si="18"/>
        <v>64.010000000000005</v>
      </c>
      <c r="M101" s="146">
        <f t="shared" si="15"/>
        <v>86.5</v>
      </c>
      <c r="N101" s="145">
        <f t="shared" si="19"/>
        <v>0</v>
      </c>
      <c r="O101" s="147">
        <f t="shared" si="16"/>
        <v>0</v>
      </c>
    </row>
    <row r="102" spans="1:15" ht="15" customHeight="1" x14ac:dyDescent="0.25">
      <c r="A102" s="316">
        <v>14</v>
      </c>
      <c r="B102" s="317">
        <v>60980</v>
      </c>
      <c r="C102" s="270" t="s">
        <v>82</v>
      </c>
      <c r="D102" s="367">
        <v>66</v>
      </c>
      <c r="E102" s="368"/>
      <c r="F102" s="368">
        <v>21.2</v>
      </c>
      <c r="G102" s="368">
        <v>66.7</v>
      </c>
      <c r="H102" s="368">
        <v>12.1</v>
      </c>
      <c r="I102" s="292">
        <f t="shared" si="20"/>
        <v>3.9089999999999998</v>
      </c>
      <c r="J102" s="322"/>
      <c r="K102" s="144">
        <f t="shared" si="17"/>
        <v>66</v>
      </c>
      <c r="L102" s="145">
        <f t="shared" si="18"/>
        <v>52.008000000000003</v>
      </c>
      <c r="M102" s="146">
        <f t="shared" si="15"/>
        <v>78.8</v>
      </c>
      <c r="N102" s="145">
        <f t="shared" si="19"/>
        <v>0</v>
      </c>
      <c r="O102" s="147">
        <f t="shared" si="16"/>
        <v>0</v>
      </c>
    </row>
    <row r="103" spans="1:15" ht="15" customHeight="1" x14ac:dyDescent="0.25">
      <c r="A103" s="316">
        <v>15</v>
      </c>
      <c r="B103" s="317">
        <v>61080</v>
      </c>
      <c r="C103" s="270" t="s">
        <v>83</v>
      </c>
      <c r="D103" s="367">
        <v>70</v>
      </c>
      <c r="E103" s="368">
        <v>1.4</v>
      </c>
      <c r="F103" s="368">
        <v>18.600000000000001</v>
      </c>
      <c r="G103" s="368">
        <v>38.6</v>
      </c>
      <c r="H103" s="368">
        <v>41.4</v>
      </c>
      <c r="I103" s="292">
        <f t="shared" si="20"/>
        <v>4.2</v>
      </c>
      <c r="J103" s="322"/>
      <c r="K103" s="144">
        <f t="shared" si="17"/>
        <v>70</v>
      </c>
      <c r="L103" s="145">
        <f t="shared" si="18"/>
        <v>56</v>
      </c>
      <c r="M103" s="146">
        <f t="shared" si="15"/>
        <v>80</v>
      </c>
      <c r="N103" s="145">
        <f t="shared" si="19"/>
        <v>0.98</v>
      </c>
      <c r="O103" s="147">
        <f t="shared" si="16"/>
        <v>1.4</v>
      </c>
    </row>
    <row r="104" spans="1:15" ht="15" customHeight="1" x14ac:dyDescent="0.25">
      <c r="A104" s="316">
        <v>16</v>
      </c>
      <c r="B104" s="317">
        <v>61150</v>
      </c>
      <c r="C104" s="270" t="s">
        <v>84</v>
      </c>
      <c r="D104" s="367">
        <v>87</v>
      </c>
      <c r="E104" s="368"/>
      <c r="F104" s="368">
        <v>11.5</v>
      </c>
      <c r="G104" s="368">
        <v>62.1</v>
      </c>
      <c r="H104" s="368">
        <v>26.4</v>
      </c>
      <c r="I104" s="292">
        <f t="shared" si="20"/>
        <v>4.149</v>
      </c>
      <c r="J104" s="322"/>
      <c r="K104" s="144">
        <f t="shared" si="17"/>
        <v>87</v>
      </c>
      <c r="L104" s="145">
        <f t="shared" si="18"/>
        <v>76.995000000000005</v>
      </c>
      <c r="M104" s="146">
        <f t="shared" si="15"/>
        <v>88.5</v>
      </c>
      <c r="N104" s="145">
        <f t="shared" si="19"/>
        <v>0</v>
      </c>
      <c r="O104" s="147">
        <f t="shared" si="16"/>
        <v>0</v>
      </c>
    </row>
    <row r="105" spans="1:15" ht="15" customHeight="1" x14ac:dyDescent="0.25">
      <c r="A105" s="316">
        <v>17</v>
      </c>
      <c r="B105" s="317">
        <v>61210</v>
      </c>
      <c r="C105" s="270" t="s">
        <v>85</v>
      </c>
      <c r="D105" s="367">
        <v>70</v>
      </c>
      <c r="E105" s="368">
        <v>4.3</v>
      </c>
      <c r="F105" s="368">
        <v>29.9</v>
      </c>
      <c r="G105" s="368">
        <v>62.9</v>
      </c>
      <c r="H105" s="368">
        <v>2.9</v>
      </c>
      <c r="I105" s="292">
        <f t="shared" si="20"/>
        <v>3.6439999999999997</v>
      </c>
      <c r="J105" s="322"/>
      <c r="K105" s="144">
        <f t="shared" si="17"/>
        <v>70</v>
      </c>
      <c r="L105" s="145">
        <f t="shared" si="18"/>
        <v>46.06</v>
      </c>
      <c r="M105" s="146">
        <f t="shared" si="15"/>
        <v>65.8</v>
      </c>
      <c r="N105" s="145">
        <f t="shared" si="19"/>
        <v>3.01</v>
      </c>
      <c r="O105" s="147">
        <f t="shared" si="16"/>
        <v>4.3</v>
      </c>
    </row>
    <row r="106" spans="1:15" ht="15" customHeight="1" x14ac:dyDescent="0.25">
      <c r="A106" s="316">
        <v>18</v>
      </c>
      <c r="B106" s="317">
        <v>61290</v>
      </c>
      <c r="C106" s="270" t="s">
        <v>86</v>
      </c>
      <c r="D106" s="367">
        <v>77</v>
      </c>
      <c r="E106" s="368">
        <v>3.9</v>
      </c>
      <c r="F106" s="368">
        <v>22.1</v>
      </c>
      <c r="G106" s="368">
        <v>67.5</v>
      </c>
      <c r="H106" s="368">
        <v>6.5</v>
      </c>
      <c r="I106" s="292">
        <f t="shared" si="20"/>
        <v>3.766</v>
      </c>
      <c r="J106" s="322"/>
      <c r="K106" s="144">
        <f t="shared" si="17"/>
        <v>77</v>
      </c>
      <c r="L106" s="145">
        <f t="shared" si="18"/>
        <v>56.98</v>
      </c>
      <c r="M106" s="146">
        <f t="shared" si="15"/>
        <v>74</v>
      </c>
      <c r="N106" s="145">
        <f t="shared" si="19"/>
        <v>3.0030000000000001</v>
      </c>
      <c r="O106" s="147">
        <f t="shared" si="16"/>
        <v>3.9</v>
      </c>
    </row>
    <row r="107" spans="1:15" ht="15" customHeight="1" x14ac:dyDescent="0.25">
      <c r="A107" s="316">
        <v>19</v>
      </c>
      <c r="B107" s="317">
        <v>61340</v>
      </c>
      <c r="C107" s="270" t="s">
        <v>87</v>
      </c>
      <c r="D107" s="367">
        <v>97</v>
      </c>
      <c r="E107" s="368"/>
      <c r="F107" s="368">
        <v>14.4</v>
      </c>
      <c r="G107" s="368">
        <v>62.9</v>
      </c>
      <c r="H107" s="368">
        <v>22.7</v>
      </c>
      <c r="I107" s="292">
        <f t="shared" si="20"/>
        <v>4.0830000000000002</v>
      </c>
      <c r="J107" s="322"/>
      <c r="K107" s="144">
        <f t="shared" si="17"/>
        <v>97</v>
      </c>
      <c r="L107" s="145">
        <f t="shared" si="18"/>
        <v>83.031999999999982</v>
      </c>
      <c r="M107" s="146">
        <f t="shared" si="15"/>
        <v>85.6</v>
      </c>
      <c r="N107" s="145">
        <f t="shared" si="19"/>
        <v>0</v>
      </c>
      <c r="O107" s="147">
        <f t="shared" si="16"/>
        <v>0</v>
      </c>
    </row>
    <row r="108" spans="1:15" ht="15" customHeight="1" x14ac:dyDescent="0.25">
      <c r="A108" s="316">
        <v>20</v>
      </c>
      <c r="B108" s="317">
        <v>61390</v>
      </c>
      <c r="C108" s="270" t="s">
        <v>88</v>
      </c>
      <c r="D108" s="367">
        <v>86</v>
      </c>
      <c r="E108" s="368">
        <v>2.2999999999999998</v>
      </c>
      <c r="F108" s="368">
        <v>22.2</v>
      </c>
      <c r="G108" s="368">
        <v>67.400000000000006</v>
      </c>
      <c r="H108" s="368">
        <v>8.1</v>
      </c>
      <c r="I108" s="292">
        <f t="shared" si="20"/>
        <v>3.8130000000000002</v>
      </c>
      <c r="J108" s="322"/>
      <c r="K108" s="144">
        <f t="shared" si="17"/>
        <v>86</v>
      </c>
      <c r="L108" s="145">
        <f t="shared" si="18"/>
        <v>64.930000000000007</v>
      </c>
      <c r="M108" s="170">
        <f t="shared" si="15"/>
        <v>75.5</v>
      </c>
      <c r="N108" s="145">
        <f t="shared" si="19"/>
        <v>1.9779999999999998</v>
      </c>
      <c r="O108" s="147">
        <f t="shared" si="16"/>
        <v>2.2999999999999998</v>
      </c>
    </row>
    <row r="109" spans="1:15" ht="15" customHeight="1" x14ac:dyDescent="0.25">
      <c r="A109" s="316">
        <v>21</v>
      </c>
      <c r="B109" s="317">
        <v>61410</v>
      </c>
      <c r="C109" s="270" t="s">
        <v>89</v>
      </c>
      <c r="D109" s="367">
        <v>91</v>
      </c>
      <c r="E109" s="368"/>
      <c r="F109" s="368">
        <v>3.3</v>
      </c>
      <c r="G109" s="368">
        <v>45.1</v>
      </c>
      <c r="H109" s="368">
        <v>51.6</v>
      </c>
      <c r="I109" s="292">
        <f t="shared" si="20"/>
        <v>4.4830000000000005</v>
      </c>
      <c r="J109" s="322"/>
      <c r="K109" s="144">
        <f t="shared" si="17"/>
        <v>91</v>
      </c>
      <c r="L109" s="145">
        <f t="shared" si="18"/>
        <v>87.997000000000014</v>
      </c>
      <c r="M109" s="146">
        <f t="shared" si="15"/>
        <v>96.7</v>
      </c>
      <c r="N109" s="145">
        <f t="shared" si="19"/>
        <v>0</v>
      </c>
      <c r="O109" s="147">
        <f t="shared" si="16"/>
        <v>0</v>
      </c>
    </row>
    <row r="110" spans="1:15" ht="15" customHeight="1" x14ac:dyDescent="0.25">
      <c r="A110" s="316">
        <v>22</v>
      </c>
      <c r="B110" s="317">
        <v>61430</v>
      </c>
      <c r="C110" s="270" t="s">
        <v>118</v>
      </c>
      <c r="D110" s="367">
        <v>199</v>
      </c>
      <c r="E110" s="368">
        <v>0.5</v>
      </c>
      <c r="F110" s="368">
        <v>9</v>
      </c>
      <c r="G110" s="368">
        <v>52.3</v>
      </c>
      <c r="H110" s="368">
        <v>38.200000000000003</v>
      </c>
      <c r="I110" s="292">
        <f t="shared" si="20"/>
        <v>4.282</v>
      </c>
      <c r="J110" s="322"/>
      <c r="K110" s="144">
        <f t="shared" si="17"/>
        <v>199</v>
      </c>
      <c r="L110" s="145">
        <f t="shared" si="18"/>
        <v>180.095</v>
      </c>
      <c r="M110" s="146">
        <f t="shared" si="15"/>
        <v>90.5</v>
      </c>
      <c r="N110" s="145">
        <f t="shared" si="19"/>
        <v>0.995</v>
      </c>
      <c r="O110" s="147">
        <f t="shared" si="16"/>
        <v>0.5</v>
      </c>
    </row>
    <row r="111" spans="1:15" ht="15" customHeight="1" x14ac:dyDescent="0.25">
      <c r="A111" s="316">
        <v>23</v>
      </c>
      <c r="B111" s="317">
        <v>61440</v>
      </c>
      <c r="C111" s="270" t="s">
        <v>90</v>
      </c>
      <c r="D111" s="367">
        <v>224</v>
      </c>
      <c r="E111" s="368"/>
      <c r="F111" s="368">
        <v>11.6</v>
      </c>
      <c r="G111" s="368">
        <v>63.8</v>
      </c>
      <c r="H111" s="368">
        <v>24.6</v>
      </c>
      <c r="I111" s="292">
        <f t="shared" si="20"/>
        <v>4.13</v>
      </c>
      <c r="J111" s="322"/>
      <c r="K111" s="144">
        <f t="shared" si="17"/>
        <v>224</v>
      </c>
      <c r="L111" s="145">
        <f t="shared" si="18"/>
        <v>198.01600000000002</v>
      </c>
      <c r="M111" s="146">
        <f t="shared" si="15"/>
        <v>88.4</v>
      </c>
      <c r="N111" s="145">
        <f t="shared" si="19"/>
        <v>0</v>
      </c>
      <c r="O111" s="147">
        <f t="shared" si="16"/>
        <v>0</v>
      </c>
    </row>
    <row r="112" spans="1:15" ht="15" customHeight="1" x14ac:dyDescent="0.25">
      <c r="A112" s="316">
        <v>24</v>
      </c>
      <c r="B112" s="317">
        <v>61450</v>
      </c>
      <c r="C112" s="270" t="s">
        <v>119</v>
      </c>
      <c r="D112" s="367">
        <v>120</v>
      </c>
      <c r="E112" s="368"/>
      <c r="F112" s="368">
        <v>20.8</v>
      </c>
      <c r="G112" s="368">
        <v>55</v>
      </c>
      <c r="H112" s="368">
        <v>24.2</v>
      </c>
      <c r="I112" s="292">
        <f t="shared" si="20"/>
        <v>4.0339999999999998</v>
      </c>
      <c r="J112" s="322"/>
      <c r="K112" s="144">
        <f t="shared" si="17"/>
        <v>120</v>
      </c>
      <c r="L112" s="145">
        <f t="shared" si="18"/>
        <v>95.04</v>
      </c>
      <c r="M112" s="146">
        <f t="shared" si="15"/>
        <v>79.2</v>
      </c>
      <c r="N112" s="145">
        <f t="shared" si="19"/>
        <v>0</v>
      </c>
      <c r="O112" s="147">
        <f t="shared" si="16"/>
        <v>0</v>
      </c>
    </row>
    <row r="113" spans="1:15" ht="15" customHeight="1" x14ac:dyDescent="0.25">
      <c r="A113" s="316">
        <v>25</v>
      </c>
      <c r="B113" s="317">
        <v>61470</v>
      </c>
      <c r="C113" s="270" t="s">
        <v>91</v>
      </c>
      <c r="D113" s="367">
        <v>101</v>
      </c>
      <c r="E113" s="368">
        <v>3</v>
      </c>
      <c r="F113" s="368">
        <v>18.8</v>
      </c>
      <c r="G113" s="368">
        <v>61.4</v>
      </c>
      <c r="H113" s="368">
        <v>16.8</v>
      </c>
      <c r="I113" s="292">
        <f t="shared" si="20"/>
        <v>3.92</v>
      </c>
      <c r="J113" s="322"/>
      <c r="K113" s="144">
        <f t="shared" si="17"/>
        <v>101</v>
      </c>
      <c r="L113" s="145">
        <f t="shared" si="18"/>
        <v>78.982000000000014</v>
      </c>
      <c r="M113" s="146">
        <f t="shared" si="15"/>
        <v>78.2</v>
      </c>
      <c r="N113" s="145">
        <f t="shared" si="19"/>
        <v>3.03</v>
      </c>
      <c r="O113" s="147">
        <f t="shared" si="16"/>
        <v>3</v>
      </c>
    </row>
    <row r="114" spans="1:15" ht="15" customHeight="1" x14ac:dyDescent="0.25">
      <c r="A114" s="316">
        <v>26</v>
      </c>
      <c r="B114" s="317">
        <v>61490</v>
      </c>
      <c r="C114" s="270" t="s">
        <v>120</v>
      </c>
      <c r="D114" s="367">
        <v>227</v>
      </c>
      <c r="E114" s="368"/>
      <c r="F114" s="368">
        <v>9.3000000000000007</v>
      </c>
      <c r="G114" s="368">
        <v>47.1</v>
      </c>
      <c r="H114" s="368">
        <v>43.6</v>
      </c>
      <c r="I114" s="292">
        <f t="shared" si="20"/>
        <v>4.343</v>
      </c>
      <c r="J114" s="322"/>
      <c r="K114" s="144">
        <f t="shared" si="17"/>
        <v>227</v>
      </c>
      <c r="L114" s="145">
        <f t="shared" si="18"/>
        <v>205.88900000000001</v>
      </c>
      <c r="M114" s="146">
        <f t="shared" si="15"/>
        <v>90.7</v>
      </c>
      <c r="N114" s="145">
        <f t="shared" si="19"/>
        <v>0</v>
      </c>
      <c r="O114" s="147">
        <f t="shared" si="16"/>
        <v>0</v>
      </c>
    </row>
    <row r="115" spans="1:15" ht="15" customHeight="1" x14ac:dyDescent="0.25">
      <c r="A115" s="316">
        <v>27</v>
      </c>
      <c r="B115" s="317">
        <v>61500</v>
      </c>
      <c r="C115" s="270" t="s">
        <v>121</v>
      </c>
      <c r="D115" s="367">
        <v>212</v>
      </c>
      <c r="E115" s="368">
        <v>0.47</v>
      </c>
      <c r="F115" s="368">
        <v>10.4</v>
      </c>
      <c r="G115" s="368">
        <v>47.2</v>
      </c>
      <c r="H115" s="368">
        <v>42</v>
      </c>
      <c r="I115" s="292">
        <f t="shared" si="20"/>
        <v>4.3094000000000001</v>
      </c>
      <c r="J115" s="322"/>
      <c r="K115" s="144">
        <f t="shared" si="17"/>
        <v>212</v>
      </c>
      <c r="L115" s="145">
        <f t="shared" si="18"/>
        <v>189.10400000000001</v>
      </c>
      <c r="M115" s="146">
        <f t="shared" si="15"/>
        <v>89.2</v>
      </c>
      <c r="N115" s="145">
        <f t="shared" si="19"/>
        <v>0.99639999999999995</v>
      </c>
      <c r="O115" s="147">
        <f t="shared" si="16"/>
        <v>0.47</v>
      </c>
    </row>
    <row r="116" spans="1:15" ht="15" customHeight="1" x14ac:dyDescent="0.25">
      <c r="A116" s="316">
        <v>28</v>
      </c>
      <c r="B116" s="317">
        <v>61510</v>
      </c>
      <c r="C116" s="270" t="s">
        <v>92</v>
      </c>
      <c r="D116" s="369">
        <v>170</v>
      </c>
      <c r="E116" s="370"/>
      <c r="F116" s="370">
        <v>6.5</v>
      </c>
      <c r="G116" s="370">
        <v>55.9</v>
      </c>
      <c r="H116" s="370">
        <v>37.6</v>
      </c>
      <c r="I116" s="292">
        <f t="shared" si="20"/>
        <v>4.3109999999999999</v>
      </c>
      <c r="J116" s="322"/>
      <c r="K116" s="144">
        <f t="shared" si="17"/>
        <v>170</v>
      </c>
      <c r="L116" s="145">
        <f t="shared" si="18"/>
        <v>158.94999999999999</v>
      </c>
      <c r="M116" s="170">
        <f t="shared" si="15"/>
        <v>93.5</v>
      </c>
      <c r="N116" s="145">
        <f t="shared" si="19"/>
        <v>0</v>
      </c>
      <c r="O116" s="147">
        <f t="shared" si="16"/>
        <v>0</v>
      </c>
    </row>
    <row r="117" spans="1:15" ht="15" customHeight="1" x14ac:dyDescent="0.25">
      <c r="A117" s="316">
        <v>29</v>
      </c>
      <c r="B117" s="315">
        <v>61520</v>
      </c>
      <c r="C117" s="270" t="s">
        <v>122</v>
      </c>
      <c r="D117" s="367">
        <v>224</v>
      </c>
      <c r="E117" s="368"/>
      <c r="F117" s="368">
        <v>10.3</v>
      </c>
      <c r="G117" s="368">
        <v>58</v>
      </c>
      <c r="H117" s="368">
        <v>31.7</v>
      </c>
      <c r="I117" s="294">
        <f t="shared" si="20"/>
        <v>4.2139999999999995</v>
      </c>
      <c r="J117" s="322"/>
      <c r="K117" s="144">
        <f t="shared" si="17"/>
        <v>224</v>
      </c>
      <c r="L117" s="145">
        <f t="shared" si="18"/>
        <v>200.928</v>
      </c>
      <c r="M117" s="146">
        <f t="shared" si="15"/>
        <v>89.7</v>
      </c>
      <c r="N117" s="145">
        <f t="shared" si="19"/>
        <v>0</v>
      </c>
      <c r="O117" s="147">
        <f t="shared" si="16"/>
        <v>0</v>
      </c>
    </row>
    <row r="118" spans="1:15" ht="15" customHeight="1" x14ac:dyDescent="0.25">
      <c r="A118" s="314">
        <v>30</v>
      </c>
      <c r="B118" s="317">
        <v>61540</v>
      </c>
      <c r="C118" s="326" t="s">
        <v>113</v>
      </c>
      <c r="D118" s="389">
        <v>47</v>
      </c>
      <c r="E118" s="390"/>
      <c r="F118" s="390">
        <v>23.4</v>
      </c>
      <c r="G118" s="390">
        <v>59.6</v>
      </c>
      <c r="H118" s="390">
        <v>17</v>
      </c>
      <c r="I118" s="292">
        <f t="shared" si="20"/>
        <v>3.9360000000000004</v>
      </c>
      <c r="J118" s="322"/>
      <c r="K118" s="144">
        <f t="shared" si="17"/>
        <v>47</v>
      </c>
      <c r="L118" s="145">
        <f t="shared" si="18"/>
        <v>36.001999999999995</v>
      </c>
      <c r="M118" s="146">
        <f t="shared" si="15"/>
        <v>76.599999999999994</v>
      </c>
      <c r="N118" s="145">
        <f t="shared" si="19"/>
        <v>0</v>
      </c>
      <c r="O118" s="147">
        <f t="shared" si="16"/>
        <v>0</v>
      </c>
    </row>
    <row r="119" spans="1:15" ht="15" customHeight="1" thickBot="1" x14ac:dyDescent="0.3">
      <c r="A119" s="324">
        <v>31</v>
      </c>
      <c r="B119" s="315">
        <v>61560</v>
      </c>
      <c r="C119" s="86" t="s">
        <v>124</v>
      </c>
      <c r="D119" s="179"/>
      <c r="E119" s="175"/>
      <c r="F119" s="175"/>
      <c r="G119" s="175"/>
      <c r="H119" s="175"/>
      <c r="I119" s="292"/>
      <c r="J119" s="322"/>
      <c r="K119" s="144"/>
      <c r="L119" s="145"/>
      <c r="M119" s="146"/>
      <c r="N119" s="168"/>
      <c r="O119" s="147"/>
    </row>
    <row r="120" spans="1:15" ht="15" customHeight="1" thickBot="1" x14ac:dyDescent="0.3">
      <c r="A120" s="313"/>
      <c r="B120" s="289"/>
      <c r="C120" s="279" t="s">
        <v>114</v>
      </c>
      <c r="D120" s="284">
        <f>SUM(D121:D130)</f>
        <v>681</v>
      </c>
      <c r="E120" s="285">
        <f t="shared" ref="E120:H120" si="21">AVERAGE(E121:E130)</f>
        <v>4.1500000000000004</v>
      </c>
      <c r="F120" s="285">
        <f t="shared" si="21"/>
        <v>28.424999999999997</v>
      </c>
      <c r="G120" s="285">
        <f t="shared" si="21"/>
        <v>47.839999999999996</v>
      </c>
      <c r="H120" s="285">
        <f t="shared" si="21"/>
        <v>30.844444444444441</v>
      </c>
      <c r="I120" s="286">
        <f>AVERAGE(I121:I130)</f>
        <v>4.0170000000000003</v>
      </c>
      <c r="J120" s="322"/>
      <c r="K120" s="164">
        <f t="shared" si="17"/>
        <v>681</v>
      </c>
      <c r="L120" s="165">
        <f>SUM(L121:L130)</f>
        <v>545.03700000000003</v>
      </c>
      <c r="M120" s="166">
        <f t="shared" si="15"/>
        <v>78.684444444444438</v>
      </c>
      <c r="N120" s="165">
        <f>SUM(N121:N130)</f>
        <v>6.9340000000000002</v>
      </c>
      <c r="O120" s="167">
        <f t="shared" si="16"/>
        <v>4.1500000000000004</v>
      </c>
    </row>
    <row r="121" spans="1:15" ht="15" customHeight="1" x14ac:dyDescent="0.25">
      <c r="A121" s="323">
        <v>1</v>
      </c>
      <c r="B121" s="78">
        <v>70020</v>
      </c>
      <c r="C121" s="273" t="s">
        <v>93</v>
      </c>
      <c r="D121" s="383">
        <v>82</v>
      </c>
      <c r="E121" s="384"/>
      <c r="F121" s="384"/>
      <c r="G121" s="384">
        <v>20.7</v>
      </c>
      <c r="H121" s="384">
        <v>79.3</v>
      </c>
      <c r="I121" s="308">
        <f t="shared" ref="I121:I130" si="22">(2*E121+3*F121+4*G121+5*H121)/100</f>
        <v>4.7930000000000001</v>
      </c>
      <c r="J121" s="322"/>
      <c r="K121" s="140">
        <f t="shared" si="17"/>
        <v>82</v>
      </c>
      <c r="L121" s="141">
        <f t="shared" si="18"/>
        <v>82</v>
      </c>
      <c r="M121" s="142">
        <f t="shared" si="15"/>
        <v>100</v>
      </c>
      <c r="N121" s="141">
        <f t="shared" si="19"/>
        <v>0</v>
      </c>
      <c r="O121" s="143">
        <f t="shared" si="16"/>
        <v>0</v>
      </c>
    </row>
    <row r="122" spans="1:15" s="366" customFormat="1" ht="15" customHeight="1" x14ac:dyDescent="0.25">
      <c r="A122" s="375">
        <v>2</v>
      </c>
      <c r="B122" s="376">
        <v>70050</v>
      </c>
      <c r="C122" s="374" t="s">
        <v>140</v>
      </c>
      <c r="D122" s="385">
        <v>48</v>
      </c>
      <c r="E122" s="386"/>
      <c r="F122" s="386">
        <v>35.4</v>
      </c>
      <c r="G122" s="386">
        <v>50</v>
      </c>
      <c r="H122" s="386">
        <v>14.6</v>
      </c>
      <c r="I122" s="331">
        <f t="shared" si="22"/>
        <v>3.7919999999999998</v>
      </c>
      <c r="J122" s="373"/>
      <c r="K122" s="140">
        <f t="shared" ref="K122" si="23">D122</f>
        <v>48</v>
      </c>
      <c r="L122" s="141">
        <f t="shared" ref="L122" si="24">M122*K122/100</f>
        <v>31.007999999999996</v>
      </c>
      <c r="M122" s="142">
        <f t="shared" ref="M122" si="25">G122+H122</f>
        <v>64.599999999999994</v>
      </c>
      <c r="N122" s="141">
        <f t="shared" ref="N122" si="26">O122*K122/100</f>
        <v>0</v>
      </c>
      <c r="O122" s="143">
        <f t="shared" ref="O122" si="27">E122</f>
        <v>0</v>
      </c>
    </row>
    <row r="123" spans="1:15" ht="15" customHeight="1" x14ac:dyDescent="0.25">
      <c r="A123" s="314">
        <v>3</v>
      </c>
      <c r="B123" s="317">
        <v>70110</v>
      </c>
      <c r="C123" s="270" t="s">
        <v>96</v>
      </c>
      <c r="D123" s="385">
        <v>69</v>
      </c>
      <c r="E123" s="386">
        <v>1.4</v>
      </c>
      <c r="F123" s="386">
        <v>8.6999999999999993</v>
      </c>
      <c r="G123" s="386">
        <v>42.1</v>
      </c>
      <c r="H123" s="386">
        <v>47.8</v>
      </c>
      <c r="I123" s="309">
        <f t="shared" si="22"/>
        <v>4.3630000000000004</v>
      </c>
      <c r="J123" s="322"/>
      <c r="K123" s="144">
        <f t="shared" si="17"/>
        <v>69</v>
      </c>
      <c r="L123" s="145">
        <f t="shared" si="18"/>
        <v>62.031000000000006</v>
      </c>
      <c r="M123" s="146">
        <f t="shared" si="15"/>
        <v>89.9</v>
      </c>
      <c r="N123" s="145">
        <f t="shared" si="19"/>
        <v>0.96599999999999997</v>
      </c>
      <c r="O123" s="147">
        <f t="shared" si="16"/>
        <v>1.4</v>
      </c>
    </row>
    <row r="124" spans="1:15" ht="15" customHeight="1" x14ac:dyDescent="0.25">
      <c r="A124" s="314">
        <v>4</v>
      </c>
      <c r="B124" s="317">
        <v>70021</v>
      </c>
      <c r="C124" s="270" t="s">
        <v>94</v>
      </c>
      <c r="D124" s="385">
        <v>46</v>
      </c>
      <c r="E124" s="386"/>
      <c r="F124" s="386"/>
      <c r="G124" s="386">
        <v>39.1</v>
      </c>
      <c r="H124" s="386">
        <v>60.9</v>
      </c>
      <c r="I124" s="309">
        <f t="shared" si="22"/>
        <v>4.609</v>
      </c>
      <c r="J124" s="322"/>
      <c r="K124" s="144">
        <f t="shared" si="17"/>
        <v>46</v>
      </c>
      <c r="L124" s="145">
        <f t="shared" si="18"/>
        <v>46</v>
      </c>
      <c r="M124" s="146">
        <f t="shared" si="15"/>
        <v>100</v>
      </c>
      <c r="N124" s="145">
        <f t="shared" si="19"/>
        <v>0</v>
      </c>
      <c r="O124" s="147">
        <f t="shared" si="16"/>
        <v>0</v>
      </c>
    </row>
    <row r="125" spans="1:15" ht="15" customHeight="1" x14ac:dyDescent="0.25">
      <c r="A125" s="314">
        <v>5</v>
      </c>
      <c r="B125" s="317">
        <v>70040</v>
      </c>
      <c r="C125" s="270" t="s">
        <v>95</v>
      </c>
      <c r="D125" s="385">
        <v>19</v>
      </c>
      <c r="E125" s="386"/>
      <c r="F125" s="386">
        <v>21.1</v>
      </c>
      <c r="G125" s="386">
        <v>57.8</v>
      </c>
      <c r="H125" s="386">
        <v>21.1</v>
      </c>
      <c r="I125" s="309">
        <f t="shared" si="22"/>
        <v>4</v>
      </c>
      <c r="J125" s="322"/>
      <c r="K125" s="144">
        <f t="shared" si="17"/>
        <v>19</v>
      </c>
      <c r="L125" s="145">
        <f t="shared" si="18"/>
        <v>14.991000000000001</v>
      </c>
      <c r="M125" s="170">
        <f t="shared" si="15"/>
        <v>78.900000000000006</v>
      </c>
      <c r="N125" s="145">
        <f t="shared" si="19"/>
        <v>0</v>
      </c>
      <c r="O125" s="147">
        <f t="shared" si="16"/>
        <v>0</v>
      </c>
    </row>
    <row r="126" spans="1:15" ht="15" customHeight="1" x14ac:dyDescent="0.25">
      <c r="A126" s="314">
        <v>6</v>
      </c>
      <c r="B126" s="317">
        <v>70100</v>
      </c>
      <c r="C126" s="270" t="s">
        <v>115</v>
      </c>
      <c r="D126" s="385">
        <v>80</v>
      </c>
      <c r="E126" s="386"/>
      <c r="F126" s="386">
        <v>12.5</v>
      </c>
      <c r="G126" s="386">
        <v>61.3</v>
      </c>
      <c r="H126" s="386">
        <v>26.2</v>
      </c>
      <c r="I126" s="309">
        <f t="shared" si="22"/>
        <v>4.1369999999999996</v>
      </c>
      <c r="J126" s="322"/>
      <c r="K126" s="144">
        <f t="shared" si="17"/>
        <v>80</v>
      </c>
      <c r="L126" s="145">
        <f t="shared" si="18"/>
        <v>70</v>
      </c>
      <c r="M126" s="146">
        <f t="shared" si="15"/>
        <v>87.5</v>
      </c>
      <c r="N126" s="145">
        <f t="shared" si="19"/>
        <v>0</v>
      </c>
      <c r="O126" s="147">
        <f t="shared" si="16"/>
        <v>0</v>
      </c>
    </row>
    <row r="127" spans="1:15" ht="15" customHeight="1" x14ac:dyDescent="0.25">
      <c r="A127" s="314">
        <v>7</v>
      </c>
      <c r="B127" s="379">
        <v>70140</v>
      </c>
      <c r="C127" s="378" t="s">
        <v>141</v>
      </c>
      <c r="D127" s="385">
        <v>33</v>
      </c>
      <c r="E127" s="386">
        <v>9.1</v>
      </c>
      <c r="F127" s="386">
        <v>51.5</v>
      </c>
      <c r="G127" s="386">
        <v>39.4</v>
      </c>
      <c r="H127" s="386"/>
      <c r="I127" s="310">
        <f t="shared" si="22"/>
        <v>3.3029999999999995</v>
      </c>
      <c r="J127" s="322"/>
      <c r="K127" s="144">
        <f t="shared" si="17"/>
        <v>33</v>
      </c>
      <c r="L127" s="145">
        <f t="shared" si="18"/>
        <v>13.002000000000001</v>
      </c>
      <c r="M127" s="146">
        <f t="shared" si="15"/>
        <v>39.4</v>
      </c>
      <c r="N127" s="145">
        <f t="shared" si="19"/>
        <v>3.0030000000000001</v>
      </c>
      <c r="O127" s="147">
        <f t="shared" si="16"/>
        <v>9.1</v>
      </c>
    </row>
    <row r="128" spans="1:15" ht="15" customHeight="1" x14ac:dyDescent="0.25">
      <c r="A128" s="314">
        <v>8</v>
      </c>
      <c r="B128" s="379">
        <v>70270</v>
      </c>
      <c r="C128" s="377" t="s">
        <v>97</v>
      </c>
      <c r="D128" s="387">
        <v>52</v>
      </c>
      <c r="E128" s="388">
        <v>3.8</v>
      </c>
      <c r="F128" s="388">
        <v>28.8</v>
      </c>
      <c r="G128" s="388">
        <v>57.8</v>
      </c>
      <c r="H128" s="388">
        <v>9.6</v>
      </c>
      <c r="I128" s="309">
        <f t="shared" si="22"/>
        <v>3.7319999999999998</v>
      </c>
      <c r="J128" s="322"/>
      <c r="K128" s="144">
        <f t="shared" si="17"/>
        <v>52</v>
      </c>
      <c r="L128" s="145">
        <f t="shared" si="18"/>
        <v>35.047999999999995</v>
      </c>
      <c r="M128" s="146">
        <f t="shared" si="15"/>
        <v>67.399999999999991</v>
      </c>
      <c r="N128" s="145">
        <f t="shared" si="19"/>
        <v>1.976</v>
      </c>
      <c r="O128" s="157">
        <f t="shared" si="16"/>
        <v>3.8</v>
      </c>
    </row>
    <row r="129" spans="1:15" ht="15" customHeight="1" x14ac:dyDescent="0.25">
      <c r="A129" s="316">
        <v>9</v>
      </c>
      <c r="B129" s="380">
        <v>70510</v>
      </c>
      <c r="C129" s="377" t="s">
        <v>98</v>
      </c>
      <c r="D129" s="385">
        <v>43</v>
      </c>
      <c r="E129" s="386">
        <v>2.2999999999999998</v>
      </c>
      <c r="F129" s="386">
        <v>51.2</v>
      </c>
      <c r="G129" s="386">
        <v>41.8</v>
      </c>
      <c r="H129" s="386">
        <v>4.7</v>
      </c>
      <c r="I129" s="309">
        <f t="shared" si="22"/>
        <v>3.4889999999999999</v>
      </c>
      <c r="J129" s="322"/>
      <c r="K129" s="144">
        <f t="shared" si="17"/>
        <v>43</v>
      </c>
      <c r="L129" s="145">
        <f t="shared" si="18"/>
        <v>19.995000000000001</v>
      </c>
      <c r="M129" s="146">
        <f t="shared" si="15"/>
        <v>46.5</v>
      </c>
      <c r="N129" s="168">
        <f t="shared" si="19"/>
        <v>0.98899999999999988</v>
      </c>
      <c r="O129" s="147">
        <f t="shared" si="16"/>
        <v>2.2999999999999998</v>
      </c>
    </row>
    <row r="130" spans="1:15" ht="15" customHeight="1" thickBot="1" x14ac:dyDescent="0.3">
      <c r="A130" s="320">
        <v>10</v>
      </c>
      <c r="B130" s="321">
        <v>10880</v>
      </c>
      <c r="C130" s="92" t="s">
        <v>123</v>
      </c>
      <c r="D130" s="381">
        <v>209</v>
      </c>
      <c r="E130" s="382"/>
      <c r="F130" s="382">
        <v>18.2</v>
      </c>
      <c r="G130" s="382">
        <v>68.400000000000006</v>
      </c>
      <c r="H130" s="382">
        <v>13.4</v>
      </c>
      <c r="I130" s="327">
        <f t="shared" si="22"/>
        <v>3.9520000000000004</v>
      </c>
      <c r="J130" s="322"/>
      <c r="K130" s="160">
        <f t="shared" ref="K130" si="28">D130</f>
        <v>209</v>
      </c>
      <c r="L130" s="161">
        <f t="shared" ref="L130" si="29">M130*K130/100</f>
        <v>170.96200000000002</v>
      </c>
      <c r="M130" s="162">
        <f t="shared" ref="M130" si="30">G130+H130</f>
        <v>81.800000000000011</v>
      </c>
      <c r="N130" s="203">
        <f t="shared" ref="N130" si="31">O130*K130/100</f>
        <v>0</v>
      </c>
      <c r="O130" s="163">
        <f t="shared" ref="O130" si="32">E130</f>
        <v>0</v>
      </c>
    </row>
    <row r="131" spans="1:15" ht="15" customHeight="1" x14ac:dyDescent="0.25">
      <c r="D131" s="393" t="s">
        <v>101</v>
      </c>
      <c r="E131" s="393"/>
      <c r="F131" s="393"/>
      <c r="G131" s="393"/>
      <c r="H131" s="393"/>
      <c r="I131" s="287">
        <f>AVERAGE(I7,I9:I17,I19:I31,I33:I51,I53:I71,I73:I87,I89:I119,I121:I130)</f>
        <v>4.0872172413793093</v>
      </c>
      <c r="M131" s="125"/>
      <c r="N131" s="125"/>
      <c r="O131" s="125"/>
    </row>
    <row r="132" spans="1:15" ht="15" customHeight="1" x14ac:dyDescent="0.25">
      <c r="E132" s="322"/>
      <c r="M132" s="322"/>
    </row>
    <row r="133" spans="1:15" ht="15" customHeight="1" x14ac:dyDescent="0.25">
      <c r="E133" s="322"/>
    </row>
  </sheetData>
  <mergeCells count="8">
    <mergeCell ref="I4:I5"/>
    <mergeCell ref="D131:H131"/>
    <mergeCell ref="C2:D2"/>
    <mergeCell ref="A4:A5"/>
    <mergeCell ref="B4:B5"/>
    <mergeCell ref="C4:C5"/>
    <mergeCell ref="D4:D5"/>
    <mergeCell ref="E4:H4"/>
  </mergeCells>
  <conditionalFormatting sqref="I6:I131">
    <cfRule type="containsBlanks" dxfId="233" priority="7" stopIfTrue="1">
      <formula>LEN(TRIM(I6))=0</formula>
    </cfRule>
    <cfRule type="cellIs" dxfId="232" priority="16" stopIfTrue="1" operator="equal">
      <formula>$I$131</formula>
    </cfRule>
    <cfRule type="cellIs" dxfId="231" priority="17" stopIfTrue="1" operator="lessThan">
      <formula>3.5</formula>
    </cfRule>
    <cfRule type="cellIs" dxfId="230" priority="18" stopIfTrue="1" operator="between">
      <formula>$I$131</formula>
      <formula>3.5</formula>
    </cfRule>
    <cfRule type="cellIs" dxfId="229" priority="19" stopIfTrue="1" operator="between">
      <formula>4.5</formula>
      <formula>$I$131</formula>
    </cfRule>
    <cfRule type="cellIs" dxfId="228" priority="20" stopIfTrue="1" operator="greaterThanOrEqual">
      <formula>4.5</formula>
    </cfRule>
  </conditionalFormatting>
  <conditionalFormatting sqref="M7:M130">
    <cfRule type="cellIs" dxfId="227" priority="8" stopIfTrue="1" operator="between">
      <formula>90</formula>
      <formula>100</formula>
    </cfRule>
    <cfRule type="cellIs" dxfId="226" priority="23" stopIfTrue="1" operator="lessThan">
      <formula>50</formula>
    </cfRule>
    <cfRule type="cellIs" dxfId="225" priority="22" stopIfTrue="1" operator="between">
      <formula>50</formula>
      <formula>$M$6</formula>
    </cfRule>
    <cfRule type="cellIs" dxfId="224" priority="21" stopIfTrue="1" operator="between">
      <formula>$M$6</formula>
      <formula>90</formula>
    </cfRule>
    <cfRule type="cellIs" dxfId="223" priority="5" operator="equal">
      <formula>"-"</formula>
    </cfRule>
  </conditionalFormatting>
  <conditionalFormatting sqref="N6:O130">
    <cfRule type="cellIs" dxfId="222" priority="2" operator="equal">
      <formula>0</formula>
    </cfRule>
    <cfRule type="cellIs" dxfId="221" priority="3" operator="between">
      <formula>0</formula>
      <formula>9.99</formula>
    </cfRule>
    <cfRule type="cellIs" dxfId="220" priority="4" operator="greaterThanOrEqual">
      <formula>9.99</formula>
    </cfRule>
    <cfRule type="cellIs" dxfId="219" priority="1" operator="equal">
      <formula>"-"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2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J7" sqref="J7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customWidth="1"/>
    <col min="11" max="15" width="10.7109375" customWidth="1"/>
  </cols>
  <sheetData>
    <row r="1" spans="1:17" ht="18" customHeight="1" x14ac:dyDescent="0.25">
      <c r="K1" s="329"/>
      <c r="L1" s="266" t="s">
        <v>142</v>
      </c>
    </row>
    <row r="2" spans="1:17" ht="18" customHeight="1" x14ac:dyDescent="0.25">
      <c r="C2" s="394" t="s">
        <v>99</v>
      </c>
      <c r="D2" s="394"/>
      <c r="E2" s="127"/>
      <c r="F2" s="127"/>
      <c r="G2" s="127"/>
      <c r="H2" s="127"/>
      <c r="I2" s="173">
        <v>2019</v>
      </c>
      <c r="K2" s="275"/>
      <c r="L2" s="266" t="s">
        <v>149</v>
      </c>
    </row>
    <row r="3" spans="1:17" ht="18" customHeight="1" thickBot="1" x14ac:dyDescent="0.3">
      <c r="K3" s="330"/>
      <c r="L3" s="266" t="s">
        <v>143</v>
      </c>
    </row>
    <row r="4" spans="1:17" ht="18" customHeight="1" thickBot="1" x14ac:dyDescent="0.3">
      <c r="A4" s="395" t="s">
        <v>0</v>
      </c>
      <c r="B4" s="397" t="s">
        <v>1</v>
      </c>
      <c r="C4" s="397" t="s">
        <v>2</v>
      </c>
      <c r="D4" s="399" t="s">
        <v>3</v>
      </c>
      <c r="E4" s="401" t="s">
        <v>4</v>
      </c>
      <c r="F4" s="402"/>
      <c r="G4" s="402"/>
      <c r="H4" s="403"/>
      <c r="I4" s="391" t="s">
        <v>100</v>
      </c>
      <c r="K4" s="267"/>
      <c r="L4" s="266" t="s">
        <v>145</v>
      </c>
    </row>
    <row r="5" spans="1:17" ht="30" customHeight="1" thickBot="1" x14ac:dyDescent="0.3">
      <c r="A5" s="396"/>
      <c r="B5" s="398"/>
      <c r="C5" s="398"/>
      <c r="D5" s="400"/>
      <c r="E5" s="15">
        <v>2</v>
      </c>
      <c r="F5" s="15">
        <v>3</v>
      </c>
      <c r="G5" s="15">
        <v>4</v>
      </c>
      <c r="H5" s="15">
        <v>5</v>
      </c>
      <c r="I5" s="392"/>
      <c r="K5" s="97" t="s">
        <v>128</v>
      </c>
      <c r="L5" s="98" t="s">
        <v>129</v>
      </c>
      <c r="M5" s="98" t="s">
        <v>130</v>
      </c>
      <c r="N5" s="98" t="s">
        <v>131</v>
      </c>
      <c r="O5" s="99" t="s">
        <v>132</v>
      </c>
    </row>
    <row r="6" spans="1:17" ht="15" customHeight="1" thickBot="1" x14ac:dyDescent="0.3">
      <c r="A6" s="23"/>
      <c r="B6" s="24"/>
      <c r="C6" s="17" t="s">
        <v>116</v>
      </c>
      <c r="D6" s="25">
        <f>D7+D8+D18+D32+D52+D72+D88+D120</f>
        <v>11374</v>
      </c>
      <c r="E6" s="128">
        <f>AVERAGE(E7,E9:E17,E19:E31,E33:E51,E53:E71,E73:E87,E89:E119,E121:E129)</f>
        <v>1.883939393939394</v>
      </c>
      <c r="F6" s="129">
        <f>AVERAGE(F7,F9:F17,F19:F31,F33:F51,F53:F71,F73:F87,F89:F119,F121:F129)</f>
        <v>15.26678899082569</v>
      </c>
      <c r="G6" s="129">
        <f>AVERAGE(G7,G9:G17,G19:G31,G33:G51,G53:G71,G73:G87,G89:G119,G121:G129)</f>
        <v>54.420263157894759</v>
      </c>
      <c r="H6" s="130">
        <f>AVERAGE(H7,H9:H17,H19:H31,H33:H51,H53:H71,H73:H87,H89:H119,H121:H129)</f>
        <v>30.436929824561386</v>
      </c>
      <c r="I6" s="131">
        <f t="shared" ref="I6" si="0">(2*E6+3*F6+4*G6+5*H6)/100</f>
        <v>4.1943394751474186</v>
      </c>
      <c r="J6" s="65"/>
      <c r="K6" s="164">
        <f>D6</f>
        <v>11374</v>
      </c>
      <c r="L6" s="165">
        <f>L7+L8+L18+L32+L52+L72+L88+L120</f>
        <v>9772.9857999999986</v>
      </c>
      <c r="M6" s="166">
        <f t="shared" ref="M6:M72" si="1">G6+H6</f>
        <v>84.857192982456141</v>
      </c>
      <c r="N6" s="165">
        <f>N7+N8+N18+N32+N52+N72+N88+N120</f>
        <v>53.973299999999995</v>
      </c>
      <c r="O6" s="167">
        <f t="shared" ref="O6:O72" si="2">E6</f>
        <v>1.883939393939394</v>
      </c>
    </row>
    <row r="7" spans="1:17" ht="15" customHeight="1" thickBot="1" x14ac:dyDescent="0.3">
      <c r="A7" s="52">
        <v>1</v>
      </c>
      <c r="B7" s="53">
        <v>50050</v>
      </c>
      <c r="C7" s="27" t="s">
        <v>58</v>
      </c>
      <c r="D7" s="180">
        <v>84</v>
      </c>
      <c r="E7" s="181"/>
      <c r="F7" s="181">
        <v>7.14</v>
      </c>
      <c r="G7" s="181">
        <v>60.72</v>
      </c>
      <c r="H7" s="181">
        <v>32.14</v>
      </c>
      <c r="I7" s="36">
        <f>(2*E7+3*F7+4*G7+5*H7)/100</f>
        <v>4.25</v>
      </c>
      <c r="K7" s="134">
        <f t="shared" ref="K7:K73" si="3">D7</f>
        <v>84</v>
      </c>
      <c r="L7" s="135">
        <f t="shared" ref="L7:L73" si="4">M7*K7/100</f>
        <v>78.002399999999994</v>
      </c>
      <c r="M7" s="136">
        <f t="shared" si="1"/>
        <v>92.86</v>
      </c>
      <c r="N7" s="135">
        <f t="shared" ref="N7:N73" si="5">O7*K7/100</f>
        <v>0</v>
      </c>
      <c r="O7" s="137">
        <f t="shared" si="2"/>
        <v>0</v>
      </c>
    </row>
    <row r="8" spans="1:17" ht="15" customHeight="1" thickBot="1" x14ac:dyDescent="0.3">
      <c r="A8" s="54"/>
      <c r="B8" s="35"/>
      <c r="C8" s="22" t="s">
        <v>102</v>
      </c>
      <c r="D8" s="21">
        <f>SUM(D9:D17)</f>
        <v>810</v>
      </c>
      <c r="E8" s="48">
        <f t="shared" ref="E8:H8" si="6">AVERAGE(E9:E17)</f>
        <v>0.98</v>
      </c>
      <c r="F8" s="48">
        <f t="shared" si="6"/>
        <v>17.011666666666667</v>
      </c>
      <c r="G8" s="48">
        <f t="shared" si="6"/>
        <v>49.137777777777771</v>
      </c>
      <c r="H8" s="48">
        <f t="shared" si="6"/>
        <v>39.411111111111111</v>
      </c>
      <c r="I8" s="43">
        <f>AVERAGE(I9:I17)</f>
        <v>4.2784777777777778</v>
      </c>
      <c r="J8" s="65"/>
      <c r="K8" s="164">
        <f t="shared" si="3"/>
        <v>810</v>
      </c>
      <c r="L8" s="165">
        <f>SUM(L9:L17)</f>
        <v>714.99160000000006</v>
      </c>
      <c r="M8" s="166">
        <f t="shared" si="1"/>
        <v>88.548888888888882</v>
      </c>
      <c r="N8" s="165">
        <f>SUM(N9:N17)</f>
        <v>0.99959999999999993</v>
      </c>
      <c r="O8" s="167">
        <f t="shared" si="2"/>
        <v>0.98</v>
      </c>
      <c r="P8" s="65"/>
      <c r="Q8" s="169"/>
    </row>
    <row r="9" spans="1:17" ht="15" customHeight="1" x14ac:dyDescent="0.25">
      <c r="A9" s="55">
        <v>1</v>
      </c>
      <c r="B9" s="56">
        <v>10003</v>
      </c>
      <c r="C9" s="11" t="s">
        <v>7</v>
      </c>
      <c r="D9" s="301">
        <v>75</v>
      </c>
      <c r="E9" s="302"/>
      <c r="F9" s="302"/>
      <c r="G9" s="302">
        <v>13.33</v>
      </c>
      <c r="H9" s="302">
        <v>86.67</v>
      </c>
      <c r="I9" s="37">
        <f t="shared" ref="I9:I17" si="7">(2*E9+3*F9+4*G9+5*H9)/100</f>
        <v>4.8666999999999998</v>
      </c>
      <c r="J9" s="65"/>
      <c r="K9" s="140">
        <f t="shared" si="3"/>
        <v>75</v>
      </c>
      <c r="L9" s="141">
        <f t="shared" si="4"/>
        <v>75</v>
      </c>
      <c r="M9" s="142">
        <f t="shared" si="1"/>
        <v>100</v>
      </c>
      <c r="N9" s="141">
        <f t="shared" si="5"/>
        <v>0</v>
      </c>
      <c r="O9" s="143">
        <f t="shared" si="2"/>
        <v>0</v>
      </c>
    </row>
    <row r="10" spans="1:17" ht="15" customHeight="1" x14ac:dyDescent="0.25">
      <c r="A10" s="57">
        <v>2</v>
      </c>
      <c r="B10" s="58">
        <v>10002</v>
      </c>
      <c r="C10" s="10" t="s">
        <v>6</v>
      </c>
      <c r="D10" s="303">
        <v>97</v>
      </c>
      <c r="E10" s="304"/>
      <c r="F10" s="304">
        <v>15.46</v>
      </c>
      <c r="G10" s="304">
        <v>63.92</v>
      </c>
      <c r="H10" s="304">
        <v>20.62</v>
      </c>
      <c r="I10" s="38">
        <f t="shared" si="7"/>
        <v>4.0516000000000005</v>
      </c>
      <c r="J10" s="65"/>
      <c r="K10" s="144">
        <f t="shared" si="3"/>
        <v>97</v>
      </c>
      <c r="L10" s="145">
        <f t="shared" si="4"/>
        <v>82.003800000000012</v>
      </c>
      <c r="M10" s="146">
        <f t="shared" si="1"/>
        <v>84.54</v>
      </c>
      <c r="N10" s="145">
        <f t="shared" si="5"/>
        <v>0</v>
      </c>
      <c r="O10" s="147">
        <f t="shared" si="2"/>
        <v>0</v>
      </c>
    </row>
    <row r="11" spans="1:17" ht="15" customHeight="1" x14ac:dyDescent="0.25">
      <c r="A11" s="57">
        <v>3</v>
      </c>
      <c r="B11" s="58">
        <v>10090</v>
      </c>
      <c r="C11" s="10" t="s">
        <v>9</v>
      </c>
      <c r="D11" s="303">
        <v>138</v>
      </c>
      <c r="E11" s="304"/>
      <c r="F11" s="304">
        <v>10.15</v>
      </c>
      <c r="G11" s="304">
        <v>63.04</v>
      </c>
      <c r="H11" s="304">
        <v>26.81</v>
      </c>
      <c r="I11" s="38">
        <f t="shared" si="7"/>
        <v>4.1665999999999999</v>
      </c>
      <c r="J11" s="65"/>
      <c r="K11" s="144">
        <f t="shared" si="3"/>
        <v>138</v>
      </c>
      <c r="L11" s="145">
        <f t="shared" si="4"/>
        <v>123.99299999999999</v>
      </c>
      <c r="M11" s="146">
        <f t="shared" si="1"/>
        <v>89.85</v>
      </c>
      <c r="N11" s="145">
        <f t="shared" si="5"/>
        <v>0</v>
      </c>
      <c r="O11" s="147">
        <f t="shared" si="2"/>
        <v>0</v>
      </c>
    </row>
    <row r="12" spans="1:17" ht="15" customHeight="1" x14ac:dyDescent="0.25">
      <c r="A12" s="57">
        <v>4</v>
      </c>
      <c r="B12" s="58">
        <v>10004</v>
      </c>
      <c r="C12" s="10" t="s">
        <v>8</v>
      </c>
      <c r="D12" s="303">
        <v>113</v>
      </c>
      <c r="E12" s="304"/>
      <c r="F12" s="304"/>
      <c r="G12" s="304">
        <v>43.36</v>
      </c>
      <c r="H12" s="304">
        <v>56.64</v>
      </c>
      <c r="I12" s="38">
        <f t="shared" si="7"/>
        <v>4.5663999999999998</v>
      </c>
      <c r="J12" s="65"/>
      <c r="K12" s="144">
        <f t="shared" si="3"/>
        <v>113</v>
      </c>
      <c r="L12" s="145">
        <f t="shared" si="4"/>
        <v>113</v>
      </c>
      <c r="M12" s="146">
        <f t="shared" si="1"/>
        <v>100</v>
      </c>
      <c r="N12" s="145">
        <f t="shared" si="5"/>
        <v>0</v>
      </c>
      <c r="O12" s="147">
        <f t="shared" si="2"/>
        <v>0</v>
      </c>
    </row>
    <row r="13" spans="1:17" ht="15" customHeight="1" x14ac:dyDescent="0.25">
      <c r="A13" s="57">
        <v>5</v>
      </c>
      <c r="B13" s="58">
        <v>10001</v>
      </c>
      <c r="C13" s="10" t="s">
        <v>5</v>
      </c>
      <c r="D13" s="303">
        <v>48</v>
      </c>
      <c r="E13" s="304"/>
      <c r="F13" s="304"/>
      <c r="G13" s="304">
        <v>41.67</v>
      </c>
      <c r="H13" s="304">
        <v>58.33</v>
      </c>
      <c r="I13" s="38">
        <f t="shared" si="7"/>
        <v>4.5832999999999995</v>
      </c>
      <c r="J13" s="65"/>
      <c r="K13" s="144">
        <f t="shared" si="3"/>
        <v>48</v>
      </c>
      <c r="L13" s="145">
        <f t="shared" si="4"/>
        <v>48</v>
      </c>
      <c r="M13" s="146">
        <f t="shared" si="1"/>
        <v>100</v>
      </c>
      <c r="N13" s="145">
        <f t="shared" si="5"/>
        <v>0</v>
      </c>
      <c r="O13" s="147">
        <f t="shared" si="2"/>
        <v>0</v>
      </c>
    </row>
    <row r="14" spans="1:17" ht="15" customHeight="1" x14ac:dyDescent="0.25">
      <c r="A14" s="57">
        <v>6</v>
      </c>
      <c r="B14" s="58">
        <v>10120</v>
      </c>
      <c r="C14" s="10" t="s">
        <v>10</v>
      </c>
      <c r="D14" s="303">
        <v>80</v>
      </c>
      <c r="E14" s="304"/>
      <c r="F14" s="304">
        <v>22.5</v>
      </c>
      <c r="G14" s="304">
        <v>35</v>
      </c>
      <c r="H14" s="304">
        <v>42.5</v>
      </c>
      <c r="I14" s="38">
        <f t="shared" si="7"/>
        <v>4.2</v>
      </c>
      <c r="J14" s="65"/>
      <c r="K14" s="144">
        <f t="shared" si="3"/>
        <v>80</v>
      </c>
      <c r="L14" s="145">
        <f t="shared" si="4"/>
        <v>62</v>
      </c>
      <c r="M14" s="146">
        <f t="shared" si="1"/>
        <v>77.5</v>
      </c>
      <c r="N14" s="145">
        <f t="shared" si="5"/>
        <v>0</v>
      </c>
      <c r="O14" s="147">
        <f t="shared" si="2"/>
        <v>0</v>
      </c>
    </row>
    <row r="15" spans="1:17" ht="15" customHeight="1" x14ac:dyDescent="0.25">
      <c r="A15" s="57">
        <v>7</v>
      </c>
      <c r="B15" s="58">
        <v>10190</v>
      </c>
      <c r="C15" s="10" t="s">
        <v>11</v>
      </c>
      <c r="D15" s="303">
        <v>102</v>
      </c>
      <c r="E15" s="304">
        <v>0.98</v>
      </c>
      <c r="F15" s="304">
        <v>19.61</v>
      </c>
      <c r="G15" s="304">
        <v>55.88</v>
      </c>
      <c r="H15" s="304">
        <v>23.53</v>
      </c>
      <c r="I15" s="38">
        <f t="shared" si="7"/>
        <v>4.0196000000000005</v>
      </c>
      <c r="J15" s="65"/>
      <c r="K15" s="144">
        <f t="shared" si="3"/>
        <v>102</v>
      </c>
      <c r="L15" s="145">
        <f t="shared" si="4"/>
        <v>80.998199999999997</v>
      </c>
      <c r="M15" s="146">
        <f t="shared" si="1"/>
        <v>79.41</v>
      </c>
      <c r="N15" s="145">
        <f t="shared" si="5"/>
        <v>0.99959999999999993</v>
      </c>
      <c r="O15" s="147">
        <f t="shared" si="2"/>
        <v>0.98</v>
      </c>
    </row>
    <row r="16" spans="1:17" ht="15" customHeight="1" x14ac:dyDescent="0.25">
      <c r="A16" s="57">
        <v>8</v>
      </c>
      <c r="B16" s="58">
        <v>10320</v>
      </c>
      <c r="C16" s="10" t="s">
        <v>12</v>
      </c>
      <c r="D16" s="303">
        <v>79</v>
      </c>
      <c r="E16" s="304"/>
      <c r="F16" s="304">
        <v>20.25</v>
      </c>
      <c r="G16" s="304">
        <v>68.349999999999994</v>
      </c>
      <c r="H16" s="304">
        <v>11.39</v>
      </c>
      <c r="I16" s="38">
        <f t="shared" si="7"/>
        <v>3.9109999999999996</v>
      </c>
      <c r="J16" s="65"/>
      <c r="K16" s="144">
        <f t="shared" si="3"/>
        <v>79</v>
      </c>
      <c r="L16" s="145">
        <f t="shared" si="4"/>
        <v>62.994599999999998</v>
      </c>
      <c r="M16" s="146">
        <f t="shared" si="1"/>
        <v>79.739999999999995</v>
      </c>
      <c r="N16" s="145">
        <f t="shared" si="5"/>
        <v>0</v>
      </c>
      <c r="O16" s="147">
        <f t="shared" si="2"/>
        <v>0</v>
      </c>
    </row>
    <row r="17" spans="1:15" ht="15" customHeight="1" thickBot="1" x14ac:dyDescent="0.3">
      <c r="A17" s="59">
        <v>9</v>
      </c>
      <c r="B17" s="34">
        <v>10860</v>
      </c>
      <c r="C17" s="12" t="s">
        <v>103</v>
      </c>
      <c r="D17" s="305">
        <v>78</v>
      </c>
      <c r="E17" s="306"/>
      <c r="F17" s="306">
        <v>14.1</v>
      </c>
      <c r="G17" s="306">
        <v>57.69</v>
      </c>
      <c r="H17" s="306">
        <v>28.21</v>
      </c>
      <c r="I17" s="39">
        <f t="shared" si="7"/>
        <v>4.1410999999999998</v>
      </c>
      <c r="J17" s="65"/>
      <c r="K17" s="148">
        <f t="shared" si="3"/>
        <v>78</v>
      </c>
      <c r="L17" s="149">
        <f t="shared" si="4"/>
        <v>67.00200000000001</v>
      </c>
      <c r="M17" s="150">
        <f t="shared" si="1"/>
        <v>85.9</v>
      </c>
      <c r="N17" s="149">
        <f t="shared" si="5"/>
        <v>0</v>
      </c>
      <c r="O17" s="151">
        <f t="shared" si="2"/>
        <v>0</v>
      </c>
    </row>
    <row r="18" spans="1:15" ht="15" customHeight="1" thickBot="1" x14ac:dyDescent="0.3">
      <c r="A18" s="44"/>
      <c r="B18" s="45"/>
      <c r="C18" s="22" t="s">
        <v>104</v>
      </c>
      <c r="D18" s="28">
        <f>SUM(D19:D31)</f>
        <v>1140</v>
      </c>
      <c r="E18" s="29">
        <f t="shared" ref="E18:H18" si="8">AVERAGE(E19:E31)</f>
        <v>0.98</v>
      </c>
      <c r="F18" s="29">
        <f t="shared" si="8"/>
        <v>9.8976923076923065</v>
      </c>
      <c r="G18" s="29">
        <f t="shared" si="8"/>
        <v>53.424615384615372</v>
      </c>
      <c r="H18" s="29">
        <f t="shared" si="8"/>
        <v>36.601538461538453</v>
      </c>
      <c r="I18" s="31">
        <f>AVERAGE(I19:I31)</f>
        <v>4.2654999999999994</v>
      </c>
      <c r="J18" s="65"/>
      <c r="K18" s="164">
        <f t="shared" si="3"/>
        <v>1140</v>
      </c>
      <c r="L18" s="165">
        <f>SUM(L19:L31)</f>
        <v>1027.9715999999999</v>
      </c>
      <c r="M18" s="166">
        <f t="shared" si="1"/>
        <v>90.026153846153818</v>
      </c>
      <c r="N18" s="165">
        <f>SUM(N19:N31)</f>
        <v>0.99959999999999993</v>
      </c>
      <c r="O18" s="167">
        <f t="shared" si="2"/>
        <v>0.98</v>
      </c>
    </row>
    <row r="19" spans="1:15" ht="15" customHeight="1" x14ac:dyDescent="0.25">
      <c r="A19" s="55">
        <v>1</v>
      </c>
      <c r="B19" s="56">
        <v>20040</v>
      </c>
      <c r="C19" s="75" t="s">
        <v>13</v>
      </c>
      <c r="D19" s="259">
        <v>85</v>
      </c>
      <c r="E19" s="260"/>
      <c r="F19" s="260">
        <v>1.18</v>
      </c>
      <c r="G19" s="260">
        <v>43.53</v>
      </c>
      <c r="H19" s="260">
        <v>55.29</v>
      </c>
      <c r="I19" s="41">
        <f t="shared" ref="I19:I31" si="9">(2*E19+3*F19+4*G19+5*H19)/100</f>
        <v>4.5411000000000001</v>
      </c>
      <c r="J19" s="65"/>
      <c r="K19" s="140">
        <f t="shared" si="3"/>
        <v>85</v>
      </c>
      <c r="L19" s="141">
        <f t="shared" si="4"/>
        <v>83.996999999999986</v>
      </c>
      <c r="M19" s="142">
        <f t="shared" si="1"/>
        <v>98.82</v>
      </c>
      <c r="N19" s="141">
        <f t="shared" si="5"/>
        <v>0</v>
      </c>
      <c r="O19" s="143">
        <f t="shared" si="2"/>
        <v>0</v>
      </c>
    </row>
    <row r="20" spans="1:15" ht="15" customHeight="1" x14ac:dyDescent="0.25">
      <c r="A20" s="57">
        <v>2</v>
      </c>
      <c r="B20" s="58">
        <v>20061</v>
      </c>
      <c r="C20" s="76" t="s">
        <v>14</v>
      </c>
      <c r="D20" s="261">
        <v>53</v>
      </c>
      <c r="E20" s="262"/>
      <c r="F20" s="262">
        <v>0</v>
      </c>
      <c r="G20" s="262">
        <v>37.74</v>
      </c>
      <c r="H20" s="262">
        <v>62.26</v>
      </c>
      <c r="I20" s="38">
        <f t="shared" si="9"/>
        <v>4.6226000000000003</v>
      </c>
      <c r="J20" s="65"/>
      <c r="K20" s="144">
        <f t="shared" si="3"/>
        <v>53</v>
      </c>
      <c r="L20" s="145">
        <f t="shared" si="4"/>
        <v>53</v>
      </c>
      <c r="M20" s="146">
        <f t="shared" si="1"/>
        <v>100</v>
      </c>
      <c r="N20" s="145">
        <f t="shared" si="5"/>
        <v>0</v>
      </c>
      <c r="O20" s="147">
        <f t="shared" si="2"/>
        <v>0</v>
      </c>
    </row>
    <row r="21" spans="1:15" ht="15" customHeight="1" x14ac:dyDescent="0.25">
      <c r="A21" s="57">
        <v>3</v>
      </c>
      <c r="B21" s="58">
        <v>21020</v>
      </c>
      <c r="C21" s="76" t="s">
        <v>22</v>
      </c>
      <c r="D21" s="261">
        <v>105</v>
      </c>
      <c r="E21" s="262"/>
      <c r="F21" s="262">
        <v>1.91</v>
      </c>
      <c r="G21" s="262">
        <v>52.38</v>
      </c>
      <c r="H21" s="262">
        <v>45.71</v>
      </c>
      <c r="I21" s="38">
        <f t="shared" si="9"/>
        <v>4.4379999999999997</v>
      </c>
      <c r="J21" s="65"/>
      <c r="K21" s="144">
        <f t="shared" si="3"/>
        <v>105</v>
      </c>
      <c r="L21" s="145">
        <f t="shared" si="4"/>
        <v>102.9945</v>
      </c>
      <c r="M21" s="146">
        <f t="shared" si="1"/>
        <v>98.09</v>
      </c>
      <c r="N21" s="145">
        <f t="shared" si="5"/>
        <v>0</v>
      </c>
      <c r="O21" s="147">
        <f t="shared" si="2"/>
        <v>0</v>
      </c>
    </row>
    <row r="22" spans="1:15" ht="15" customHeight="1" x14ac:dyDescent="0.25">
      <c r="A22" s="57">
        <v>4</v>
      </c>
      <c r="B22" s="56">
        <v>20060</v>
      </c>
      <c r="C22" s="76" t="s">
        <v>126</v>
      </c>
      <c r="D22" s="261">
        <v>156</v>
      </c>
      <c r="E22" s="262"/>
      <c r="F22" s="262">
        <v>1.92</v>
      </c>
      <c r="G22" s="262">
        <v>39.74</v>
      </c>
      <c r="H22" s="262">
        <v>58.33</v>
      </c>
      <c r="I22" s="38">
        <f t="shared" si="9"/>
        <v>4.5636999999999999</v>
      </c>
      <c r="J22" s="65"/>
      <c r="K22" s="144">
        <f t="shared" si="3"/>
        <v>156</v>
      </c>
      <c r="L22" s="145">
        <f t="shared" si="4"/>
        <v>152.98919999999998</v>
      </c>
      <c r="M22" s="146">
        <f t="shared" si="1"/>
        <v>98.07</v>
      </c>
      <c r="N22" s="145">
        <f t="shared" si="5"/>
        <v>0</v>
      </c>
      <c r="O22" s="147">
        <f t="shared" si="2"/>
        <v>0</v>
      </c>
    </row>
    <row r="23" spans="1:15" ht="15" customHeight="1" x14ac:dyDescent="0.25">
      <c r="A23" s="57">
        <v>5</v>
      </c>
      <c r="B23" s="58">
        <v>20400</v>
      </c>
      <c r="C23" s="76" t="s">
        <v>16</v>
      </c>
      <c r="D23" s="261">
        <v>131</v>
      </c>
      <c r="E23" s="262"/>
      <c r="F23" s="262">
        <v>16.03</v>
      </c>
      <c r="G23" s="262">
        <v>59.54</v>
      </c>
      <c r="H23" s="262">
        <v>24.43</v>
      </c>
      <c r="I23" s="38">
        <f t="shared" si="9"/>
        <v>4.0839999999999996</v>
      </c>
      <c r="J23" s="65"/>
      <c r="K23" s="144">
        <f t="shared" si="3"/>
        <v>131</v>
      </c>
      <c r="L23" s="145">
        <f t="shared" si="4"/>
        <v>110.00069999999999</v>
      </c>
      <c r="M23" s="146">
        <f t="shared" si="1"/>
        <v>83.97</v>
      </c>
      <c r="N23" s="145">
        <f t="shared" si="5"/>
        <v>0</v>
      </c>
      <c r="O23" s="147">
        <f t="shared" si="2"/>
        <v>0</v>
      </c>
    </row>
    <row r="24" spans="1:15" ht="15" customHeight="1" x14ac:dyDescent="0.25">
      <c r="A24" s="57">
        <v>6</v>
      </c>
      <c r="B24" s="58">
        <v>20080</v>
      </c>
      <c r="C24" s="76" t="s">
        <v>15</v>
      </c>
      <c r="D24" s="261">
        <v>102</v>
      </c>
      <c r="E24" s="262">
        <v>0.98</v>
      </c>
      <c r="F24" s="262">
        <v>13.73</v>
      </c>
      <c r="G24" s="262">
        <v>54.9</v>
      </c>
      <c r="H24" s="262">
        <v>30.39</v>
      </c>
      <c r="I24" s="38">
        <f t="shared" si="9"/>
        <v>4.1470000000000002</v>
      </c>
      <c r="J24" s="65"/>
      <c r="K24" s="144">
        <f t="shared" si="3"/>
        <v>102</v>
      </c>
      <c r="L24" s="145">
        <f t="shared" si="4"/>
        <v>86.995800000000003</v>
      </c>
      <c r="M24" s="146">
        <f t="shared" si="1"/>
        <v>85.289999999999992</v>
      </c>
      <c r="N24" s="145">
        <f t="shared" si="5"/>
        <v>0.99959999999999993</v>
      </c>
      <c r="O24" s="147">
        <f t="shared" si="2"/>
        <v>0.98</v>
      </c>
    </row>
    <row r="25" spans="1:15" ht="15" customHeight="1" x14ac:dyDescent="0.25">
      <c r="A25" s="57">
        <v>7</v>
      </c>
      <c r="B25" s="58">
        <v>20460</v>
      </c>
      <c r="C25" s="76" t="s">
        <v>17</v>
      </c>
      <c r="D25" s="261">
        <v>86</v>
      </c>
      <c r="E25" s="262"/>
      <c r="F25" s="262">
        <v>8.14</v>
      </c>
      <c r="G25" s="262">
        <v>68.599999999999994</v>
      </c>
      <c r="H25" s="262">
        <v>23.26</v>
      </c>
      <c r="I25" s="38">
        <f t="shared" si="9"/>
        <v>4.1512000000000002</v>
      </c>
      <c r="J25" s="65"/>
      <c r="K25" s="144">
        <f t="shared" si="3"/>
        <v>86</v>
      </c>
      <c r="L25" s="145">
        <f t="shared" si="4"/>
        <v>78.999600000000001</v>
      </c>
      <c r="M25" s="146">
        <f t="shared" si="1"/>
        <v>91.86</v>
      </c>
      <c r="N25" s="145">
        <f t="shared" si="5"/>
        <v>0</v>
      </c>
      <c r="O25" s="147">
        <f t="shared" si="2"/>
        <v>0</v>
      </c>
    </row>
    <row r="26" spans="1:15" s="243" customFormat="1" ht="15" customHeight="1" x14ac:dyDescent="0.25">
      <c r="A26" s="255">
        <v>8</v>
      </c>
      <c r="B26" s="256">
        <v>20490</v>
      </c>
      <c r="C26" s="254" t="s">
        <v>139</v>
      </c>
      <c r="D26" s="261">
        <v>42</v>
      </c>
      <c r="E26" s="262"/>
      <c r="F26" s="262">
        <v>19.05</v>
      </c>
      <c r="G26" s="262">
        <v>57.14</v>
      </c>
      <c r="H26" s="262">
        <v>23.81</v>
      </c>
      <c r="I26" s="244">
        <f t="shared" si="9"/>
        <v>4.0476000000000001</v>
      </c>
      <c r="J26" s="253"/>
      <c r="K26" s="144">
        <f t="shared" ref="K26" si="10">D26</f>
        <v>42</v>
      </c>
      <c r="L26" s="145">
        <f t="shared" ref="L26" si="11">M26*K26/100</f>
        <v>33.999000000000002</v>
      </c>
      <c r="M26" s="146">
        <f t="shared" ref="M26" si="12">G26+H26</f>
        <v>80.95</v>
      </c>
      <c r="N26" s="145">
        <f t="shared" ref="N26" si="13">O26*K26/100</f>
        <v>0</v>
      </c>
      <c r="O26" s="147">
        <f t="shared" ref="O26" si="14">E26</f>
        <v>0</v>
      </c>
    </row>
    <row r="27" spans="1:15" ht="15" customHeight="1" x14ac:dyDescent="0.25">
      <c r="A27" s="257">
        <v>9</v>
      </c>
      <c r="B27" s="58">
        <v>20550</v>
      </c>
      <c r="C27" s="10" t="s">
        <v>18</v>
      </c>
      <c r="D27" s="261">
        <v>53</v>
      </c>
      <c r="E27" s="262"/>
      <c r="F27" s="262">
        <v>7.55</v>
      </c>
      <c r="G27" s="262">
        <v>64.150000000000006</v>
      </c>
      <c r="H27" s="262">
        <v>28.3</v>
      </c>
      <c r="I27" s="38">
        <f t="shared" si="9"/>
        <v>4.2074999999999996</v>
      </c>
      <c r="J27" s="65"/>
      <c r="K27" s="144">
        <f t="shared" si="3"/>
        <v>53</v>
      </c>
      <c r="L27" s="145">
        <f t="shared" si="4"/>
        <v>48.998500000000007</v>
      </c>
      <c r="M27" s="146">
        <f t="shared" si="1"/>
        <v>92.45</v>
      </c>
      <c r="N27" s="145">
        <f t="shared" si="5"/>
        <v>0</v>
      </c>
      <c r="O27" s="147">
        <f t="shared" si="2"/>
        <v>0</v>
      </c>
    </row>
    <row r="28" spans="1:15" ht="15" customHeight="1" x14ac:dyDescent="0.25">
      <c r="A28" s="257">
        <v>10</v>
      </c>
      <c r="B28" s="58">
        <v>20630</v>
      </c>
      <c r="C28" s="10" t="s">
        <v>19</v>
      </c>
      <c r="D28" s="261">
        <v>84</v>
      </c>
      <c r="E28" s="262"/>
      <c r="F28" s="262">
        <v>17.86</v>
      </c>
      <c r="G28" s="262">
        <v>54.76</v>
      </c>
      <c r="H28" s="262">
        <v>27.38</v>
      </c>
      <c r="I28" s="38">
        <f t="shared" si="9"/>
        <v>4.0952000000000002</v>
      </c>
      <c r="J28" s="65"/>
      <c r="K28" s="144">
        <f t="shared" si="3"/>
        <v>84</v>
      </c>
      <c r="L28" s="145">
        <f t="shared" si="4"/>
        <v>68.997600000000006</v>
      </c>
      <c r="M28" s="146">
        <f t="shared" si="1"/>
        <v>82.14</v>
      </c>
      <c r="N28" s="145">
        <f t="shared" si="5"/>
        <v>0</v>
      </c>
      <c r="O28" s="147">
        <f t="shared" si="2"/>
        <v>0</v>
      </c>
    </row>
    <row r="29" spans="1:15" ht="15" customHeight="1" x14ac:dyDescent="0.25">
      <c r="A29" s="257">
        <v>11</v>
      </c>
      <c r="B29" s="58">
        <v>20810</v>
      </c>
      <c r="C29" s="10" t="s">
        <v>20</v>
      </c>
      <c r="D29" s="261">
        <v>90</v>
      </c>
      <c r="E29" s="262"/>
      <c r="F29" s="262">
        <v>32.22</v>
      </c>
      <c r="G29" s="262">
        <v>57.78</v>
      </c>
      <c r="H29" s="262">
        <v>10</v>
      </c>
      <c r="I29" s="38">
        <f t="shared" si="9"/>
        <v>3.7777999999999996</v>
      </c>
      <c r="J29" s="65"/>
      <c r="K29" s="144">
        <f t="shared" si="3"/>
        <v>90</v>
      </c>
      <c r="L29" s="145">
        <f t="shared" si="4"/>
        <v>61.001999999999995</v>
      </c>
      <c r="M29" s="146">
        <f t="shared" si="1"/>
        <v>67.78</v>
      </c>
      <c r="N29" s="145">
        <f t="shared" si="5"/>
        <v>0</v>
      </c>
      <c r="O29" s="147">
        <f t="shared" si="2"/>
        <v>0</v>
      </c>
    </row>
    <row r="30" spans="1:15" ht="15" customHeight="1" x14ac:dyDescent="0.25">
      <c r="A30" s="257">
        <v>12</v>
      </c>
      <c r="B30" s="58">
        <v>20900</v>
      </c>
      <c r="C30" s="10" t="s">
        <v>21</v>
      </c>
      <c r="D30" s="261">
        <v>75</v>
      </c>
      <c r="E30" s="262"/>
      <c r="F30" s="262">
        <v>2.67</v>
      </c>
      <c r="G30" s="262">
        <v>44</v>
      </c>
      <c r="H30" s="262">
        <v>53.33</v>
      </c>
      <c r="I30" s="38">
        <f t="shared" si="9"/>
        <v>4.5065999999999997</v>
      </c>
      <c r="J30" s="65"/>
      <c r="K30" s="144">
        <f t="shared" si="3"/>
        <v>75</v>
      </c>
      <c r="L30" s="145">
        <f t="shared" si="4"/>
        <v>72.997500000000002</v>
      </c>
      <c r="M30" s="146">
        <f t="shared" si="1"/>
        <v>97.33</v>
      </c>
      <c r="N30" s="145">
        <f t="shared" si="5"/>
        <v>0</v>
      </c>
      <c r="O30" s="147">
        <f t="shared" si="2"/>
        <v>0</v>
      </c>
    </row>
    <row r="31" spans="1:15" ht="15" customHeight="1" thickBot="1" x14ac:dyDescent="0.3">
      <c r="A31" s="258">
        <v>13</v>
      </c>
      <c r="B31" s="34">
        <v>21350</v>
      </c>
      <c r="C31" s="7" t="s">
        <v>23</v>
      </c>
      <c r="D31" s="263">
        <v>78</v>
      </c>
      <c r="E31" s="264"/>
      <c r="F31" s="264">
        <v>6.41</v>
      </c>
      <c r="G31" s="264">
        <v>60.26</v>
      </c>
      <c r="H31" s="264">
        <v>33.33</v>
      </c>
      <c r="I31" s="40">
        <f t="shared" si="9"/>
        <v>4.2691999999999997</v>
      </c>
      <c r="J31" s="65"/>
      <c r="K31" s="148">
        <f t="shared" si="3"/>
        <v>78</v>
      </c>
      <c r="L31" s="149">
        <f t="shared" si="4"/>
        <v>73.000200000000007</v>
      </c>
      <c r="M31" s="150">
        <f t="shared" si="1"/>
        <v>93.59</v>
      </c>
      <c r="N31" s="149">
        <f t="shared" si="5"/>
        <v>0</v>
      </c>
      <c r="O31" s="151">
        <f t="shared" si="2"/>
        <v>0</v>
      </c>
    </row>
    <row r="32" spans="1:15" ht="15" customHeight="1" thickBot="1" x14ac:dyDescent="0.3">
      <c r="A32" s="54"/>
      <c r="B32" s="35"/>
      <c r="C32" s="22" t="s">
        <v>105</v>
      </c>
      <c r="D32" s="28">
        <f>SUM(D33:D51)</f>
        <v>1647</v>
      </c>
      <c r="E32" s="29">
        <f t="shared" ref="E32:H32" si="15">AVERAGE(E33:E51)</f>
        <v>2.50875</v>
      </c>
      <c r="F32" s="29">
        <f t="shared" si="15"/>
        <v>22.566842105263159</v>
      </c>
      <c r="G32" s="29">
        <f t="shared" si="15"/>
        <v>57.481578947368426</v>
      </c>
      <c r="H32" s="29">
        <f t="shared" si="15"/>
        <v>18.894736842105267</v>
      </c>
      <c r="I32" s="46">
        <f>AVERAGE(I33:I51)</f>
        <v>3.9421315789473681</v>
      </c>
      <c r="J32" s="65"/>
      <c r="K32" s="164">
        <f t="shared" si="3"/>
        <v>1647</v>
      </c>
      <c r="L32" s="165">
        <f>SUM(L33:L51)</f>
        <v>1283.9983</v>
      </c>
      <c r="M32" s="166">
        <f t="shared" si="1"/>
        <v>76.376315789473693</v>
      </c>
      <c r="N32" s="165">
        <f>SUM(N33:N51)</f>
        <v>15.992800000000001</v>
      </c>
      <c r="O32" s="167">
        <f t="shared" si="2"/>
        <v>2.50875</v>
      </c>
    </row>
    <row r="33" spans="1:15" ht="15" customHeight="1" x14ac:dyDescent="0.25">
      <c r="A33" s="55">
        <v>1</v>
      </c>
      <c r="B33" s="56">
        <v>30070</v>
      </c>
      <c r="C33" s="13" t="s">
        <v>25</v>
      </c>
      <c r="D33" s="245">
        <v>89</v>
      </c>
      <c r="E33" s="246"/>
      <c r="F33" s="246">
        <v>19.100000000000001</v>
      </c>
      <c r="G33" s="246">
        <v>61.8</v>
      </c>
      <c r="H33" s="246">
        <v>19.100000000000001</v>
      </c>
      <c r="I33" s="37">
        <f t="shared" ref="I33:I51" si="16">(2*E33+3*F33+4*G33+5*H33)/100</f>
        <v>4</v>
      </c>
      <c r="J33" s="65"/>
      <c r="K33" s="140">
        <f t="shared" si="3"/>
        <v>89</v>
      </c>
      <c r="L33" s="141">
        <f t="shared" si="4"/>
        <v>72.001000000000005</v>
      </c>
      <c r="M33" s="142">
        <f t="shared" si="1"/>
        <v>80.900000000000006</v>
      </c>
      <c r="N33" s="141">
        <f t="shared" si="5"/>
        <v>0</v>
      </c>
      <c r="O33" s="143">
        <f t="shared" si="2"/>
        <v>0</v>
      </c>
    </row>
    <row r="34" spans="1:15" ht="15" customHeight="1" x14ac:dyDescent="0.25">
      <c r="A34" s="57">
        <v>2</v>
      </c>
      <c r="B34" s="58">
        <v>30480</v>
      </c>
      <c r="C34" s="11" t="s">
        <v>106</v>
      </c>
      <c r="D34" s="251">
        <v>135</v>
      </c>
      <c r="E34" s="252"/>
      <c r="F34" s="252">
        <v>9.6300000000000008</v>
      </c>
      <c r="G34" s="252">
        <v>71.11</v>
      </c>
      <c r="H34" s="252">
        <v>19.260000000000002</v>
      </c>
      <c r="I34" s="41">
        <f t="shared" si="16"/>
        <v>4.0963000000000003</v>
      </c>
      <c r="J34" s="65"/>
      <c r="K34" s="144">
        <f t="shared" si="3"/>
        <v>135</v>
      </c>
      <c r="L34" s="145">
        <f t="shared" si="4"/>
        <v>121.99950000000001</v>
      </c>
      <c r="M34" s="146">
        <f t="shared" si="1"/>
        <v>90.37</v>
      </c>
      <c r="N34" s="145">
        <f t="shared" si="5"/>
        <v>0</v>
      </c>
      <c r="O34" s="147">
        <f t="shared" si="2"/>
        <v>0</v>
      </c>
    </row>
    <row r="35" spans="1:15" ht="15" customHeight="1" x14ac:dyDescent="0.25">
      <c r="A35" s="57">
        <v>3</v>
      </c>
      <c r="B35" s="58">
        <v>30460</v>
      </c>
      <c r="C35" s="10" t="s">
        <v>30</v>
      </c>
      <c r="D35" s="247">
        <v>114</v>
      </c>
      <c r="E35" s="248"/>
      <c r="F35" s="248">
        <v>16.670000000000002</v>
      </c>
      <c r="G35" s="248">
        <v>60.52</v>
      </c>
      <c r="H35" s="248">
        <v>22.81</v>
      </c>
      <c r="I35" s="38">
        <f t="shared" si="16"/>
        <v>4.0614000000000008</v>
      </c>
      <c r="J35" s="65"/>
      <c r="K35" s="144">
        <f t="shared" si="3"/>
        <v>114</v>
      </c>
      <c r="L35" s="145">
        <f t="shared" si="4"/>
        <v>94.996199999999988</v>
      </c>
      <c r="M35" s="146">
        <f t="shared" si="1"/>
        <v>83.33</v>
      </c>
      <c r="N35" s="145">
        <f t="shared" si="5"/>
        <v>0</v>
      </c>
      <c r="O35" s="147">
        <f t="shared" si="2"/>
        <v>0</v>
      </c>
    </row>
    <row r="36" spans="1:15" ht="15" customHeight="1" x14ac:dyDescent="0.25">
      <c r="A36" s="57">
        <v>4</v>
      </c>
      <c r="B36" s="58">
        <v>30030</v>
      </c>
      <c r="C36" s="10" t="s">
        <v>24</v>
      </c>
      <c r="D36" s="247">
        <v>108</v>
      </c>
      <c r="E36" s="248">
        <v>1.85</v>
      </c>
      <c r="F36" s="248">
        <v>26.85</v>
      </c>
      <c r="G36" s="248">
        <v>62.96</v>
      </c>
      <c r="H36" s="248">
        <v>8.33</v>
      </c>
      <c r="I36" s="38">
        <f t="shared" si="16"/>
        <v>3.7774000000000001</v>
      </c>
      <c r="J36" s="65"/>
      <c r="K36" s="144">
        <f t="shared" si="3"/>
        <v>108</v>
      </c>
      <c r="L36" s="145">
        <f t="shared" si="4"/>
        <v>76.993200000000002</v>
      </c>
      <c r="M36" s="146">
        <f t="shared" si="1"/>
        <v>71.290000000000006</v>
      </c>
      <c r="N36" s="145">
        <f t="shared" si="5"/>
        <v>1.9980000000000002</v>
      </c>
      <c r="O36" s="147">
        <f t="shared" si="2"/>
        <v>1.85</v>
      </c>
    </row>
    <row r="37" spans="1:15" ht="15" customHeight="1" x14ac:dyDescent="0.25">
      <c r="A37" s="57">
        <v>5</v>
      </c>
      <c r="B37" s="58">
        <v>31000</v>
      </c>
      <c r="C37" s="10" t="s">
        <v>38</v>
      </c>
      <c r="D37" s="247">
        <v>98</v>
      </c>
      <c r="E37" s="248">
        <v>2.04</v>
      </c>
      <c r="F37" s="248">
        <v>25.51</v>
      </c>
      <c r="G37" s="248">
        <v>53.06</v>
      </c>
      <c r="H37" s="248">
        <v>19.39</v>
      </c>
      <c r="I37" s="38">
        <f t="shared" si="16"/>
        <v>3.8980000000000001</v>
      </c>
      <c r="J37" s="65"/>
      <c r="K37" s="144">
        <f t="shared" si="3"/>
        <v>98</v>
      </c>
      <c r="L37" s="145">
        <f t="shared" si="4"/>
        <v>71.001000000000005</v>
      </c>
      <c r="M37" s="146">
        <f t="shared" si="1"/>
        <v>72.45</v>
      </c>
      <c r="N37" s="145">
        <f t="shared" si="5"/>
        <v>1.9992000000000001</v>
      </c>
      <c r="O37" s="147">
        <f t="shared" si="2"/>
        <v>2.04</v>
      </c>
    </row>
    <row r="38" spans="1:15" ht="15" customHeight="1" x14ac:dyDescent="0.25">
      <c r="A38" s="57">
        <v>6</v>
      </c>
      <c r="B38" s="58">
        <v>30130</v>
      </c>
      <c r="C38" s="10" t="s">
        <v>26</v>
      </c>
      <c r="D38" s="247">
        <v>55</v>
      </c>
      <c r="E38" s="248">
        <v>3.63</v>
      </c>
      <c r="F38" s="248">
        <v>43.64</v>
      </c>
      <c r="G38" s="248">
        <v>43.64</v>
      </c>
      <c r="H38" s="248">
        <v>9.09</v>
      </c>
      <c r="I38" s="38">
        <f t="shared" si="16"/>
        <v>3.5819000000000001</v>
      </c>
      <c r="J38" s="65"/>
      <c r="K38" s="144">
        <f t="shared" si="3"/>
        <v>55</v>
      </c>
      <c r="L38" s="145">
        <f t="shared" si="4"/>
        <v>29.0015</v>
      </c>
      <c r="M38" s="146">
        <f t="shared" si="1"/>
        <v>52.730000000000004</v>
      </c>
      <c r="N38" s="145">
        <f t="shared" si="5"/>
        <v>1.9965000000000002</v>
      </c>
      <c r="O38" s="147">
        <f t="shared" si="2"/>
        <v>3.63</v>
      </c>
    </row>
    <row r="39" spans="1:15" ht="15" customHeight="1" x14ac:dyDescent="0.25">
      <c r="A39" s="57">
        <v>7</v>
      </c>
      <c r="B39" s="58">
        <v>30160</v>
      </c>
      <c r="C39" s="10" t="s">
        <v>27</v>
      </c>
      <c r="D39" s="247">
        <v>81</v>
      </c>
      <c r="E39" s="248">
        <v>2.4700000000000002</v>
      </c>
      <c r="F39" s="248">
        <v>23.46</v>
      </c>
      <c r="G39" s="248">
        <v>60.49</v>
      </c>
      <c r="H39" s="248">
        <v>13.58</v>
      </c>
      <c r="I39" s="38">
        <f t="shared" si="16"/>
        <v>3.8517999999999994</v>
      </c>
      <c r="J39" s="65"/>
      <c r="K39" s="144">
        <f t="shared" si="3"/>
        <v>81</v>
      </c>
      <c r="L39" s="145">
        <f t="shared" si="4"/>
        <v>59.996700000000011</v>
      </c>
      <c r="M39" s="146">
        <f t="shared" si="1"/>
        <v>74.070000000000007</v>
      </c>
      <c r="N39" s="145">
        <f t="shared" si="5"/>
        <v>2.0007000000000001</v>
      </c>
      <c r="O39" s="147">
        <f t="shared" si="2"/>
        <v>2.4700000000000002</v>
      </c>
    </row>
    <row r="40" spans="1:15" ht="15" customHeight="1" x14ac:dyDescent="0.25">
      <c r="A40" s="57">
        <v>8</v>
      </c>
      <c r="B40" s="58">
        <v>30310</v>
      </c>
      <c r="C40" s="10" t="s">
        <v>28</v>
      </c>
      <c r="D40" s="247">
        <v>74</v>
      </c>
      <c r="E40" s="248"/>
      <c r="F40" s="248">
        <v>21.62</v>
      </c>
      <c r="G40" s="248">
        <v>52.7</v>
      </c>
      <c r="H40" s="248">
        <v>25.68</v>
      </c>
      <c r="I40" s="38">
        <f t="shared" si="16"/>
        <v>4.0406000000000004</v>
      </c>
      <c r="J40" s="65"/>
      <c r="K40" s="144">
        <f t="shared" si="3"/>
        <v>74</v>
      </c>
      <c r="L40" s="145">
        <f t="shared" si="4"/>
        <v>58.001199999999997</v>
      </c>
      <c r="M40" s="146">
        <f t="shared" si="1"/>
        <v>78.38</v>
      </c>
      <c r="N40" s="145">
        <f t="shared" si="5"/>
        <v>0</v>
      </c>
      <c r="O40" s="147">
        <f t="shared" si="2"/>
        <v>0</v>
      </c>
    </row>
    <row r="41" spans="1:15" ht="15" customHeight="1" x14ac:dyDescent="0.25">
      <c r="A41" s="57">
        <v>9</v>
      </c>
      <c r="B41" s="58">
        <v>30440</v>
      </c>
      <c r="C41" s="10" t="s">
        <v>29</v>
      </c>
      <c r="D41" s="247">
        <v>84</v>
      </c>
      <c r="E41" s="248">
        <v>1.19</v>
      </c>
      <c r="F41" s="248">
        <v>33.33</v>
      </c>
      <c r="G41" s="248">
        <v>47.62</v>
      </c>
      <c r="H41" s="248">
        <v>17.86</v>
      </c>
      <c r="I41" s="38">
        <f t="shared" si="16"/>
        <v>3.8214999999999999</v>
      </c>
      <c r="J41" s="65"/>
      <c r="K41" s="144">
        <f t="shared" si="3"/>
        <v>84</v>
      </c>
      <c r="L41" s="145">
        <f t="shared" si="4"/>
        <v>55.003199999999985</v>
      </c>
      <c r="M41" s="146">
        <f t="shared" si="1"/>
        <v>65.47999999999999</v>
      </c>
      <c r="N41" s="145">
        <f t="shared" si="5"/>
        <v>0.99959999999999993</v>
      </c>
      <c r="O41" s="147">
        <f t="shared" si="2"/>
        <v>1.19</v>
      </c>
    </row>
    <row r="42" spans="1:15" s="227" customFormat="1" ht="15" customHeight="1" x14ac:dyDescent="0.25">
      <c r="A42" s="237">
        <v>10</v>
      </c>
      <c r="B42" s="238">
        <v>30470</v>
      </c>
      <c r="C42" s="236" t="s">
        <v>137</v>
      </c>
      <c r="D42" s="247">
        <v>66</v>
      </c>
      <c r="E42" s="248">
        <v>1.52</v>
      </c>
      <c r="F42" s="248">
        <v>6.06</v>
      </c>
      <c r="G42" s="248">
        <v>46.97</v>
      </c>
      <c r="H42" s="248">
        <v>45.45</v>
      </c>
      <c r="I42" s="228">
        <f t="shared" si="16"/>
        <v>4.3635000000000002</v>
      </c>
      <c r="J42" s="235"/>
      <c r="K42" s="144">
        <f t="shared" ref="K42" si="17">D42</f>
        <v>66</v>
      </c>
      <c r="L42" s="145">
        <f t="shared" ref="L42" si="18">M42*K42/100</f>
        <v>60.997199999999999</v>
      </c>
      <c r="M42" s="146">
        <f t="shared" ref="M42" si="19">G42+H42</f>
        <v>92.42</v>
      </c>
      <c r="N42" s="145">
        <f t="shared" ref="N42" si="20">O42*K42/100</f>
        <v>1.0032000000000001</v>
      </c>
      <c r="O42" s="147">
        <f t="shared" ref="O42" si="21">E42</f>
        <v>1.52</v>
      </c>
    </row>
    <row r="43" spans="1:15" ht="15" customHeight="1" x14ac:dyDescent="0.25">
      <c r="A43" s="239">
        <v>11</v>
      </c>
      <c r="B43" s="58">
        <v>30500</v>
      </c>
      <c r="C43" s="10" t="s">
        <v>31</v>
      </c>
      <c r="D43" s="247">
        <v>38</v>
      </c>
      <c r="E43" s="248"/>
      <c r="F43" s="248">
        <v>36.840000000000003</v>
      </c>
      <c r="G43" s="248">
        <v>44.74</v>
      </c>
      <c r="H43" s="248">
        <v>18.420000000000002</v>
      </c>
      <c r="I43" s="38">
        <f t="shared" si="16"/>
        <v>3.8158000000000003</v>
      </c>
      <c r="J43" s="65"/>
      <c r="K43" s="144">
        <f t="shared" si="3"/>
        <v>38</v>
      </c>
      <c r="L43" s="145">
        <f t="shared" si="4"/>
        <v>24.000799999999998</v>
      </c>
      <c r="M43" s="146">
        <f t="shared" si="1"/>
        <v>63.160000000000004</v>
      </c>
      <c r="N43" s="145">
        <f t="shared" si="5"/>
        <v>0</v>
      </c>
      <c r="O43" s="147">
        <f t="shared" si="2"/>
        <v>0</v>
      </c>
    </row>
    <row r="44" spans="1:15" ht="15" customHeight="1" x14ac:dyDescent="0.25">
      <c r="A44" s="239">
        <v>12</v>
      </c>
      <c r="B44" s="58">
        <v>30530</v>
      </c>
      <c r="C44" s="10" t="s">
        <v>32</v>
      </c>
      <c r="D44" s="247">
        <v>83</v>
      </c>
      <c r="E44" s="248">
        <v>6.02</v>
      </c>
      <c r="F44" s="248">
        <v>34.94</v>
      </c>
      <c r="G44" s="248">
        <v>42.17</v>
      </c>
      <c r="H44" s="248">
        <v>16.87</v>
      </c>
      <c r="I44" s="38">
        <f t="shared" si="16"/>
        <v>3.6989000000000001</v>
      </c>
      <c r="J44" s="65"/>
      <c r="K44" s="144">
        <f t="shared" si="3"/>
        <v>83</v>
      </c>
      <c r="L44" s="145">
        <f t="shared" si="4"/>
        <v>49.003200000000007</v>
      </c>
      <c r="M44" s="146">
        <f t="shared" si="1"/>
        <v>59.040000000000006</v>
      </c>
      <c r="N44" s="145">
        <f t="shared" si="5"/>
        <v>4.9965999999999999</v>
      </c>
      <c r="O44" s="147">
        <f t="shared" si="2"/>
        <v>6.02</v>
      </c>
    </row>
    <row r="45" spans="1:15" ht="15" customHeight="1" x14ac:dyDescent="0.25">
      <c r="A45" s="239">
        <v>13</v>
      </c>
      <c r="B45" s="58">
        <v>30640</v>
      </c>
      <c r="C45" s="10" t="s">
        <v>33</v>
      </c>
      <c r="D45" s="247">
        <v>100</v>
      </c>
      <c r="E45" s="248"/>
      <c r="F45" s="248">
        <v>14</v>
      </c>
      <c r="G45" s="248">
        <v>67</v>
      </c>
      <c r="H45" s="248">
        <v>19</v>
      </c>
      <c r="I45" s="38">
        <f t="shared" si="16"/>
        <v>4.05</v>
      </c>
      <c r="J45" s="65"/>
      <c r="K45" s="144">
        <f t="shared" si="3"/>
        <v>100</v>
      </c>
      <c r="L45" s="145">
        <f t="shared" si="4"/>
        <v>86</v>
      </c>
      <c r="M45" s="146">
        <f t="shared" si="1"/>
        <v>86</v>
      </c>
      <c r="N45" s="145">
        <f t="shared" si="5"/>
        <v>0</v>
      </c>
      <c r="O45" s="147">
        <f t="shared" si="2"/>
        <v>0</v>
      </c>
    </row>
    <row r="46" spans="1:15" ht="15" customHeight="1" x14ac:dyDescent="0.25">
      <c r="A46" s="239">
        <v>14</v>
      </c>
      <c r="B46" s="58">
        <v>30650</v>
      </c>
      <c r="C46" s="10" t="s">
        <v>34</v>
      </c>
      <c r="D46" s="247">
        <v>114</v>
      </c>
      <c r="E46" s="248"/>
      <c r="F46" s="248">
        <v>25.44</v>
      </c>
      <c r="G46" s="248">
        <v>64.03</v>
      </c>
      <c r="H46" s="248">
        <v>10.53</v>
      </c>
      <c r="I46" s="38">
        <f t="shared" si="16"/>
        <v>3.8508999999999998</v>
      </c>
      <c r="J46" s="65"/>
      <c r="K46" s="144">
        <f t="shared" si="3"/>
        <v>114</v>
      </c>
      <c r="L46" s="145">
        <f t="shared" si="4"/>
        <v>84.998400000000004</v>
      </c>
      <c r="M46" s="146">
        <f t="shared" si="1"/>
        <v>74.56</v>
      </c>
      <c r="N46" s="145">
        <f t="shared" si="5"/>
        <v>0</v>
      </c>
      <c r="O46" s="147">
        <f t="shared" si="2"/>
        <v>0</v>
      </c>
    </row>
    <row r="47" spans="1:15" ht="15" customHeight="1" x14ac:dyDescent="0.25">
      <c r="A47" s="239">
        <v>15</v>
      </c>
      <c r="B47" s="56">
        <v>30790</v>
      </c>
      <c r="C47" s="11" t="s">
        <v>35</v>
      </c>
      <c r="D47" s="247">
        <v>49</v>
      </c>
      <c r="E47" s="248"/>
      <c r="F47" s="248">
        <v>32.65</v>
      </c>
      <c r="G47" s="248">
        <v>61.23</v>
      </c>
      <c r="H47" s="248">
        <v>6.12</v>
      </c>
      <c r="I47" s="38">
        <f t="shared" si="16"/>
        <v>3.7347000000000001</v>
      </c>
      <c r="J47" s="65"/>
      <c r="K47" s="144">
        <f t="shared" si="3"/>
        <v>49</v>
      </c>
      <c r="L47" s="145">
        <f t="shared" si="4"/>
        <v>33.001499999999993</v>
      </c>
      <c r="M47" s="146">
        <f t="shared" si="1"/>
        <v>67.349999999999994</v>
      </c>
      <c r="N47" s="145">
        <f t="shared" si="5"/>
        <v>0</v>
      </c>
      <c r="O47" s="147">
        <f t="shared" si="2"/>
        <v>0</v>
      </c>
    </row>
    <row r="48" spans="1:15" s="227" customFormat="1" ht="15" customHeight="1" x14ac:dyDescent="0.25">
      <c r="A48" s="239">
        <v>16</v>
      </c>
      <c r="B48" s="242">
        <v>30880</v>
      </c>
      <c r="C48" s="241" t="s">
        <v>138</v>
      </c>
      <c r="D48" s="247">
        <v>74</v>
      </c>
      <c r="E48" s="248">
        <v>1.35</v>
      </c>
      <c r="F48" s="248">
        <v>12.16</v>
      </c>
      <c r="G48" s="248">
        <v>78.38</v>
      </c>
      <c r="H48" s="248">
        <v>8.11</v>
      </c>
      <c r="I48" s="228">
        <f t="shared" si="16"/>
        <v>3.9325000000000001</v>
      </c>
      <c r="J48" s="235"/>
      <c r="K48" s="144">
        <f t="shared" ref="K48" si="22">D48</f>
        <v>74</v>
      </c>
      <c r="L48" s="145">
        <f t="shared" ref="L48" si="23">M48*K48/100</f>
        <v>64.002599999999987</v>
      </c>
      <c r="M48" s="146">
        <f t="shared" ref="M48" si="24">G48+H48</f>
        <v>86.49</v>
      </c>
      <c r="N48" s="145">
        <f t="shared" ref="N48" si="25">O48*K48/100</f>
        <v>0.99900000000000011</v>
      </c>
      <c r="O48" s="147">
        <f t="shared" ref="O48" si="26">E48</f>
        <v>1.35</v>
      </c>
    </row>
    <row r="49" spans="1:15" ht="15" customHeight="1" x14ac:dyDescent="0.25">
      <c r="A49" s="239">
        <v>17</v>
      </c>
      <c r="B49" s="58">
        <v>30890</v>
      </c>
      <c r="C49" s="10" t="s">
        <v>36</v>
      </c>
      <c r="D49" s="247">
        <v>73</v>
      </c>
      <c r="E49" s="248"/>
      <c r="F49" s="248">
        <v>23.29</v>
      </c>
      <c r="G49" s="248">
        <v>53.42</v>
      </c>
      <c r="H49" s="248">
        <v>23.29</v>
      </c>
      <c r="I49" s="38">
        <f t="shared" si="16"/>
        <v>4</v>
      </c>
      <c r="J49" s="65"/>
      <c r="K49" s="144">
        <f t="shared" si="3"/>
        <v>73</v>
      </c>
      <c r="L49" s="145">
        <f t="shared" si="4"/>
        <v>55.998300000000008</v>
      </c>
      <c r="M49" s="146">
        <f t="shared" si="1"/>
        <v>76.710000000000008</v>
      </c>
      <c r="N49" s="145">
        <f t="shared" si="5"/>
        <v>0</v>
      </c>
      <c r="O49" s="147">
        <f t="shared" si="2"/>
        <v>0</v>
      </c>
    </row>
    <row r="50" spans="1:15" ht="15" customHeight="1" x14ac:dyDescent="0.25">
      <c r="A50" s="239">
        <v>18</v>
      </c>
      <c r="B50" s="58">
        <v>30940</v>
      </c>
      <c r="C50" s="10" t="s">
        <v>37</v>
      </c>
      <c r="D50" s="247">
        <v>102</v>
      </c>
      <c r="E50" s="248"/>
      <c r="F50" s="248">
        <v>11.76</v>
      </c>
      <c r="G50" s="248">
        <v>66.67</v>
      </c>
      <c r="H50" s="248">
        <v>21.57</v>
      </c>
      <c r="I50" s="38">
        <f t="shared" si="16"/>
        <v>4.0981000000000005</v>
      </c>
      <c r="J50" s="65"/>
      <c r="K50" s="144">
        <f t="shared" si="3"/>
        <v>102</v>
      </c>
      <c r="L50" s="145">
        <f t="shared" si="4"/>
        <v>90.004800000000017</v>
      </c>
      <c r="M50" s="146">
        <f t="shared" si="1"/>
        <v>88.240000000000009</v>
      </c>
      <c r="N50" s="145">
        <f t="shared" si="5"/>
        <v>0</v>
      </c>
      <c r="O50" s="147">
        <f t="shared" si="2"/>
        <v>0</v>
      </c>
    </row>
    <row r="51" spans="1:15" ht="15" customHeight="1" thickBot="1" x14ac:dyDescent="0.3">
      <c r="A51" s="240">
        <v>19</v>
      </c>
      <c r="B51" s="60">
        <v>31480</v>
      </c>
      <c r="C51" s="19" t="s">
        <v>39</v>
      </c>
      <c r="D51" s="249">
        <v>110</v>
      </c>
      <c r="E51" s="250"/>
      <c r="F51" s="250">
        <v>11.82</v>
      </c>
      <c r="G51" s="250">
        <v>53.64</v>
      </c>
      <c r="H51" s="250">
        <v>34.54</v>
      </c>
      <c r="I51" s="39">
        <f t="shared" si="16"/>
        <v>4.2271999999999998</v>
      </c>
      <c r="J51" s="65"/>
      <c r="K51" s="148">
        <f t="shared" si="3"/>
        <v>110</v>
      </c>
      <c r="L51" s="149">
        <f t="shared" si="4"/>
        <v>96.998000000000005</v>
      </c>
      <c r="M51" s="150">
        <f t="shared" si="1"/>
        <v>88.18</v>
      </c>
      <c r="N51" s="149">
        <f t="shared" si="5"/>
        <v>0</v>
      </c>
      <c r="O51" s="151">
        <f t="shared" si="2"/>
        <v>0</v>
      </c>
    </row>
    <row r="52" spans="1:15" ht="15" customHeight="1" thickBot="1" x14ac:dyDescent="0.3">
      <c r="A52" s="54"/>
      <c r="B52" s="35"/>
      <c r="C52" s="22" t="s">
        <v>107</v>
      </c>
      <c r="D52" s="28">
        <f>SUM(D53:D71)</f>
        <v>1708</v>
      </c>
      <c r="E52" s="29">
        <f t="shared" ref="E52:H52" si="27">AVERAGE(E53:E71)</f>
        <v>1.9319999999999999</v>
      </c>
      <c r="F52" s="29">
        <f t="shared" si="27"/>
        <v>16.091176470588238</v>
      </c>
      <c r="G52" s="29">
        <f t="shared" si="27"/>
        <v>55.445263157894736</v>
      </c>
      <c r="H52" s="29">
        <f t="shared" si="27"/>
        <v>29.649473684210527</v>
      </c>
      <c r="I52" s="31">
        <f>AVERAGE(I53:I71)</f>
        <v>4.1423736842105265</v>
      </c>
      <c r="J52" s="65"/>
      <c r="K52" s="164">
        <f t="shared" si="3"/>
        <v>1708</v>
      </c>
      <c r="L52" s="165">
        <f>SUM(L53:L71)</f>
        <v>1491.0026999999998</v>
      </c>
      <c r="M52" s="166">
        <f t="shared" si="1"/>
        <v>85.094736842105263</v>
      </c>
      <c r="N52" s="165">
        <f>SUM(N53:N71)</f>
        <v>7.0079000000000002</v>
      </c>
      <c r="O52" s="167">
        <f t="shared" si="2"/>
        <v>1.9319999999999999</v>
      </c>
    </row>
    <row r="53" spans="1:15" ht="15" customHeight="1" x14ac:dyDescent="0.25">
      <c r="A53" s="55">
        <v>1</v>
      </c>
      <c r="B53" s="56">
        <v>40010</v>
      </c>
      <c r="C53" s="11" t="s">
        <v>108</v>
      </c>
      <c r="D53" s="229">
        <v>182</v>
      </c>
      <c r="E53" s="230"/>
      <c r="F53" s="230">
        <v>1.65</v>
      </c>
      <c r="G53" s="230">
        <v>62.64</v>
      </c>
      <c r="H53" s="230">
        <v>35.71</v>
      </c>
      <c r="I53" s="41">
        <f t="shared" ref="I53:I71" si="28">(2*E53+3*F53+4*G53+5*H53)/100</f>
        <v>4.3406000000000002</v>
      </c>
      <c r="J53" s="65"/>
      <c r="K53" s="140">
        <f t="shared" si="3"/>
        <v>182</v>
      </c>
      <c r="L53" s="141">
        <f t="shared" si="4"/>
        <v>178.99700000000001</v>
      </c>
      <c r="M53" s="142">
        <f t="shared" si="1"/>
        <v>98.35</v>
      </c>
      <c r="N53" s="141">
        <f t="shared" si="5"/>
        <v>0</v>
      </c>
      <c r="O53" s="143">
        <f t="shared" si="2"/>
        <v>0</v>
      </c>
    </row>
    <row r="54" spans="1:15" ht="15" customHeight="1" x14ac:dyDescent="0.25">
      <c r="A54" s="57">
        <v>2</v>
      </c>
      <c r="B54" s="58">
        <v>40030</v>
      </c>
      <c r="C54" s="10" t="s">
        <v>133</v>
      </c>
      <c r="D54" s="231">
        <v>50</v>
      </c>
      <c r="E54" s="232"/>
      <c r="F54" s="232"/>
      <c r="G54" s="232">
        <v>46</v>
      </c>
      <c r="H54" s="232">
        <v>54</v>
      </c>
      <c r="I54" s="38">
        <f t="shared" si="28"/>
        <v>4.54</v>
      </c>
      <c r="J54" s="65"/>
      <c r="K54" s="144">
        <f t="shared" si="3"/>
        <v>50</v>
      </c>
      <c r="L54" s="145">
        <f t="shared" si="4"/>
        <v>50</v>
      </c>
      <c r="M54" s="146">
        <f t="shared" si="1"/>
        <v>100</v>
      </c>
      <c r="N54" s="145">
        <f t="shared" si="5"/>
        <v>0</v>
      </c>
      <c r="O54" s="147">
        <f t="shared" si="2"/>
        <v>0</v>
      </c>
    </row>
    <row r="55" spans="1:15" ht="15" customHeight="1" x14ac:dyDescent="0.25">
      <c r="A55" s="57">
        <v>3</v>
      </c>
      <c r="B55" s="58">
        <v>40410</v>
      </c>
      <c r="C55" s="10" t="s">
        <v>49</v>
      </c>
      <c r="D55" s="231">
        <v>181</v>
      </c>
      <c r="E55" s="232"/>
      <c r="F55" s="232">
        <v>1.1000000000000001</v>
      </c>
      <c r="G55" s="232">
        <v>52.49</v>
      </c>
      <c r="H55" s="232">
        <v>46.41</v>
      </c>
      <c r="I55" s="38">
        <f t="shared" si="28"/>
        <v>4.4531000000000001</v>
      </c>
      <c r="J55" s="65"/>
      <c r="K55" s="144">
        <f t="shared" si="3"/>
        <v>181</v>
      </c>
      <c r="L55" s="145">
        <f t="shared" si="4"/>
        <v>179.00900000000001</v>
      </c>
      <c r="M55" s="146">
        <f t="shared" si="1"/>
        <v>98.9</v>
      </c>
      <c r="N55" s="145">
        <f t="shared" si="5"/>
        <v>0</v>
      </c>
      <c r="O55" s="147">
        <f t="shared" si="2"/>
        <v>0</v>
      </c>
    </row>
    <row r="56" spans="1:15" ht="15" customHeight="1" x14ac:dyDescent="0.25">
      <c r="A56" s="57">
        <v>4</v>
      </c>
      <c r="B56" s="58">
        <v>40011</v>
      </c>
      <c r="C56" s="10" t="s">
        <v>40</v>
      </c>
      <c r="D56" s="231">
        <v>228</v>
      </c>
      <c r="E56" s="232">
        <v>0.88</v>
      </c>
      <c r="F56" s="232">
        <v>10.09</v>
      </c>
      <c r="G56" s="232">
        <v>39.909999999999997</v>
      </c>
      <c r="H56" s="232">
        <v>49.12</v>
      </c>
      <c r="I56" s="38">
        <f t="shared" si="28"/>
        <v>4.3727</v>
      </c>
      <c r="J56" s="65"/>
      <c r="K56" s="144">
        <f t="shared" si="3"/>
        <v>228</v>
      </c>
      <c r="L56" s="145">
        <f t="shared" si="4"/>
        <v>202.98840000000001</v>
      </c>
      <c r="M56" s="146">
        <f t="shared" si="1"/>
        <v>89.03</v>
      </c>
      <c r="N56" s="145">
        <f t="shared" si="5"/>
        <v>2.0064000000000002</v>
      </c>
      <c r="O56" s="147">
        <f t="shared" si="2"/>
        <v>0.88</v>
      </c>
    </row>
    <row r="57" spans="1:15" ht="15" customHeight="1" x14ac:dyDescent="0.25">
      <c r="A57" s="57">
        <v>5</v>
      </c>
      <c r="B57" s="58">
        <v>40080</v>
      </c>
      <c r="C57" s="10" t="s">
        <v>42</v>
      </c>
      <c r="D57" s="231">
        <v>123</v>
      </c>
      <c r="E57" s="232"/>
      <c r="F57" s="232">
        <v>17.07</v>
      </c>
      <c r="G57" s="232">
        <v>53.66</v>
      </c>
      <c r="H57" s="232">
        <v>29.27</v>
      </c>
      <c r="I57" s="38">
        <f t="shared" si="28"/>
        <v>4.121999999999999</v>
      </c>
      <c r="J57" s="65"/>
      <c r="K57" s="144">
        <f t="shared" si="3"/>
        <v>123</v>
      </c>
      <c r="L57" s="145">
        <f t="shared" si="4"/>
        <v>102.00389999999999</v>
      </c>
      <c r="M57" s="146">
        <f t="shared" si="1"/>
        <v>82.929999999999993</v>
      </c>
      <c r="N57" s="145">
        <f t="shared" si="5"/>
        <v>0</v>
      </c>
      <c r="O57" s="147">
        <f t="shared" si="2"/>
        <v>0</v>
      </c>
    </row>
    <row r="58" spans="1:15" ht="15" customHeight="1" x14ac:dyDescent="0.25">
      <c r="A58" s="57">
        <v>6</v>
      </c>
      <c r="B58" s="58">
        <v>40100</v>
      </c>
      <c r="C58" s="10" t="s">
        <v>43</v>
      </c>
      <c r="D58" s="231">
        <v>79</v>
      </c>
      <c r="E58" s="232"/>
      <c r="F58" s="232">
        <v>15.19</v>
      </c>
      <c r="G58" s="232">
        <v>59.49</v>
      </c>
      <c r="H58" s="232">
        <v>25.32</v>
      </c>
      <c r="I58" s="38">
        <f t="shared" si="28"/>
        <v>4.1013000000000002</v>
      </c>
      <c r="J58" s="65"/>
      <c r="K58" s="144">
        <f t="shared" si="3"/>
        <v>79</v>
      </c>
      <c r="L58" s="145">
        <f t="shared" si="4"/>
        <v>66.999899999999997</v>
      </c>
      <c r="M58" s="146">
        <f t="shared" si="1"/>
        <v>84.81</v>
      </c>
      <c r="N58" s="145">
        <f t="shared" si="5"/>
        <v>0</v>
      </c>
      <c r="O58" s="147">
        <f t="shared" si="2"/>
        <v>0</v>
      </c>
    </row>
    <row r="59" spans="1:15" ht="15" customHeight="1" x14ac:dyDescent="0.25">
      <c r="A59" s="57">
        <v>7</v>
      </c>
      <c r="B59" s="58">
        <v>40020</v>
      </c>
      <c r="C59" s="10" t="s">
        <v>109</v>
      </c>
      <c r="D59" s="231">
        <v>31</v>
      </c>
      <c r="E59" s="232"/>
      <c r="F59" s="232"/>
      <c r="G59" s="232">
        <v>29.03</v>
      </c>
      <c r="H59" s="232">
        <v>70.97</v>
      </c>
      <c r="I59" s="38">
        <f t="shared" si="28"/>
        <v>4.7097000000000007</v>
      </c>
      <c r="J59" s="65"/>
      <c r="K59" s="144">
        <f t="shared" si="3"/>
        <v>31</v>
      </c>
      <c r="L59" s="145">
        <f t="shared" si="4"/>
        <v>31</v>
      </c>
      <c r="M59" s="146">
        <f t="shared" si="1"/>
        <v>100</v>
      </c>
      <c r="N59" s="145">
        <f t="shared" si="5"/>
        <v>0</v>
      </c>
      <c r="O59" s="147">
        <f t="shared" si="2"/>
        <v>0</v>
      </c>
    </row>
    <row r="60" spans="1:15" ht="15" customHeight="1" x14ac:dyDescent="0.25">
      <c r="A60" s="57">
        <v>8</v>
      </c>
      <c r="B60" s="58">
        <v>40031</v>
      </c>
      <c r="C60" s="152" t="s">
        <v>41</v>
      </c>
      <c r="D60" s="231">
        <v>117</v>
      </c>
      <c r="E60" s="232"/>
      <c r="F60" s="232">
        <v>10.26</v>
      </c>
      <c r="G60" s="232">
        <v>62.39</v>
      </c>
      <c r="H60" s="232">
        <v>27.35</v>
      </c>
      <c r="I60" s="38">
        <f t="shared" si="28"/>
        <v>4.1709000000000005</v>
      </c>
      <c r="J60" s="65"/>
      <c r="K60" s="144">
        <f t="shared" si="3"/>
        <v>117</v>
      </c>
      <c r="L60" s="145">
        <f t="shared" si="4"/>
        <v>104.99580000000002</v>
      </c>
      <c r="M60" s="146">
        <f t="shared" si="1"/>
        <v>89.740000000000009</v>
      </c>
      <c r="N60" s="145">
        <f t="shared" si="5"/>
        <v>0</v>
      </c>
      <c r="O60" s="147">
        <f t="shared" si="2"/>
        <v>0</v>
      </c>
    </row>
    <row r="61" spans="1:15" ht="15" customHeight="1" x14ac:dyDescent="0.25">
      <c r="A61" s="57">
        <v>9</v>
      </c>
      <c r="B61" s="58">
        <v>40210</v>
      </c>
      <c r="C61" s="152" t="s">
        <v>45</v>
      </c>
      <c r="D61" s="231">
        <v>47</v>
      </c>
      <c r="E61" s="232">
        <v>4.26</v>
      </c>
      <c r="F61" s="232">
        <v>34.04</v>
      </c>
      <c r="G61" s="232">
        <v>44.68</v>
      </c>
      <c r="H61" s="232">
        <v>17.02</v>
      </c>
      <c r="I61" s="38">
        <f t="shared" si="28"/>
        <v>3.7446000000000002</v>
      </c>
      <c r="J61" s="65"/>
      <c r="K61" s="144">
        <f t="shared" si="3"/>
        <v>47</v>
      </c>
      <c r="L61" s="145">
        <f t="shared" si="4"/>
        <v>28.999000000000002</v>
      </c>
      <c r="M61" s="146">
        <f t="shared" si="1"/>
        <v>61.7</v>
      </c>
      <c r="N61" s="168">
        <f t="shared" si="5"/>
        <v>2.0022000000000002</v>
      </c>
      <c r="O61" s="147">
        <f t="shared" si="2"/>
        <v>4.26</v>
      </c>
    </row>
    <row r="62" spans="1:15" ht="15" customHeight="1" x14ac:dyDescent="0.25">
      <c r="A62" s="57">
        <v>10</v>
      </c>
      <c r="B62" s="56">
        <v>40300</v>
      </c>
      <c r="C62" s="153" t="s">
        <v>46</v>
      </c>
      <c r="D62" s="231">
        <v>25</v>
      </c>
      <c r="E62" s="232"/>
      <c r="F62" s="232">
        <v>28</v>
      </c>
      <c r="G62" s="232">
        <v>60</v>
      </c>
      <c r="H62" s="232">
        <v>12</v>
      </c>
      <c r="I62" s="38">
        <f t="shared" si="28"/>
        <v>3.84</v>
      </c>
      <c r="J62" s="65"/>
      <c r="K62" s="144">
        <f t="shared" si="3"/>
        <v>25</v>
      </c>
      <c r="L62" s="145">
        <f t="shared" si="4"/>
        <v>18</v>
      </c>
      <c r="M62" s="146">
        <f t="shared" si="1"/>
        <v>72</v>
      </c>
      <c r="N62" s="145">
        <f t="shared" si="5"/>
        <v>0</v>
      </c>
      <c r="O62" s="147">
        <f t="shared" si="2"/>
        <v>0</v>
      </c>
    </row>
    <row r="63" spans="1:15" ht="15" customHeight="1" x14ac:dyDescent="0.25">
      <c r="A63" s="57">
        <v>11</v>
      </c>
      <c r="B63" s="58">
        <v>40360</v>
      </c>
      <c r="C63" s="10" t="s">
        <v>47</v>
      </c>
      <c r="D63" s="231">
        <v>73</v>
      </c>
      <c r="E63" s="232">
        <v>1.37</v>
      </c>
      <c r="F63" s="232">
        <v>26.03</v>
      </c>
      <c r="G63" s="232">
        <v>58.9</v>
      </c>
      <c r="H63" s="232">
        <v>13.7</v>
      </c>
      <c r="I63" s="38">
        <f t="shared" si="28"/>
        <v>3.8492999999999999</v>
      </c>
      <c r="J63" s="65"/>
      <c r="K63" s="144">
        <f t="shared" si="3"/>
        <v>73</v>
      </c>
      <c r="L63" s="145">
        <f t="shared" si="4"/>
        <v>52.99799999999999</v>
      </c>
      <c r="M63" s="146">
        <f t="shared" si="1"/>
        <v>72.599999999999994</v>
      </c>
      <c r="N63" s="145">
        <f t="shared" si="5"/>
        <v>1.0001</v>
      </c>
      <c r="O63" s="147">
        <f t="shared" si="2"/>
        <v>1.37</v>
      </c>
    </row>
    <row r="64" spans="1:15" ht="15" customHeight="1" x14ac:dyDescent="0.25">
      <c r="A64" s="57">
        <v>12</v>
      </c>
      <c r="B64" s="58">
        <v>40390</v>
      </c>
      <c r="C64" s="10" t="s">
        <v>48</v>
      </c>
      <c r="D64" s="231">
        <v>62</v>
      </c>
      <c r="E64" s="232">
        <v>1.61</v>
      </c>
      <c r="F64" s="232">
        <v>24.19</v>
      </c>
      <c r="G64" s="232">
        <v>54.84</v>
      </c>
      <c r="H64" s="232">
        <v>19.36</v>
      </c>
      <c r="I64" s="38">
        <f t="shared" si="28"/>
        <v>3.9195000000000007</v>
      </c>
      <c r="J64" s="65"/>
      <c r="K64" s="144">
        <f t="shared" si="3"/>
        <v>62</v>
      </c>
      <c r="L64" s="145">
        <f t="shared" si="4"/>
        <v>46.004000000000005</v>
      </c>
      <c r="M64" s="146">
        <f t="shared" si="1"/>
        <v>74.2</v>
      </c>
      <c r="N64" s="145">
        <f t="shared" si="5"/>
        <v>0.99820000000000009</v>
      </c>
      <c r="O64" s="147">
        <f t="shared" si="2"/>
        <v>1.61</v>
      </c>
    </row>
    <row r="65" spans="1:15" ht="15" customHeight="1" x14ac:dyDescent="0.25">
      <c r="A65" s="57">
        <v>13</v>
      </c>
      <c r="B65" s="58">
        <v>40720</v>
      </c>
      <c r="C65" s="10" t="s">
        <v>110</v>
      </c>
      <c r="D65" s="231">
        <v>84</v>
      </c>
      <c r="E65" s="232"/>
      <c r="F65" s="232">
        <v>8.33</v>
      </c>
      <c r="G65" s="232">
        <v>61.91</v>
      </c>
      <c r="H65" s="232">
        <v>29.76</v>
      </c>
      <c r="I65" s="38">
        <f t="shared" si="28"/>
        <v>4.2142999999999997</v>
      </c>
      <c r="J65" s="65"/>
      <c r="K65" s="144">
        <f t="shared" si="3"/>
        <v>84</v>
      </c>
      <c r="L65" s="145">
        <f t="shared" si="4"/>
        <v>77.002799999999993</v>
      </c>
      <c r="M65" s="146">
        <f t="shared" si="1"/>
        <v>91.67</v>
      </c>
      <c r="N65" s="145">
        <f t="shared" si="5"/>
        <v>0</v>
      </c>
      <c r="O65" s="147">
        <f t="shared" si="2"/>
        <v>0</v>
      </c>
    </row>
    <row r="66" spans="1:15" ht="15" customHeight="1" x14ac:dyDescent="0.25">
      <c r="A66" s="57">
        <v>14</v>
      </c>
      <c r="B66" s="58">
        <v>40730</v>
      </c>
      <c r="C66" s="10" t="s">
        <v>50</v>
      </c>
      <c r="D66" s="231">
        <v>21</v>
      </c>
      <c r="E66" s="232"/>
      <c r="F66" s="232">
        <v>9.52</v>
      </c>
      <c r="G66" s="232">
        <v>85.72</v>
      </c>
      <c r="H66" s="232">
        <v>4.76</v>
      </c>
      <c r="I66" s="38">
        <f t="shared" si="28"/>
        <v>3.9523999999999999</v>
      </c>
      <c r="J66" s="65"/>
      <c r="K66" s="144">
        <f t="shared" si="3"/>
        <v>21</v>
      </c>
      <c r="L66" s="145">
        <f t="shared" si="4"/>
        <v>19.000800000000002</v>
      </c>
      <c r="M66" s="146">
        <f t="shared" si="1"/>
        <v>90.48</v>
      </c>
      <c r="N66" s="145">
        <f t="shared" si="5"/>
        <v>0</v>
      </c>
      <c r="O66" s="147">
        <f t="shared" si="2"/>
        <v>0</v>
      </c>
    </row>
    <row r="67" spans="1:15" ht="15" customHeight="1" x14ac:dyDescent="0.25">
      <c r="A67" s="57">
        <v>15</v>
      </c>
      <c r="B67" s="58">
        <v>40820</v>
      </c>
      <c r="C67" s="10" t="s">
        <v>51</v>
      </c>
      <c r="D67" s="231">
        <v>75</v>
      </c>
      <c r="E67" s="232"/>
      <c r="F67" s="232">
        <v>2.67</v>
      </c>
      <c r="G67" s="232">
        <v>68</v>
      </c>
      <c r="H67" s="232">
        <v>29.33</v>
      </c>
      <c r="I67" s="38">
        <f t="shared" si="28"/>
        <v>4.2665999999999995</v>
      </c>
      <c r="J67" s="65"/>
      <c r="K67" s="144">
        <f t="shared" si="3"/>
        <v>75</v>
      </c>
      <c r="L67" s="145">
        <f t="shared" si="4"/>
        <v>72.997500000000002</v>
      </c>
      <c r="M67" s="146">
        <f t="shared" si="1"/>
        <v>97.33</v>
      </c>
      <c r="N67" s="145">
        <f t="shared" si="5"/>
        <v>0</v>
      </c>
      <c r="O67" s="147">
        <f t="shared" si="2"/>
        <v>0</v>
      </c>
    </row>
    <row r="68" spans="1:15" ht="15" customHeight="1" x14ac:dyDescent="0.25">
      <c r="A68" s="57">
        <v>16</v>
      </c>
      <c r="B68" s="58">
        <v>40840</v>
      </c>
      <c r="C68" s="10" t="s">
        <v>52</v>
      </c>
      <c r="D68" s="231">
        <v>65</v>
      </c>
      <c r="E68" s="232">
        <v>1.54</v>
      </c>
      <c r="F68" s="232">
        <v>32.31</v>
      </c>
      <c r="G68" s="232">
        <v>52.31</v>
      </c>
      <c r="H68" s="232">
        <v>13.85</v>
      </c>
      <c r="I68" s="38">
        <f t="shared" si="28"/>
        <v>3.7850000000000001</v>
      </c>
      <c r="J68" s="65"/>
      <c r="K68" s="144">
        <f t="shared" si="3"/>
        <v>65</v>
      </c>
      <c r="L68" s="145">
        <f t="shared" si="4"/>
        <v>43.003999999999998</v>
      </c>
      <c r="M68" s="146">
        <f t="shared" si="1"/>
        <v>66.16</v>
      </c>
      <c r="N68" s="145">
        <f t="shared" si="5"/>
        <v>1.0010000000000001</v>
      </c>
      <c r="O68" s="147">
        <f t="shared" si="2"/>
        <v>1.54</v>
      </c>
    </row>
    <row r="69" spans="1:15" ht="15" customHeight="1" x14ac:dyDescent="0.25">
      <c r="A69" s="57">
        <v>17</v>
      </c>
      <c r="B69" s="58">
        <v>40950</v>
      </c>
      <c r="C69" s="10" t="s">
        <v>53</v>
      </c>
      <c r="D69" s="231">
        <v>91</v>
      </c>
      <c r="E69" s="232"/>
      <c r="F69" s="232">
        <v>31.87</v>
      </c>
      <c r="G69" s="232">
        <v>50.55</v>
      </c>
      <c r="H69" s="232">
        <v>17.579999999999998</v>
      </c>
      <c r="I69" s="38">
        <f t="shared" si="28"/>
        <v>3.8571</v>
      </c>
      <c r="J69" s="65"/>
      <c r="K69" s="144">
        <f t="shared" si="3"/>
        <v>91</v>
      </c>
      <c r="L69" s="145">
        <f t="shared" si="4"/>
        <v>61.9983</v>
      </c>
      <c r="M69" s="146">
        <f t="shared" si="1"/>
        <v>68.13</v>
      </c>
      <c r="N69" s="168">
        <f t="shared" si="5"/>
        <v>0</v>
      </c>
      <c r="O69" s="147">
        <f t="shared" si="2"/>
        <v>0</v>
      </c>
    </row>
    <row r="70" spans="1:15" ht="15" customHeight="1" x14ac:dyDescent="0.25">
      <c r="A70" s="57">
        <v>18</v>
      </c>
      <c r="B70" s="58">
        <v>40990</v>
      </c>
      <c r="C70" s="10" t="s">
        <v>54</v>
      </c>
      <c r="D70" s="231">
        <v>111</v>
      </c>
      <c r="E70" s="232"/>
      <c r="F70" s="232">
        <v>11.71</v>
      </c>
      <c r="G70" s="232">
        <v>58.56</v>
      </c>
      <c r="H70" s="232">
        <v>29.73</v>
      </c>
      <c r="I70" s="38">
        <f t="shared" si="28"/>
        <v>4.1802000000000001</v>
      </c>
      <c r="J70" s="65"/>
      <c r="K70" s="144">
        <f t="shared" si="3"/>
        <v>111</v>
      </c>
      <c r="L70" s="145">
        <f t="shared" si="4"/>
        <v>98.001900000000006</v>
      </c>
      <c r="M70" s="146">
        <f t="shared" si="1"/>
        <v>88.29</v>
      </c>
      <c r="N70" s="145">
        <f t="shared" si="5"/>
        <v>0</v>
      </c>
      <c r="O70" s="147">
        <f t="shared" si="2"/>
        <v>0</v>
      </c>
    </row>
    <row r="71" spans="1:15" ht="15" customHeight="1" thickBot="1" x14ac:dyDescent="0.3">
      <c r="A71" s="59">
        <v>19</v>
      </c>
      <c r="B71" s="34">
        <v>40133</v>
      </c>
      <c r="C71" s="19" t="s">
        <v>44</v>
      </c>
      <c r="D71" s="233">
        <v>63</v>
      </c>
      <c r="E71" s="234"/>
      <c r="F71" s="234">
        <v>9.52</v>
      </c>
      <c r="G71" s="234">
        <v>52.38</v>
      </c>
      <c r="H71" s="234">
        <v>38.1</v>
      </c>
      <c r="I71" s="42">
        <f t="shared" si="28"/>
        <v>4.2858000000000001</v>
      </c>
      <c r="J71" s="65"/>
      <c r="K71" s="148">
        <f t="shared" si="3"/>
        <v>63</v>
      </c>
      <c r="L71" s="149">
        <f t="shared" si="4"/>
        <v>57.002400000000009</v>
      </c>
      <c r="M71" s="150">
        <f t="shared" si="1"/>
        <v>90.48</v>
      </c>
      <c r="N71" s="149">
        <f t="shared" si="5"/>
        <v>0</v>
      </c>
      <c r="O71" s="151">
        <f t="shared" si="2"/>
        <v>0</v>
      </c>
    </row>
    <row r="72" spans="1:15" ht="15" customHeight="1" thickBot="1" x14ac:dyDescent="0.3">
      <c r="A72" s="54"/>
      <c r="B72" s="35"/>
      <c r="C72" s="22" t="s">
        <v>111</v>
      </c>
      <c r="D72" s="28">
        <f>SUM(D73:D87)</f>
        <v>1392</v>
      </c>
      <c r="E72" s="29">
        <f>AVERAGE(E73:E87)</f>
        <v>1.0050000000000001</v>
      </c>
      <c r="F72" s="29">
        <f>AVERAGE(F73:F87)</f>
        <v>15.198</v>
      </c>
      <c r="G72" s="29">
        <f>AVERAGE(G73:G87)</f>
        <v>52.744000000000007</v>
      </c>
      <c r="H72" s="29">
        <f>AVERAGE(H73:H87)</f>
        <v>31.789333333333335</v>
      </c>
      <c r="I72" s="31">
        <f>AVERAGE(I73:I87)</f>
        <v>4.1605266666666667</v>
      </c>
      <c r="J72" s="65"/>
      <c r="K72" s="164">
        <f t="shared" si="3"/>
        <v>1392</v>
      </c>
      <c r="L72" s="165">
        <f>SUM(L73:L87)</f>
        <v>1173.0097000000001</v>
      </c>
      <c r="M72" s="166">
        <f t="shared" si="1"/>
        <v>84.533333333333346</v>
      </c>
      <c r="N72" s="165">
        <f>SUM(N73:N87)</f>
        <v>3.99</v>
      </c>
      <c r="O72" s="167">
        <f t="shared" si="2"/>
        <v>1.0050000000000001</v>
      </c>
    </row>
    <row r="73" spans="1:15" ht="15" customHeight="1" x14ac:dyDescent="0.25">
      <c r="A73" s="55">
        <v>1</v>
      </c>
      <c r="B73" s="56">
        <v>50040</v>
      </c>
      <c r="C73" s="11" t="s">
        <v>57</v>
      </c>
      <c r="D73" s="225">
        <v>102</v>
      </c>
      <c r="E73" s="226"/>
      <c r="F73" s="226">
        <v>1.96</v>
      </c>
      <c r="G73" s="226">
        <v>51.96</v>
      </c>
      <c r="H73" s="226">
        <v>46.08</v>
      </c>
      <c r="I73" s="41">
        <f t="shared" ref="I73:I87" si="29">(2*E73+3*F73+4*G73+5*H73)/100</f>
        <v>4.4412000000000003</v>
      </c>
      <c r="J73" s="65"/>
      <c r="K73" s="140">
        <f t="shared" si="3"/>
        <v>102</v>
      </c>
      <c r="L73" s="141">
        <f t="shared" si="4"/>
        <v>100.0008</v>
      </c>
      <c r="M73" s="142">
        <f t="shared" ref="M73:M128" si="30">G73+H73</f>
        <v>98.039999999999992</v>
      </c>
      <c r="N73" s="141">
        <f t="shared" si="5"/>
        <v>0</v>
      </c>
      <c r="O73" s="143">
        <f t="shared" ref="O73:O128" si="31">E73</f>
        <v>0</v>
      </c>
    </row>
    <row r="74" spans="1:15" ht="15" customHeight="1" x14ac:dyDescent="0.25">
      <c r="A74" s="57">
        <v>2</v>
      </c>
      <c r="B74" s="58">
        <v>50003</v>
      </c>
      <c r="C74" s="10" t="s">
        <v>56</v>
      </c>
      <c r="D74" s="221">
        <v>124</v>
      </c>
      <c r="E74" s="222"/>
      <c r="F74" s="222">
        <v>6.45</v>
      </c>
      <c r="G74" s="222">
        <v>49.19</v>
      </c>
      <c r="H74" s="222">
        <v>44.36</v>
      </c>
      <c r="I74" s="38">
        <f t="shared" si="29"/>
        <v>4.3790999999999993</v>
      </c>
      <c r="J74" s="65"/>
      <c r="K74" s="144">
        <f t="shared" ref="K74:K128" si="32">D74</f>
        <v>124</v>
      </c>
      <c r="L74" s="145">
        <f t="shared" ref="L74:L128" si="33">M74*K74/100</f>
        <v>116.002</v>
      </c>
      <c r="M74" s="146">
        <f t="shared" si="30"/>
        <v>93.55</v>
      </c>
      <c r="N74" s="145">
        <f t="shared" ref="N74:N128" si="34">O74*K74/100</f>
        <v>0</v>
      </c>
      <c r="O74" s="147">
        <f t="shared" si="31"/>
        <v>0</v>
      </c>
    </row>
    <row r="75" spans="1:15" ht="15" customHeight="1" x14ac:dyDescent="0.25">
      <c r="A75" s="57">
        <v>3</v>
      </c>
      <c r="B75" s="58">
        <v>50060</v>
      </c>
      <c r="C75" s="10" t="s">
        <v>59</v>
      </c>
      <c r="D75" s="221">
        <v>74</v>
      </c>
      <c r="E75" s="222"/>
      <c r="F75" s="222">
        <v>2.7</v>
      </c>
      <c r="G75" s="222">
        <v>31.08</v>
      </c>
      <c r="H75" s="222">
        <v>66.22</v>
      </c>
      <c r="I75" s="38">
        <f t="shared" si="29"/>
        <v>4.6352000000000002</v>
      </c>
      <c r="J75" s="65"/>
      <c r="K75" s="144">
        <f t="shared" si="32"/>
        <v>74</v>
      </c>
      <c r="L75" s="145">
        <f t="shared" si="33"/>
        <v>72.001999999999995</v>
      </c>
      <c r="M75" s="146">
        <f t="shared" si="30"/>
        <v>97.3</v>
      </c>
      <c r="N75" s="145">
        <f t="shared" si="34"/>
        <v>0</v>
      </c>
      <c r="O75" s="147">
        <f t="shared" si="31"/>
        <v>0</v>
      </c>
    </row>
    <row r="76" spans="1:15" ht="15" customHeight="1" x14ac:dyDescent="0.25">
      <c r="A76" s="57">
        <v>4</v>
      </c>
      <c r="B76" s="58">
        <v>50170</v>
      </c>
      <c r="C76" s="10" t="s">
        <v>60</v>
      </c>
      <c r="D76" s="221">
        <v>75</v>
      </c>
      <c r="E76" s="222">
        <v>1.33</v>
      </c>
      <c r="F76" s="222">
        <v>20</v>
      </c>
      <c r="G76" s="222">
        <v>64</v>
      </c>
      <c r="H76" s="222">
        <v>14.67</v>
      </c>
      <c r="I76" s="38">
        <f t="shared" si="29"/>
        <v>3.9200999999999997</v>
      </c>
      <c r="J76" s="65"/>
      <c r="K76" s="144">
        <f t="shared" si="32"/>
        <v>75</v>
      </c>
      <c r="L76" s="145">
        <f t="shared" si="33"/>
        <v>59.002499999999998</v>
      </c>
      <c r="M76" s="146">
        <f t="shared" si="30"/>
        <v>78.67</v>
      </c>
      <c r="N76" s="145">
        <f t="shared" si="34"/>
        <v>0.99750000000000005</v>
      </c>
      <c r="O76" s="147">
        <f t="shared" si="31"/>
        <v>1.33</v>
      </c>
    </row>
    <row r="77" spans="1:15" ht="15" customHeight="1" x14ac:dyDescent="0.25">
      <c r="A77" s="57">
        <v>5</v>
      </c>
      <c r="B77" s="58">
        <v>50230</v>
      </c>
      <c r="C77" s="10" t="s">
        <v>61</v>
      </c>
      <c r="D77" s="221">
        <v>75</v>
      </c>
      <c r="E77" s="222"/>
      <c r="F77" s="222">
        <v>13.33</v>
      </c>
      <c r="G77" s="222">
        <v>54.67</v>
      </c>
      <c r="H77" s="222">
        <v>32</v>
      </c>
      <c r="I77" s="38">
        <f t="shared" si="29"/>
        <v>4.1867000000000001</v>
      </c>
      <c r="J77" s="65"/>
      <c r="K77" s="144">
        <f t="shared" si="32"/>
        <v>75</v>
      </c>
      <c r="L77" s="145">
        <f t="shared" si="33"/>
        <v>65.002499999999998</v>
      </c>
      <c r="M77" s="146">
        <f t="shared" si="30"/>
        <v>86.67</v>
      </c>
      <c r="N77" s="145">
        <f t="shared" si="34"/>
        <v>0</v>
      </c>
      <c r="O77" s="147">
        <f t="shared" si="31"/>
        <v>0</v>
      </c>
    </row>
    <row r="78" spans="1:15" ht="15" customHeight="1" x14ac:dyDescent="0.25">
      <c r="A78" s="57">
        <v>6</v>
      </c>
      <c r="B78" s="58">
        <v>50340</v>
      </c>
      <c r="C78" s="10" t="s">
        <v>62</v>
      </c>
      <c r="D78" s="221">
        <v>60</v>
      </c>
      <c r="E78" s="222"/>
      <c r="F78" s="222">
        <v>20</v>
      </c>
      <c r="G78" s="222">
        <v>46.67</v>
      </c>
      <c r="H78" s="222">
        <v>33.33</v>
      </c>
      <c r="I78" s="38">
        <f t="shared" si="29"/>
        <v>4.1333000000000002</v>
      </c>
      <c r="J78" s="65"/>
      <c r="K78" s="144">
        <f t="shared" si="32"/>
        <v>60</v>
      </c>
      <c r="L78" s="145">
        <f t="shared" si="33"/>
        <v>48</v>
      </c>
      <c r="M78" s="146">
        <f t="shared" si="30"/>
        <v>80</v>
      </c>
      <c r="N78" s="145">
        <f t="shared" si="34"/>
        <v>0</v>
      </c>
      <c r="O78" s="147">
        <f t="shared" si="31"/>
        <v>0</v>
      </c>
    </row>
    <row r="79" spans="1:15" ht="15" customHeight="1" x14ac:dyDescent="0.25">
      <c r="A79" s="57">
        <v>7</v>
      </c>
      <c r="B79" s="58">
        <v>50420</v>
      </c>
      <c r="C79" s="10" t="s">
        <v>63</v>
      </c>
      <c r="D79" s="221">
        <v>80</v>
      </c>
      <c r="E79" s="222"/>
      <c r="F79" s="222">
        <v>17.5</v>
      </c>
      <c r="G79" s="222">
        <v>46.25</v>
      </c>
      <c r="H79" s="222">
        <v>36.25</v>
      </c>
      <c r="I79" s="38">
        <f t="shared" si="29"/>
        <v>4.1875</v>
      </c>
      <c r="J79" s="65"/>
      <c r="K79" s="144">
        <f t="shared" si="32"/>
        <v>80</v>
      </c>
      <c r="L79" s="145">
        <f t="shared" si="33"/>
        <v>66</v>
      </c>
      <c r="M79" s="146">
        <f t="shared" si="30"/>
        <v>82.5</v>
      </c>
      <c r="N79" s="145">
        <f t="shared" si="34"/>
        <v>0</v>
      </c>
      <c r="O79" s="147">
        <f t="shared" si="31"/>
        <v>0</v>
      </c>
    </row>
    <row r="80" spans="1:15" ht="15" customHeight="1" x14ac:dyDescent="0.25">
      <c r="A80" s="57">
        <v>8</v>
      </c>
      <c r="B80" s="56">
        <v>50450</v>
      </c>
      <c r="C80" s="11" t="s">
        <v>64</v>
      </c>
      <c r="D80" s="221">
        <v>133</v>
      </c>
      <c r="E80" s="222"/>
      <c r="F80" s="222">
        <v>20.3</v>
      </c>
      <c r="G80" s="222">
        <v>65.41</v>
      </c>
      <c r="H80" s="222">
        <v>14.29</v>
      </c>
      <c r="I80" s="38">
        <f t="shared" si="29"/>
        <v>3.9398999999999997</v>
      </c>
      <c r="J80" s="65"/>
      <c r="K80" s="144">
        <f t="shared" si="32"/>
        <v>133</v>
      </c>
      <c r="L80" s="145">
        <f t="shared" si="33"/>
        <v>106.00099999999999</v>
      </c>
      <c r="M80" s="146">
        <f t="shared" si="30"/>
        <v>79.699999999999989</v>
      </c>
      <c r="N80" s="145">
        <f t="shared" si="34"/>
        <v>0</v>
      </c>
      <c r="O80" s="147">
        <f t="shared" si="31"/>
        <v>0</v>
      </c>
    </row>
    <row r="81" spans="1:15" ht="15" customHeight="1" x14ac:dyDescent="0.25">
      <c r="A81" s="57">
        <v>9</v>
      </c>
      <c r="B81" s="58">
        <v>50620</v>
      </c>
      <c r="C81" s="10" t="s">
        <v>65</v>
      </c>
      <c r="D81" s="221">
        <v>78</v>
      </c>
      <c r="E81" s="222"/>
      <c r="F81" s="222">
        <v>17.95</v>
      </c>
      <c r="G81" s="222">
        <v>57.69</v>
      </c>
      <c r="H81" s="222">
        <v>24.36</v>
      </c>
      <c r="I81" s="38">
        <f t="shared" si="29"/>
        <v>4.0640999999999998</v>
      </c>
      <c r="J81" s="65"/>
      <c r="K81" s="144">
        <f t="shared" si="32"/>
        <v>78</v>
      </c>
      <c r="L81" s="145">
        <f t="shared" si="33"/>
        <v>63.998999999999995</v>
      </c>
      <c r="M81" s="146">
        <f t="shared" si="30"/>
        <v>82.05</v>
      </c>
      <c r="N81" s="145">
        <f t="shared" si="34"/>
        <v>0</v>
      </c>
      <c r="O81" s="147">
        <f t="shared" si="31"/>
        <v>0</v>
      </c>
    </row>
    <row r="82" spans="1:15" ht="15" customHeight="1" x14ac:dyDescent="0.25">
      <c r="A82" s="57">
        <v>10</v>
      </c>
      <c r="B82" s="58">
        <v>50760</v>
      </c>
      <c r="C82" s="10" t="s">
        <v>66</v>
      </c>
      <c r="D82" s="221">
        <v>120</v>
      </c>
      <c r="E82" s="222"/>
      <c r="F82" s="222">
        <v>32.5</v>
      </c>
      <c r="G82" s="222">
        <v>50</v>
      </c>
      <c r="H82" s="222">
        <v>17.5</v>
      </c>
      <c r="I82" s="38">
        <f t="shared" si="29"/>
        <v>3.85</v>
      </c>
      <c r="J82" s="65"/>
      <c r="K82" s="144">
        <f t="shared" si="32"/>
        <v>120</v>
      </c>
      <c r="L82" s="145">
        <f t="shared" si="33"/>
        <v>81</v>
      </c>
      <c r="M82" s="146">
        <f t="shared" si="30"/>
        <v>67.5</v>
      </c>
      <c r="N82" s="145">
        <f t="shared" si="34"/>
        <v>0</v>
      </c>
      <c r="O82" s="147">
        <f t="shared" si="31"/>
        <v>0</v>
      </c>
    </row>
    <row r="83" spans="1:15" ht="15" customHeight="1" x14ac:dyDescent="0.25">
      <c r="A83" s="57">
        <v>11</v>
      </c>
      <c r="B83" s="58">
        <v>50780</v>
      </c>
      <c r="C83" s="10" t="s">
        <v>67</v>
      </c>
      <c r="D83" s="221">
        <v>135</v>
      </c>
      <c r="E83" s="222">
        <v>0.74</v>
      </c>
      <c r="F83" s="222">
        <v>11.85</v>
      </c>
      <c r="G83" s="222">
        <v>57.78</v>
      </c>
      <c r="H83" s="222">
        <v>29.63</v>
      </c>
      <c r="I83" s="38">
        <f t="shared" si="29"/>
        <v>4.1629999999999994</v>
      </c>
      <c r="J83" s="65"/>
      <c r="K83" s="144">
        <f t="shared" si="32"/>
        <v>135</v>
      </c>
      <c r="L83" s="145">
        <f t="shared" si="33"/>
        <v>118.0035</v>
      </c>
      <c r="M83" s="146">
        <f t="shared" si="30"/>
        <v>87.41</v>
      </c>
      <c r="N83" s="168">
        <f t="shared" si="34"/>
        <v>0.99900000000000011</v>
      </c>
      <c r="O83" s="147">
        <f t="shared" si="31"/>
        <v>0.74</v>
      </c>
    </row>
    <row r="84" spans="1:15" s="215" customFormat="1" ht="15" customHeight="1" x14ac:dyDescent="0.25">
      <c r="A84" s="219">
        <v>12</v>
      </c>
      <c r="B84" s="220">
        <v>50001</v>
      </c>
      <c r="C84" s="218" t="s">
        <v>55</v>
      </c>
      <c r="D84" s="221">
        <v>76</v>
      </c>
      <c r="E84" s="222"/>
      <c r="F84" s="222">
        <v>25</v>
      </c>
      <c r="G84" s="222">
        <v>50</v>
      </c>
      <c r="H84" s="222">
        <v>25</v>
      </c>
      <c r="I84" s="216">
        <f t="shared" si="29"/>
        <v>4</v>
      </c>
      <c r="J84" s="217"/>
      <c r="K84" s="144">
        <f t="shared" si="32"/>
        <v>76</v>
      </c>
      <c r="L84" s="145">
        <f t="shared" si="33"/>
        <v>57</v>
      </c>
      <c r="M84" s="146">
        <f t="shared" si="30"/>
        <v>75</v>
      </c>
      <c r="N84" s="168">
        <f t="shared" si="34"/>
        <v>0</v>
      </c>
      <c r="O84" s="147">
        <f t="shared" si="31"/>
        <v>0</v>
      </c>
    </row>
    <row r="85" spans="1:15" ht="15" customHeight="1" x14ac:dyDescent="0.25">
      <c r="A85" s="57">
        <v>13</v>
      </c>
      <c r="B85" s="58">
        <v>50930</v>
      </c>
      <c r="C85" s="205" t="s">
        <v>68</v>
      </c>
      <c r="D85" s="221">
        <v>83</v>
      </c>
      <c r="E85" s="222">
        <v>1.2</v>
      </c>
      <c r="F85" s="222">
        <v>12.05</v>
      </c>
      <c r="G85" s="222">
        <v>57.83</v>
      </c>
      <c r="H85" s="222">
        <v>28.92</v>
      </c>
      <c r="I85" s="38">
        <f t="shared" si="29"/>
        <v>4.1447000000000003</v>
      </c>
      <c r="J85" s="65"/>
      <c r="K85" s="144">
        <f t="shared" si="32"/>
        <v>83</v>
      </c>
      <c r="L85" s="145">
        <f t="shared" si="33"/>
        <v>72.002499999999998</v>
      </c>
      <c r="M85" s="146">
        <f t="shared" si="30"/>
        <v>86.75</v>
      </c>
      <c r="N85" s="145">
        <f t="shared" si="34"/>
        <v>0.996</v>
      </c>
      <c r="O85" s="147">
        <f t="shared" si="31"/>
        <v>1.2</v>
      </c>
    </row>
    <row r="86" spans="1:15" ht="15" customHeight="1" x14ac:dyDescent="0.25">
      <c r="A86" s="59">
        <v>14</v>
      </c>
      <c r="B86" s="34">
        <v>50970</v>
      </c>
      <c r="C86" s="207" t="s">
        <v>136</v>
      </c>
      <c r="D86" s="221">
        <v>44</v>
      </c>
      <c r="E86" s="222"/>
      <c r="F86" s="222">
        <v>9.09</v>
      </c>
      <c r="G86" s="222">
        <v>47.73</v>
      </c>
      <c r="H86" s="222">
        <v>43.18</v>
      </c>
      <c r="I86" s="40">
        <f t="shared" si="29"/>
        <v>4.3409000000000004</v>
      </c>
      <c r="J86" s="65"/>
      <c r="K86" s="144">
        <f t="shared" si="32"/>
        <v>44</v>
      </c>
      <c r="L86" s="145">
        <f t="shared" si="33"/>
        <v>40.000399999999999</v>
      </c>
      <c r="M86" s="146">
        <f t="shared" si="30"/>
        <v>90.91</v>
      </c>
      <c r="N86" s="145">
        <f t="shared" si="34"/>
        <v>0</v>
      </c>
      <c r="O86" s="147">
        <f t="shared" si="31"/>
        <v>0</v>
      </c>
    </row>
    <row r="87" spans="1:15" ht="15" customHeight="1" thickBot="1" x14ac:dyDescent="0.3">
      <c r="A87" s="59">
        <v>15</v>
      </c>
      <c r="B87" s="34">
        <v>51370</v>
      </c>
      <c r="C87" s="207" t="s">
        <v>69</v>
      </c>
      <c r="D87" s="223">
        <v>133</v>
      </c>
      <c r="E87" s="224">
        <v>0.75</v>
      </c>
      <c r="F87" s="224">
        <v>17.29</v>
      </c>
      <c r="G87" s="224">
        <v>60.9</v>
      </c>
      <c r="H87" s="224">
        <v>21.05</v>
      </c>
      <c r="I87" s="39">
        <f t="shared" si="29"/>
        <v>4.0221999999999998</v>
      </c>
      <c r="J87" s="65"/>
      <c r="K87" s="148">
        <f t="shared" si="32"/>
        <v>133</v>
      </c>
      <c r="L87" s="149">
        <f t="shared" si="33"/>
        <v>108.9935</v>
      </c>
      <c r="M87" s="150">
        <f t="shared" si="30"/>
        <v>81.95</v>
      </c>
      <c r="N87" s="149">
        <f t="shared" si="34"/>
        <v>0.99750000000000005</v>
      </c>
      <c r="O87" s="151">
        <f t="shared" si="31"/>
        <v>0.75</v>
      </c>
    </row>
    <row r="88" spans="1:15" ht="15" customHeight="1" thickBot="1" x14ac:dyDescent="0.3">
      <c r="A88" s="54"/>
      <c r="B88" s="35"/>
      <c r="C88" s="208" t="s">
        <v>112</v>
      </c>
      <c r="D88" s="209">
        <f>SUM(D89:D119)</f>
        <v>3677</v>
      </c>
      <c r="E88" s="210">
        <f>AVERAGE(E89:E119)</f>
        <v>2.0425</v>
      </c>
      <c r="F88" s="210">
        <f>AVERAGE(F89:F119)</f>
        <v>13.536</v>
      </c>
      <c r="G88" s="210">
        <f>AVERAGE(G89:G119)</f>
        <v>54.851666666666674</v>
      </c>
      <c r="H88" s="197">
        <f>AVERAGE(H89:H119)</f>
        <v>30.795333333333335</v>
      </c>
      <c r="I88" s="31">
        <f>AVERAGE(I89:I119)</f>
        <v>4.1562533333333338</v>
      </c>
      <c r="J88" s="65"/>
      <c r="K88" s="164">
        <f t="shared" si="32"/>
        <v>3677</v>
      </c>
      <c r="L88" s="165">
        <f>SUM(L89:L119)</f>
        <v>3200.994099999999</v>
      </c>
      <c r="M88" s="166">
        <f t="shared" si="30"/>
        <v>85.647000000000006</v>
      </c>
      <c r="N88" s="165">
        <f>SUM(N89:N119)</f>
        <v>21.986999999999995</v>
      </c>
      <c r="O88" s="167">
        <f t="shared" si="31"/>
        <v>2.0425</v>
      </c>
    </row>
    <row r="89" spans="1:15" ht="15" customHeight="1" x14ac:dyDescent="0.25">
      <c r="A89" s="55">
        <v>1</v>
      </c>
      <c r="B89" s="56">
        <v>60010</v>
      </c>
      <c r="C89" s="206" t="s">
        <v>71</v>
      </c>
      <c r="D89" s="211">
        <v>105</v>
      </c>
      <c r="E89" s="212"/>
      <c r="F89" s="212">
        <v>12.38</v>
      </c>
      <c r="G89" s="212">
        <v>39.049999999999997</v>
      </c>
      <c r="H89" s="198">
        <v>48.57</v>
      </c>
      <c r="I89" s="41">
        <f t="shared" ref="I89:I118" si="35">(2*E89+3*F89+4*G89+5*H89)/100</f>
        <v>4.3618999999999994</v>
      </c>
      <c r="J89" s="65"/>
      <c r="K89" s="140">
        <f t="shared" si="32"/>
        <v>105</v>
      </c>
      <c r="L89" s="141">
        <f t="shared" si="33"/>
        <v>92.001000000000005</v>
      </c>
      <c r="M89" s="142">
        <f t="shared" si="30"/>
        <v>87.62</v>
      </c>
      <c r="N89" s="141">
        <f t="shared" si="34"/>
        <v>0</v>
      </c>
      <c r="O89" s="143">
        <f t="shared" si="31"/>
        <v>0</v>
      </c>
    </row>
    <row r="90" spans="1:15" ht="15" customHeight="1" x14ac:dyDescent="0.25">
      <c r="A90" s="57">
        <v>2</v>
      </c>
      <c r="B90" s="58">
        <v>60020</v>
      </c>
      <c r="C90" s="205" t="s">
        <v>72</v>
      </c>
      <c r="D90" s="213">
        <v>74</v>
      </c>
      <c r="E90" s="214">
        <v>8.11</v>
      </c>
      <c r="F90" s="214">
        <v>37.840000000000003</v>
      </c>
      <c r="G90" s="214">
        <v>51.35</v>
      </c>
      <c r="H90" s="200">
        <v>2.7</v>
      </c>
      <c r="I90" s="38">
        <f t="shared" si="35"/>
        <v>3.4863999999999997</v>
      </c>
      <c r="J90" s="65"/>
      <c r="K90" s="144">
        <f t="shared" si="32"/>
        <v>74</v>
      </c>
      <c r="L90" s="145">
        <f t="shared" si="33"/>
        <v>39.997</v>
      </c>
      <c r="M90" s="146">
        <f t="shared" si="30"/>
        <v>54.050000000000004</v>
      </c>
      <c r="N90" s="145">
        <f t="shared" si="34"/>
        <v>6.0014000000000003</v>
      </c>
      <c r="O90" s="147">
        <f t="shared" si="31"/>
        <v>8.11</v>
      </c>
    </row>
    <row r="91" spans="1:15" ht="15" customHeight="1" x14ac:dyDescent="0.25">
      <c r="A91" s="57">
        <v>3</v>
      </c>
      <c r="B91" s="58">
        <v>60050</v>
      </c>
      <c r="C91" s="205" t="s">
        <v>73</v>
      </c>
      <c r="D91" s="213">
        <v>101</v>
      </c>
      <c r="E91" s="214"/>
      <c r="F91" s="214">
        <v>13.86</v>
      </c>
      <c r="G91" s="214">
        <v>65.349999999999994</v>
      </c>
      <c r="H91" s="200">
        <v>20.79</v>
      </c>
      <c r="I91" s="38">
        <f t="shared" si="35"/>
        <v>4.0692999999999993</v>
      </c>
      <c r="J91" s="65"/>
      <c r="K91" s="144">
        <f t="shared" si="32"/>
        <v>101</v>
      </c>
      <c r="L91" s="145">
        <f t="shared" si="33"/>
        <v>87.00139999999999</v>
      </c>
      <c r="M91" s="146">
        <f t="shared" si="30"/>
        <v>86.139999999999986</v>
      </c>
      <c r="N91" s="145">
        <f t="shared" si="34"/>
        <v>0</v>
      </c>
      <c r="O91" s="147">
        <f t="shared" si="31"/>
        <v>0</v>
      </c>
    </row>
    <row r="92" spans="1:15" ht="15" customHeight="1" x14ac:dyDescent="0.25">
      <c r="A92" s="57">
        <v>4</v>
      </c>
      <c r="B92" s="58">
        <v>60070</v>
      </c>
      <c r="C92" s="205" t="s">
        <v>74</v>
      </c>
      <c r="D92" s="213">
        <v>120</v>
      </c>
      <c r="E92" s="214"/>
      <c r="F92" s="214">
        <v>4.17</v>
      </c>
      <c r="G92" s="214">
        <v>46.67</v>
      </c>
      <c r="H92" s="200">
        <v>49.17</v>
      </c>
      <c r="I92" s="38">
        <f t="shared" si="35"/>
        <v>4.4504000000000001</v>
      </c>
      <c r="J92" s="65"/>
      <c r="K92" s="144">
        <f t="shared" si="32"/>
        <v>120</v>
      </c>
      <c r="L92" s="145">
        <f t="shared" si="33"/>
        <v>115.00800000000001</v>
      </c>
      <c r="M92" s="146">
        <f t="shared" si="30"/>
        <v>95.84</v>
      </c>
      <c r="N92" s="145">
        <f t="shared" si="34"/>
        <v>0</v>
      </c>
      <c r="O92" s="147">
        <f t="shared" si="31"/>
        <v>0</v>
      </c>
    </row>
    <row r="93" spans="1:15" ht="15" customHeight="1" x14ac:dyDescent="0.25">
      <c r="A93" s="57">
        <v>5</v>
      </c>
      <c r="B93" s="58">
        <v>60180</v>
      </c>
      <c r="C93" s="205" t="s">
        <v>75</v>
      </c>
      <c r="D93" s="213">
        <v>161</v>
      </c>
      <c r="E93" s="214"/>
      <c r="F93" s="214">
        <v>6.21</v>
      </c>
      <c r="G93" s="214">
        <v>52.8</v>
      </c>
      <c r="H93" s="200">
        <v>40.99</v>
      </c>
      <c r="I93" s="38">
        <f t="shared" si="35"/>
        <v>4.3477999999999994</v>
      </c>
      <c r="J93" s="65"/>
      <c r="K93" s="144">
        <f t="shared" si="32"/>
        <v>161</v>
      </c>
      <c r="L93" s="145">
        <f t="shared" si="33"/>
        <v>151.00189999999998</v>
      </c>
      <c r="M93" s="146">
        <f t="shared" si="30"/>
        <v>93.789999999999992</v>
      </c>
      <c r="N93" s="145">
        <f t="shared" si="34"/>
        <v>0</v>
      </c>
      <c r="O93" s="147">
        <f t="shared" si="31"/>
        <v>0</v>
      </c>
    </row>
    <row r="94" spans="1:15" s="183" customFormat="1" ht="15" customHeight="1" x14ac:dyDescent="0.25">
      <c r="A94" s="195">
        <v>6</v>
      </c>
      <c r="B94" s="196">
        <v>60220</v>
      </c>
      <c r="C94" s="205" t="s">
        <v>135</v>
      </c>
      <c r="D94" s="213">
        <v>74</v>
      </c>
      <c r="E94" s="214"/>
      <c r="F94" s="214">
        <v>8.11</v>
      </c>
      <c r="G94" s="214">
        <v>41.89</v>
      </c>
      <c r="H94" s="200">
        <v>50</v>
      </c>
      <c r="I94" s="184">
        <f t="shared" si="35"/>
        <v>4.4188999999999998</v>
      </c>
      <c r="J94" s="193"/>
      <c r="K94" s="144">
        <f t="shared" si="32"/>
        <v>74</v>
      </c>
      <c r="L94" s="145">
        <f t="shared" si="33"/>
        <v>67.998599999999996</v>
      </c>
      <c r="M94" s="146">
        <f t="shared" si="30"/>
        <v>91.89</v>
      </c>
      <c r="N94" s="145">
        <f t="shared" si="34"/>
        <v>0</v>
      </c>
      <c r="O94" s="147">
        <f t="shared" si="31"/>
        <v>0</v>
      </c>
    </row>
    <row r="95" spans="1:15" ht="15" customHeight="1" x14ac:dyDescent="0.25">
      <c r="A95" s="195">
        <v>7</v>
      </c>
      <c r="B95" s="58">
        <v>60240</v>
      </c>
      <c r="C95" s="205" t="s">
        <v>76</v>
      </c>
      <c r="D95" s="213">
        <v>151</v>
      </c>
      <c r="E95" s="214"/>
      <c r="F95" s="214">
        <v>11.92</v>
      </c>
      <c r="G95" s="214">
        <v>46.36</v>
      </c>
      <c r="H95" s="200">
        <v>41.72</v>
      </c>
      <c r="I95" s="38">
        <f t="shared" si="35"/>
        <v>4.2979999999999992</v>
      </c>
      <c r="J95" s="65"/>
      <c r="K95" s="144">
        <f t="shared" si="32"/>
        <v>151</v>
      </c>
      <c r="L95" s="145">
        <f t="shared" si="33"/>
        <v>133.0008</v>
      </c>
      <c r="M95" s="146">
        <f t="shared" si="30"/>
        <v>88.08</v>
      </c>
      <c r="N95" s="168">
        <f t="shared" si="34"/>
        <v>0</v>
      </c>
      <c r="O95" s="147">
        <f t="shared" si="31"/>
        <v>0</v>
      </c>
    </row>
    <row r="96" spans="1:15" ht="15" customHeight="1" x14ac:dyDescent="0.25">
      <c r="A96" s="195">
        <v>8</v>
      </c>
      <c r="B96" s="58">
        <v>60560</v>
      </c>
      <c r="C96" s="205" t="s">
        <v>77</v>
      </c>
      <c r="D96" s="213">
        <v>51</v>
      </c>
      <c r="E96" s="214"/>
      <c r="F96" s="214">
        <v>7.84</v>
      </c>
      <c r="G96" s="214">
        <v>64.709999999999994</v>
      </c>
      <c r="H96" s="200">
        <v>27.45</v>
      </c>
      <c r="I96" s="38">
        <f t="shared" si="35"/>
        <v>4.1960999999999995</v>
      </c>
      <c r="J96" s="65"/>
      <c r="K96" s="144">
        <f t="shared" si="32"/>
        <v>51</v>
      </c>
      <c r="L96" s="145">
        <f t="shared" si="33"/>
        <v>47.001599999999996</v>
      </c>
      <c r="M96" s="146">
        <f t="shared" si="30"/>
        <v>92.16</v>
      </c>
      <c r="N96" s="145">
        <f t="shared" si="34"/>
        <v>0</v>
      </c>
      <c r="O96" s="147">
        <f t="shared" si="31"/>
        <v>0</v>
      </c>
    </row>
    <row r="97" spans="1:15" ht="15" customHeight="1" x14ac:dyDescent="0.25">
      <c r="A97" s="195">
        <v>9</v>
      </c>
      <c r="B97" s="58">
        <v>60660</v>
      </c>
      <c r="C97" s="205" t="s">
        <v>78</v>
      </c>
      <c r="D97" s="213">
        <v>26</v>
      </c>
      <c r="E97" s="214">
        <v>3.85</v>
      </c>
      <c r="F97" s="214">
        <v>3.85</v>
      </c>
      <c r="G97" s="214">
        <v>73.08</v>
      </c>
      <c r="H97" s="200">
        <v>19.23</v>
      </c>
      <c r="I97" s="38">
        <f t="shared" si="35"/>
        <v>4.0772000000000004</v>
      </c>
      <c r="J97" s="65"/>
      <c r="K97" s="144">
        <f t="shared" si="32"/>
        <v>26</v>
      </c>
      <c r="L97" s="145">
        <f t="shared" si="33"/>
        <v>24.000599999999999</v>
      </c>
      <c r="M97" s="146">
        <f t="shared" si="30"/>
        <v>92.31</v>
      </c>
      <c r="N97" s="145">
        <f t="shared" si="34"/>
        <v>1.0010000000000001</v>
      </c>
      <c r="O97" s="147">
        <f t="shared" si="31"/>
        <v>3.85</v>
      </c>
    </row>
    <row r="98" spans="1:15" ht="15" customHeight="1" x14ac:dyDescent="0.25">
      <c r="A98" s="195">
        <v>10</v>
      </c>
      <c r="B98" s="58">
        <v>60001</v>
      </c>
      <c r="C98" s="205" t="s">
        <v>70</v>
      </c>
      <c r="D98" s="213">
        <v>102</v>
      </c>
      <c r="E98" s="214"/>
      <c r="F98" s="214">
        <v>18.63</v>
      </c>
      <c r="G98" s="214">
        <v>50</v>
      </c>
      <c r="H98" s="200">
        <v>31.37</v>
      </c>
      <c r="I98" s="38">
        <f t="shared" si="35"/>
        <v>4.1273999999999997</v>
      </c>
      <c r="J98" s="65"/>
      <c r="K98" s="144">
        <f t="shared" si="32"/>
        <v>102</v>
      </c>
      <c r="L98" s="145">
        <f t="shared" si="33"/>
        <v>82.997399999999999</v>
      </c>
      <c r="M98" s="146">
        <f t="shared" si="30"/>
        <v>81.37</v>
      </c>
      <c r="N98" s="168">
        <f t="shared" si="34"/>
        <v>0</v>
      </c>
      <c r="O98" s="147">
        <f t="shared" si="31"/>
        <v>0</v>
      </c>
    </row>
    <row r="99" spans="1:15" ht="15" customHeight="1" x14ac:dyDescent="0.25">
      <c r="A99" s="195">
        <v>11</v>
      </c>
      <c r="B99" s="58">
        <v>60701</v>
      </c>
      <c r="C99" s="204" t="s">
        <v>79</v>
      </c>
      <c r="D99" s="213">
        <v>74</v>
      </c>
      <c r="E99" s="214">
        <v>1.35</v>
      </c>
      <c r="F99" s="214">
        <v>16.22</v>
      </c>
      <c r="G99" s="214">
        <v>48.65</v>
      </c>
      <c r="H99" s="200">
        <v>33.78</v>
      </c>
      <c r="I99" s="38">
        <f t="shared" si="35"/>
        <v>4.1486000000000001</v>
      </c>
      <c r="J99" s="65"/>
      <c r="K99" s="144">
        <f t="shared" si="32"/>
        <v>74</v>
      </c>
      <c r="L99" s="145">
        <f t="shared" si="33"/>
        <v>60.998200000000004</v>
      </c>
      <c r="M99" s="170">
        <f t="shared" si="30"/>
        <v>82.43</v>
      </c>
      <c r="N99" s="145">
        <f t="shared" si="34"/>
        <v>0.99900000000000011</v>
      </c>
      <c r="O99" s="147">
        <f t="shared" si="31"/>
        <v>1.35</v>
      </c>
    </row>
    <row r="100" spans="1:15" ht="15" customHeight="1" x14ac:dyDescent="0.25">
      <c r="A100" s="195">
        <v>12</v>
      </c>
      <c r="B100" s="58">
        <v>60850</v>
      </c>
      <c r="C100" s="10" t="s">
        <v>80</v>
      </c>
      <c r="D100" s="199">
        <v>96</v>
      </c>
      <c r="E100" s="200">
        <v>2.08</v>
      </c>
      <c r="F100" s="200">
        <v>19.79</v>
      </c>
      <c r="G100" s="200">
        <v>69.790000000000006</v>
      </c>
      <c r="H100" s="200">
        <v>8.33</v>
      </c>
      <c r="I100" s="38">
        <f t="shared" si="35"/>
        <v>3.8434000000000004</v>
      </c>
      <c r="J100" s="65"/>
      <c r="K100" s="144">
        <f t="shared" si="32"/>
        <v>96</v>
      </c>
      <c r="L100" s="145">
        <f t="shared" si="33"/>
        <v>74.995200000000011</v>
      </c>
      <c r="M100" s="170">
        <f t="shared" si="30"/>
        <v>78.12</v>
      </c>
      <c r="N100" s="145">
        <f t="shared" si="34"/>
        <v>1.9968000000000001</v>
      </c>
      <c r="O100" s="147">
        <f t="shared" si="31"/>
        <v>2.08</v>
      </c>
    </row>
    <row r="101" spans="1:15" ht="15" customHeight="1" x14ac:dyDescent="0.25">
      <c r="A101" s="195">
        <v>13</v>
      </c>
      <c r="B101" s="58">
        <v>60910</v>
      </c>
      <c r="C101" s="10" t="s">
        <v>81</v>
      </c>
      <c r="D101" s="199">
        <v>88</v>
      </c>
      <c r="E101" s="200">
        <v>3.41</v>
      </c>
      <c r="F101" s="200">
        <v>17.05</v>
      </c>
      <c r="G101" s="200">
        <v>67.040000000000006</v>
      </c>
      <c r="H101" s="200">
        <v>12.5</v>
      </c>
      <c r="I101" s="38">
        <f t="shared" si="35"/>
        <v>3.8863000000000003</v>
      </c>
      <c r="J101" s="65"/>
      <c r="K101" s="144">
        <f t="shared" si="32"/>
        <v>88</v>
      </c>
      <c r="L101" s="145">
        <f t="shared" si="33"/>
        <v>69.995200000000011</v>
      </c>
      <c r="M101" s="146">
        <f t="shared" si="30"/>
        <v>79.540000000000006</v>
      </c>
      <c r="N101" s="145">
        <f t="shared" si="34"/>
        <v>3.0008000000000004</v>
      </c>
      <c r="O101" s="147">
        <f t="shared" si="31"/>
        <v>3.41</v>
      </c>
    </row>
    <row r="102" spans="1:15" ht="15" customHeight="1" x14ac:dyDescent="0.25">
      <c r="A102" s="195">
        <v>14</v>
      </c>
      <c r="B102" s="58">
        <v>60980</v>
      </c>
      <c r="C102" s="10" t="s">
        <v>82</v>
      </c>
      <c r="D102" s="199">
        <v>87</v>
      </c>
      <c r="E102" s="200"/>
      <c r="F102" s="200">
        <v>13.79</v>
      </c>
      <c r="G102" s="200">
        <v>68.97</v>
      </c>
      <c r="H102" s="200">
        <v>17.239999999999998</v>
      </c>
      <c r="I102" s="38">
        <f t="shared" si="35"/>
        <v>4.0344999999999995</v>
      </c>
      <c r="J102" s="65"/>
      <c r="K102" s="144">
        <f t="shared" si="32"/>
        <v>87</v>
      </c>
      <c r="L102" s="145">
        <f t="shared" si="33"/>
        <v>75.00269999999999</v>
      </c>
      <c r="M102" s="146">
        <f t="shared" si="30"/>
        <v>86.21</v>
      </c>
      <c r="N102" s="145">
        <f t="shared" si="34"/>
        <v>0</v>
      </c>
      <c r="O102" s="147">
        <f t="shared" si="31"/>
        <v>0</v>
      </c>
    </row>
    <row r="103" spans="1:15" ht="15" customHeight="1" x14ac:dyDescent="0.25">
      <c r="A103" s="195">
        <v>15</v>
      </c>
      <c r="B103" s="58">
        <v>61080</v>
      </c>
      <c r="C103" s="10" t="s">
        <v>83</v>
      </c>
      <c r="D103" s="199">
        <v>58</v>
      </c>
      <c r="E103" s="200"/>
      <c r="F103" s="200">
        <v>13.79</v>
      </c>
      <c r="G103" s="200">
        <v>56.9</v>
      </c>
      <c r="H103" s="200">
        <v>29.31</v>
      </c>
      <c r="I103" s="38">
        <f t="shared" si="35"/>
        <v>4.1551999999999998</v>
      </c>
      <c r="J103" s="65"/>
      <c r="K103" s="144">
        <f t="shared" si="32"/>
        <v>58</v>
      </c>
      <c r="L103" s="145">
        <f t="shared" si="33"/>
        <v>50.001799999999996</v>
      </c>
      <c r="M103" s="146">
        <f t="shared" si="30"/>
        <v>86.21</v>
      </c>
      <c r="N103" s="145">
        <f t="shared" si="34"/>
        <v>0</v>
      </c>
      <c r="O103" s="147">
        <f t="shared" si="31"/>
        <v>0</v>
      </c>
    </row>
    <row r="104" spans="1:15" ht="15" customHeight="1" x14ac:dyDescent="0.25">
      <c r="A104" s="195">
        <v>16</v>
      </c>
      <c r="B104" s="58">
        <v>61150</v>
      </c>
      <c r="C104" s="10" t="s">
        <v>84</v>
      </c>
      <c r="D104" s="199">
        <v>79</v>
      </c>
      <c r="E104" s="200"/>
      <c r="F104" s="200">
        <v>11.39</v>
      </c>
      <c r="G104" s="200">
        <v>70.89</v>
      </c>
      <c r="H104" s="200">
        <v>17.72</v>
      </c>
      <c r="I104" s="38">
        <f t="shared" si="35"/>
        <v>4.0633000000000008</v>
      </c>
      <c r="J104" s="65"/>
      <c r="K104" s="144">
        <f t="shared" si="32"/>
        <v>79</v>
      </c>
      <c r="L104" s="145">
        <f t="shared" si="33"/>
        <v>70.001899999999992</v>
      </c>
      <c r="M104" s="146">
        <f t="shared" si="30"/>
        <v>88.61</v>
      </c>
      <c r="N104" s="145">
        <f t="shared" si="34"/>
        <v>0</v>
      </c>
      <c r="O104" s="147">
        <f t="shared" si="31"/>
        <v>0</v>
      </c>
    </row>
    <row r="105" spans="1:15" ht="15" customHeight="1" x14ac:dyDescent="0.25">
      <c r="A105" s="195">
        <v>17</v>
      </c>
      <c r="B105" s="58">
        <v>61210</v>
      </c>
      <c r="C105" s="10" t="s">
        <v>85</v>
      </c>
      <c r="D105" s="199">
        <v>72</v>
      </c>
      <c r="E105" s="200">
        <v>1.39</v>
      </c>
      <c r="F105" s="200">
        <v>11.11</v>
      </c>
      <c r="G105" s="200">
        <v>63.89</v>
      </c>
      <c r="H105" s="200">
        <v>23.61</v>
      </c>
      <c r="I105" s="38">
        <f t="shared" si="35"/>
        <v>4.0972</v>
      </c>
      <c r="J105" s="65"/>
      <c r="K105" s="144">
        <f t="shared" si="32"/>
        <v>72</v>
      </c>
      <c r="L105" s="145">
        <f t="shared" si="33"/>
        <v>63</v>
      </c>
      <c r="M105" s="146">
        <f t="shared" si="30"/>
        <v>87.5</v>
      </c>
      <c r="N105" s="145">
        <f t="shared" si="34"/>
        <v>1.0007999999999999</v>
      </c>
      <c r="O105" s="147">
        <f t="shared" si="31"/>
        <v>1.39</v>
      </c>
    </row>
    <row r="106" spans="1:15" ht="15" customHeight="1" x14ac:dyDescent="0.25">
      <c r="A106" s="195">
        <v>18</v>
      </c>
      <c r="B106" s="58">
        <v>61290</v>
      </c>
      <c r="C106" s="10" t="s">
        <v>86</v>
      </c>
      <c r="D106" s="199">
        <v>67</v>
      </c>
      <c r="E106" s="200"/>
      <c r="F106" s="200">
        <v>23.88</v>
      </c>
      <c r="G106" s="200">
        <v>55.22</v>
      </c>
      <c r="H106" s="200">
        <v>20.9</v>
      </c>
      <c r="I106" s="38">
        <f t="shared" si="35"/>
        <v>3.9701999999999997</v>
      </c>
      <c r="J106" s="65"/>
      <c r="K106" s="144">
        <f t="shared" si="32"/>
        <v>67</v>
      </c>
      <c r="L106" s="145">
        <f t="shared" si="33"/>
        <v>51.000399999999999</v>
      </c>
      <c r="M106" s="146">
        <f t="shared" si="30"/>
        <v>76.12</v>
      </c>
      <c r="N106" s="145">
        <f t="shared" si="34"/>
        <v>0</v>
      </c>
      <c r="O106" s="147">
        <f t="shared" si="31"/>
        <v>0</v>
      </c>
    </row>
    <row r="107" spans="1:15" ht="15" customHeight="1" x14ac:dyDescent="0.25">
      <c r="A107" s="195">
        <v>19</v>
      </c>
      <c r="B107" s="58">
        <v>61340</v>
      </c>
      <c r="C107" s="10" t="s">
        <v>87</v>
      </c>
      <c r="D107" s="199">
        <v>143</v>
      </c>
      <c r="E107" s="200"/>
      <c r="F107" s="200">
        <v>18.88</v>
      </c>
      <c r="G107" s="200">
        <v>56.64</v>
      </c>
      <c r="H107" s="200">
        <v>24.48</v>
      </c>
      <c r="I107" s="38">
        <f t="shared" si="35"/>
        <v>4.056</v>
      </c>
      <c r="J107" s="65"/>
      <c r="K107" s="144">
        <f t="shared" si="32"/>
        <v>143</v>
      </c>
      <c r="L107" s="145">
        <f t="shared" si="33"/>
        <v>116.0016</v>
      </c>
      <c r="M107" s="146">
        <f t="shared" si="30"/>
        <v>81.12</v>
      </c>
      <c r="N107" s="145">
        <f t="shared" si="34"/>
        <v>0</v>
      </c>
      <c r="O107" s="147">
        <f t="shared" si="31"/>
        <v>0</v>
      </c>
    </row>
    <row r="108" spans="1:15" ht="15" customHeight="1" x14ac:dyDescent="0.25">
      <c r="A108" s="195">
        <v>20</v>
      </c>
      <c r="B108" s="58">
        <v>61390</v>
      </c>
      <c r="C108" s="10" t="s">
        <v>88</v>
      </c>
      <c r="D108" s="199">
        <v>100</v>
      </c>
      <c r="E108" s="200"/>
      <c r="F108" s="200">
        <v>35</v>
      </c>
      <c r="G108" s="200">
        <v>54</v>
      </c>
      <c r="H108" s="200">
        <v>11</v>
      </c>
      <c r="I108" s="38">
        <f t="shared" si="35"/>
        <v>3.76</v>
      </c>
      <c r="J108" s="65"/>
      <c r="K108" s="144">
        <f t="shared" si="32"/>
        <v>100</v>
      </c>
      <c r="L108" s="145">
        <f t="shared" si="33"/>
        <v>65</v>
      </c>
      <c r="M108" s="170">
        <f t="shared" si="30"/>
        <v>65</v>
      </c>
      <c r="N108" s="145">
        <f t="shared" si="34"/>
        <v>0</v>
      </c>
      <c r="O108" s="147">
        <f t="shared" si="31"/>
        <v>0</v>
      </c>
    </row>
    <row r="109" spans="1:15" ht="15" customHeight="1" x14ac:dyDescent="0.25">
      <c r="A109" s="195">
        <v>21</v>
      </c>
      <c r="B109" s="58">
        <v>61410</v>
      </c>
      <c r="C109" s="10" t="s">
        <v>89</v>
      </c>
      <c r="D109" s="199">
        <v>101</v>
      </c>
      <c r="E109" s="200"/>
      <c r="F109" s="200">
        <v>3.96</v>
      </c>
      <c r="G109" s="200">
        <v>47.52</v>
      </c>
      <c r="H109" s="200">
        <v>48.52</v>
      </c>
      <c r="I109" s="38">
        <f t="shared" si="35"/>
        <v>4.4456000000000007</v>
      </c>
      <c r="J109" s="65"/>
      <c r="K109" s="144">
        <f t="shared" si="32"/>
        <v>101</v>
      </c>
      <c r="L109" s="145">
        <f t="shared" si="33"/>
        <v>97.000400000000013</v>
      </c>
      <c r="M109" s="146">
        <f t="shared" si="30"/>
        <v>96.04</v>
      </c>
      <c r="N109" s="145">
        <f t="shared" si="34"/>
        <v>0</v>
      </c>
      <c r="O109" s="147">
        <f t="shared" si="31"/>
        <v>0</v>
      </c>
    </row>
    <row r="110" spans="1:15" ht="15" customHeight="1" x14ac:dyDescent="0.25">
      <c r="A110" s="195">
        <v>22</v>
      </c>
      <c r="B110" s="58">
        <v>61430</v>
      </c>
      <c r="C110" s="10" t="s">
        <v>118</v>
      </c>
      <c r="D110" s="199">
        <v>243</v>
      </c>
      <c r="E110" s="200">
        <v>0.82</v>
      </c>
      <c r="F110" s="200">
        <v>10.29</v>
      </c>
      <c r="G110" s="200">
        <v>42.39</v>
      </c>
      <c r="H110" s="200">
        <v>46.5</v>
      </c>
      <c r="I110" s="38">
        <f t="shared" si="35"/>
        <v>4.3456999999999999</v>
      </c>
      <c r="J110" s="65"/>
      <c r="K110" s="144">
        <f t="shared" si="32"/>
        <v>243</v>
      </c>
      <c r="L110" s="145">
        <f t="shared" si="33"/>
        <v>216.0027</v>
      </c>
      <c r="M110" s="146">
        <f t="shared" si="30"/>
        <v>88.89</v>
      </c>
      <c r="N110" s="145">
        <f t="shared" si="34"/>
        <v>1.9925999999999999</v>
      </c>
      <c r="O110" s="147">
        <f t="shared" si="31"/>
        <v>0.82</v>
      </c>
    </row>
    <row r="111" spans="1:15" ht="15" customHeight="1" x14ac:dyDescent="0.25">
      <c r="A111" s="195">
        <v>23</v>
      </c>
      <c r="B111" s="58">
        <v>61440</v>
      </c>
      <c r="C111" s="10" t="s">
        <v>90</v>
      </c>
      <c r="D111" s="199">
        <v>251</v>
      </c>
      <c r="E111" s="200">
        <v>0.4</v>
      </c>
      <c r="F111" s="200">
        <v>17.53</v>
      </c>
      <c r="G111" s="200">
        <v>56.97</v>
      </c>
      <c r="H111" s="200">
        <v>25.1</v>
      </c>
      <c r="I111" s="38">
        <f t="shared" si="35"/>
        <v>4.0676999999999994</v>
      </c>
      <c r="J111" s="65"/>
      <c r="K111" s="144">
        <f t="shared" si="32"/>
        <v>251</v>
      </c>
      <c r="L111" s="145">
        <f t="shared" si="33"/>
        <v>205.9957</v>
      </c>
      <c r="M111" s="146">
        <f t="shared" si="30"/>
        <v>82.07</v>
      </c>
      <c r="N111" s="145">
        <f t="shared" si="34"/>
        <v>1.004</v>
      </c>
      <c r="O111" s="147">
        <f t="shared" si="31"/>
        <v>0.4</v>
      </c>
    </row>
    <row r="112" spans="1:15" ht="15" customHeight="1" x14ac:dyDescent="0.25">
      <c r="A112" s="195">
        <v>24</v>
      </c>
      <c r="B112" s="58">
        <v>61450</v>
      </c>
      <c r="C112" s="10" t="s">
        <v>119</v>
      </c>
      <c r="D112" s="199">
        <v>153</v>
      </c>
      <c r="E112" s="200"/>
      <c r="F112" s="200">
        <v>5.23</v>
      </c>
      <c r="G112" s="200">
        <v>30.72</v>
      </c>
      <c r="H112" s="200">
        <v>64.05</v>
      </c>
      <c r="I112" s="38">
        <f t="shared" si="35"/>
        <v>4.5881999999999996</v>
      </c>
      <c r="J112" s="65"/>
      <c r="K112" s="144">
        <f t="shared" si="32"/>
        <v>153</v>
      </c>
      <c r="L112" s="145">
        <f t="shared" si="33"/>
        <v>144.99809999999999</v>
      </c>
      <c r="M112" s="146">
        <f t="shared" si="30"/>
        <v>94.77</v>
      </c>
      <c r="N112" s="145">
        <f t="shared" si="34"/>
        <v>0</v>
      </c>
      <c r="O112" s="147">
        <f t="shared" si="31"/>
        <v>0</v>
      </c>
    </row>
    <row r="113" spans="1:15" ht="15" customHeight="1" x14ac:dyDescent="0.25">
      <c r="A113" s="195">
        <v>25</v>
      </c>
      <c r="B113" s="58">
        <v>61470</v>
      </c>
      <c r="C113" s="10" t="s">
        <v>91</v>
      </c>
      <c r="D113" s="199">
        <v>122</v>
      </c>
      <c r="E113" s="200">
        <v>1.64</v>
      </c>
      <c r="F113" s="200">
        <v>22.95</v>
      </c>
      <c r="G113" s="200">
        <v>54.92</v>
      </c>
      <c r="H113" s="200">
        <v>20.49</v>
      </c>
      <c r="I113" s="38">
        <f t="shared" si="35"/>
        <v>3.9426000000000001</v>
      </c>
      <c r="J113" s="65"/>
      <c r="K113" s="144">
        <f t="shared" si="32"/>
        <v>122</v>
      </c>
      <c r="L113" s="145">
        <f t="shared" si="33"/>
        <v>92.000200000000007</v>
      </c>
      <c r="M113" s="146">
        <f t="shared" si="30"/>
        <v>75.41</v>
      </c>
      <c r="N113" s="145">
        <f t="shared" si="34"/>
        <v>2.0007999999999999</v>
      </c>
      <c r="O113" s="147">
        <f t="shared" si="31"/>
        <v>1.64</v>
      </c>
    </row>
    <row r="114" spans="1:15" ht="15" customHeight="1" x14ac:dyDescent="0.25">
      <c r="A114" s="195">
        <v>26</v>
      </c>
      <c r="B114" s="58">
        <v>61490</v>
      </c>
      <c r="C114" s="10" t="s">
        <v>120</v>
      </c>
      <c r="D114" s="199">
        <v>250</v>
      </c>
      <c r="E114" s="200"/>
      <c r="F114" s="200">
        <v>3.2</v>
      </c>
      <c r="G114" s="200">
        <v>48.8</v>
      </c>
      <c r="H114" s="200">
        <v>48</v>
      </c>
      <c r="I114" s="38">
        <f t="shared" si="35"/>
        <v>4.4479999999999995</v>
      </c>
      <c r="J114" s="65"/>
      <c r="K114" s="144">
        <f t="shared" si="32"/>
        <v>250</v>
      </c>
      <c r="L114" s="145">
        <f t="shared" si="33"/>
        <v>242</v>
      </c>
      <c r="M114" s="146">
        <f t="shared" si="30"/>
        <v>96.8</v>
      </c>
      <c r="N114" s="145">
        <f t="shared" si="34"/>
        <v>0</v>
      </c>
      <c r="O114" s="147">
        <f t="shared" si="31"/>
        <v>0</v>
      </c>
    </row>
    <row r="115" spans="1:15" ht="15" customHeight="1" x14ac:dyDescent="0.25">
      <c r="A115" s="195">
        <v>27</v>
      </c>
      <c r="B115" s="58">
        <v>61500</v>
      </c>
      <c r="C115" s="10" t="s">
        <v>121</v>
      </c>
      <c r="D115" s="199">
        <v>225</v>
      </c>
      <c r="E115" s="200">
        <v>0.44</v>
      </c>
      <c r="F115" s="200">
        <v>3.11</v>
      </c>
      <c r="G115" s="200">
        <v>45.33</v>
      </c>
      <c r="H115" s="200">
        <v>51.11</v>
      </c>
      <c r="I115" s="38">
        <f t="shared" si="35"/>
        <v>4.4708000000000006</v>
      </c>
      <c r="J115" s="65"/>
      <c r="K115" s="144">
        <f t="shared" si="32"/>
        <v>225</v>
      </c>
      <c r="L115" s="145">
        <f t="shared" si="33"/>
        <v>216.99</v>
      </c>
      <c r="M115" s="146">
        <f t="shared" si="30"/>
        <v>96.44</v>
      </c>
      <c r="N115" s="145">
        <f t="shared" si="34"/>
        <v>0.99</v>
      </c>
      <c r="O115" s="147">
        <f t="shared" si="31"/>
        <v>0.44</v>
      </c>
    </row>
    <row r="116" spans="1:15" ht="15" customHeight="1" x14ac:dyDescent="0.25">
      <c r="A116" s="195">
        <v>28</v>
      </c>
      <c r="B116" s="58">
        <v>61510</v>
      </c>
      <c r="C116" s="10" t="s">
        <v>92</v>
      </c>
      <c r="D116" s="201">
        <v>166</v>
      </c>
      <c r="E116" s="202">
        <v>0.6</v>
      </c>
      <c r="F116" s="202">
        <v>10.24</v>
      </c>
      <c r="G116" s="202">
        <v>64.459999999999994</v>
      </c>
      <c r="H116" s="202">
        <v>24.7</v>
      </c>
      <c r="I116" s="38">
        <f t="shared" si="35"/>
        <v>4.1326000000000001</v>
      </c>
      <c r="J116" s="65"/>
      <c r="K116" s="144">
        <f t="shared" si="32"/>
        <v>166</v>
      </c>
      <c r="L116" s="145">
        <f t="shared" si="33"/>
        <v>148.00559999999999</v>
      </c>
      <c r="M116" s="170">
        <f t="shared" si="30"/>
        <v>89.16</v>
      </c>
      <c r="N116" s="145">
        <f t="shared" si="34"/>
        <v>0.996</v>
      </c>
      <c r="O116" s="147">
        <f t="shared" si="31"/>
        <v>0.6</v>
      </c>
    </row>
    <row r="117" spans="1:15" ht="15" customHeight="1" x14ac:dyDescent="0.25">
      <c r="A117" s="195">
        <v>29</v>
      </c>
      <c r="B117" s="56">
        <v>61520</v>
      </c>
      <c r="C117" s="10" t="s">
        <v>122</v>
      </c>
      <c r="D117" s="199">
        <v>239</v>
      </c>
      <c r="E117" s="200">
        <v>0.42</v>
      </c>
      <c r="F117" s="200">
        <v>7.53</v>
      </c>
      <c r="G117" s="200">
        <v>48.95</v>
      </c>
      <c r="H117" s="200">
        <v>43.1</v>
      </c>
      <c r="I117" s="40">
        <f t="shared" si="35"/>
        <v>4.3473000000000006</v>
      </c>
      <c r="J117" s="65"/>
      <c r="K117" s="144">
        <f t="shared" si="32"/>
        <v>239</v>
      </c>
      <c r="L117" s="145">
        <f t="shared" si="33"/>
        <v>219.99950000000004</v>
      </c>
      <c r="M117" s="146">
        <f t="shared" si="30"/>
        <v>92.050000000000011</v>
      </c>
      <c r="N117" s="145">
        <f t="shared" si="34"/>
        <v>1.0038</v>
      </c>
      <c r="O117" s="147">
        <f t="shared" si="31"/>
        <v>0.42</v>
      </c>
    </row>
    <row r="118" spans="1:15" ht="15" customHeight="1" x14ac:dyDescent="0.25">
      <c r="A118" s="194">
        <v>30</v>
      </c>
      <c r="B118" s="58">
        <v>61540</v>
      </c>
      <c r="C118" s="69" t="s">
        <v>113</v>
      </c>
      <c r="D118" s="178">
        <v>98</v>
      </c>
      <c r="E118" s="177"/>
      <c r="F118" s="177">
        <v>16.329999999999998</v>
      </c>
      <c r="G118" s="177">
        <v>62.24</v>
      </c>
      <c r="H118" s="177">
        <v>21.43</v>
      </c>
      <c r="I118" s="38">
        <f t="shared" si="35"/>
        <v>4.0510000000000002</v>
      </c>
      <c r="J118" s="65"/>
      <c r="K118" s="144">
        <f t="shared" si="32"/>
        <v>98</v>
      </c>
      <c r="L118" s="145">
        <f t="shared" si="33"/>
        <v>81.996600000000001</v>
      </c>
      <c r="M118" s="146">
        <f t="shared" si="30"/>
        <v>83.67</v>
      </c>
      <c r="N118" s="145">
        <f t="shared" si="34"/>
        <v>0</v>
      </c>
      <c r="O118" s="147">
        <f t="shared" si="31"/>
        <v>0</v>
      </c>
    </row>
    <row r="119" spans="1:15" ht="15" customHeight="1" thickBot="1" x14ac:dyDescent="0.3">
      <c r="A119" s="68">
        <v>31</v>
      </c>
      <c r="B119" s="56">
        <v>61560</v>
      </c>
      <c r="C119" s="86" t="s">
        <v>124</v>
      </c>
      <c r="D119" s="179"/>
      <c r="E119" s="175"/>
      <c r="F119" s="175"/>
      <c r="G119" s="175"/>
      <c r="H119" s="175"/>
      <c r="I119" s="38"/>
      <c r="J119" s="65"/>
      <c r="K119" s="144"/>
      <c r="L119" s="145"/>
      <c r="M119" s="146"/>
      <c r="N119" s="168"/>
      <c r="O119" s="147"/>
    </row>
    <row r="120" spans="1:15" ht="15" customHeight="1" thickBot="1" x14ac:dyDescent="0.3">
      <c r="A120" s="54"/>
      <c r="B120" s="35"/>
      <c r="C120" s="22" t="s">
        <v>114</v>
      </c>
      <c r="D120" s="28">
        <f>SUM(D121:D129)</f>
        <v>916</v>
      </c>
      <c r="E120" s="29">
        <f t="shared" ref="E120:H120" si="36">AVERAGE(E121:E129)</f>
        <v>0.97499999999999998</v>
      </c>
      <c r="F120" s="29">
        <f t="shared" si="36"/>
        <v>11.22875</v>
      </c>
      <c r="G120" s="29">
        <f t="shared" si="36"/>
        <v>53.013750000000002</v>
      </c>
      <c r="H120" s="29">
        <f t="shared" si="36"/>
        <v>35.513749999999995</v>
      </c>
      <c r="I120" s="31">
        <f>AVERAGE(I121:I129)</f>
        <v>4.2379750000000005</v>
      </c>
      <c r="J120" s="65"/>
      <c r="K120" s="164">
        <f t="shared" si="32"/>
        <v>916</v>
      </c>
      <c r="L120" s="165">
        <f>SUM(L121:L129)</f>
        <v>803.0154</v>
      </c>
      <c r="M120" s="166">
        <f t="shared" si="30"/>
        <v>88.527500000000003</v>
      </c>
      <c r="N120" s="165">
        <f>SUM(N121:N129)</f>
        <v>2.9964</v>
      </c>
      <c r="O120" s="167">
        <f t="shared" si="31"/>
        <v>0.97499999999999998</v>
      </c>
    </row>
    <row r="121" spans="1:15" ht="15" customHeight="1" x14ac:dyDescent="0.25">
      <c r="A121" s="67">
        <v>1</v>
      </c>
      <c r="B121" s="78">
        <v>70020</v>
      </c>
      <c r="C121" s="13" t="s">
        <v>93</v>
      </c>
      <c r="D121" s="185">
        <v>106</v>
      </c>
      <c r="E121" s="186"/>
      <c r="F121" s="186">
        <v>4.72</v>
      </c>
      <c r="G121" s="186">
        <v>42.45</v>
      </c>
      <c r="H121" s="186">
        <v>52.83</v>
      </c>
      <c r="I121" s="49">
        <f t="shared" ref="I121:I128" si="37">(2*E121+3*F121+4*G121+5*H121)/100</f>
        <v>4.4811000000000005</v>
      </c>
      <c r="J121" s="65"/>
      <c r="K121" s="140">
        <f t="shared" si="32"/>
        <v>106</v>
      </c>
      <c r="L121" s="141">
        <f t="shared" si="33"/>
        <v>100.99680000000001</v>
      </c>
      <c r="M121" s="142">
        <f t="shared" si="30"/>
        <v>95.28</v>
      </c>
      <c r="N121" s="141">
        <f t="shared" si="34"/>
        <v>0</v>
      </c>
      <c r="O121" s="143">
        <f t="shared" si="31"/>
        <v>0</v>
      </c>
    </row>
    <row r="122" spans="1:15" ht="15" customHeight="1" x14ac:dyDescent="0.25">
      <c r="A122" s="55">
        <v>2</v>
      </c>
      <c r="B122" s="58">
        <v>70110</v>
      </c>
      <c r="C122" s="10" t="s">
        <v>96</v>
      </c>
      <c r="D122" s="187">
        <v>77</v>
      </c>
      <c r="E122" s="188"/>
      <c r="F122" s="188">
        <v>6.49</v>
      </c>
      <c r="G122" s="188">
        <v>48.05</v>
      </c>
      <c r="H122" s="188">
        <v>45.46</v>
      </c>
      <c r="I122" s="50">
        <f t="shared" si="37"/>
        <v>4.3897000000000004</v>
      </c>
      <c r="J122" s="65"/>
      <c r="K122" s="144">
        <f t="shared" si="32"/>
        <v>77</v>
      </c>
      <c r="L122" s="145">
        <f t="shared" si="33"/>
        <v>72.00269999999999</v>
      </c>
      <c r="M122" s="146">
        <f t="shared" si="30"/>
        <v>93.509999999999991</v>
      </c>
      <c r="N122" s="145">
        <f t="shared" si="34"/>
        <v>0</v>
      </c>
      <c r="O122" s="147">
        <f t="shared" si="31"/>
        <v>0</v>
      </c>
    </row>
    <row r="123" spans="1:15" ht="15" customHeight="1" x14ac:dyDescent="0.25">
      <c r="A123" s="55">
        <v>3</v>
      </c>
      <c r="B123" s="58">
        <v>70021</v>
      </c>
      <c r="C123" s="10" t="s">
        <v>94</v>
      </c>
      <c r="D123" s="187">
        <v>51</v>
      </c>
      <c r="E123" s="188"/>
      <c r="F123" s="188">
        <v>5.88</v>
      </c>
      <c r="G123" s="188">
        <v>47.06</v>
      </c>
      <c r="H123" s="188">
        <v>47.06</v>
      </c>
      <c r="I123" s="50">
        <f t="shared" si="37"/>
        <v>4.4118000000000004</v>
      </c>
      <c r="J123" s="65"/>
      <c r="K123" s="144">
        <f t="shared" si="32"/>
        <v>51</v>
      </c>
      <c r="L123" s="145">
        <f t="shared" si="33"/>
        <v>48.001199999999997</v>
      </c>
      <c r="M123" s="146">
        <f t="shared" si="30"/>
        <v>94.12</v>
      </c>
      <c r="N123" s="145">
        <f t="shared" si="34"/>
        <v>0</v>
      </c>
      <c r="O123" s="147">
        <f t="shared" si="31"/>
        <v>0</v>
      </c>
    </row>
    <row r="124" spans="1:15" ht="15" customHeight="1" x14ac:dyDescent="0.25">
      <c r="A124" s="55">
        <v>4</v>
      </c>
      <c r="B124" s="58">
        <v>70040</v>
      </c>
      <c r="C124" s="10" t="s">
        <v>95</v>
      </c>
      <c r="D124" s="187">
        <v>56</v>
      </c>
      <c r="E124" s="188"/>
      <c r="F124" s="188">
        <v>8.93</v>
      </c>
      <c r="G124" s="188">
        <v>51.78</v>
      </c>
      <c r="H124" s="188">
        <v>39.29</v>
      </c>
      <c r="I124" s="50">
        <f t="shared" si="37"/>
        <v>4.3036000000000003</v>
      </c>
      <c r="J124" s="65"/>
      <c r="K124" s="144">
        <f t="shared" si="32"/>
        <v>56</v>
      </c>
      <c r="L124" s="145">
        <f t="shared" si="33"/>
        <v>50.999200000000002</v>
      </c>
      <c r="M124" s="170">
        <f t="shared" si="30"/>
        <v>91.07</v>
      </c>
      <c r="N124" s="145">
        <f t="shared" si="34"/>
        <v>0</v>
      </c>
      <c r="O124" s="147">
        <f t="shared" si="31"/>
        <v>0</v>
      </c>
    </row>
    <row r="125" spans="1:15" ht="15" customHeight="1" x14ac:dyDescent="0.25">
      <c r="A125" s="55">
        <v>5</v>
      </c>
      <c r="B125" s="58">
        <v>70100</v>
      </c>
      <c r="C125" s="10" t="s">
        <v>115</v>
      </c>
      <c r="D125" s="187">
        <v>95</v>
      </c>
      <c r="E125" s="188"/>
      <c r="F125" s="188">
        <v>7.37</v>
      </c>
      <c r="G125" s="188">
        <v>66.31</v>
      </c>
      <c r="H125" s="188">
        <v>26.32</v>
      </c>
      <c r="I125" s="50">
        <f t="shared" si="37"/>
        <v>4.1895000000000007</v>
      </c>
      <c r="J125" s="65"/>
      <c r="K125" s="144">
        <f t="shared" si="32"/>
        <v>95</v>
      </c>
      <c r="L125" s="145">
        <f t="shared" si="33"/>
        <v>87.998500000000007</v>
      </c>
      <c r="M125" s="146">
        <f t="shared" si="30"/>
        <v>92.63</v>
      </c>
      <c r="N125" s="145">
        <f t="shared" si="34"/>
        <v>0</v>
      </c>
      <c r="O125" s="147">
        <f t="shared" si="31"/>
        <v>0</v>
      </c>
    </row>
    <row r="126" spans="1:15" ht="15" customHeight="1" x14ac:dyDescent="0.25">
      <c r="A126" s="55">
        <v>6</v>
      </c>
      <c r="B126" s="58">
        <v>70270</v>
      </c>
      <c r="C126" s="6" t="s">
        <v>97</v>
      </c>
      <c r="D126" s="189">
        <v>68</v>
      </c>
      <c r="E126" s="190">
        <v>1.47</v>
      </c>
      <c r="F126" s="190">
        <v>25</v>
      </c>
      <c r="G126" s="190">
        <v>51.47</v>
      </c>
      <c r="H126" s="190">
        <v>22.06</v>
      </c>
      <c r="I126" s="51">
        <f t="shared" si="37"/>
        <v>3.9412000000000003</v>
      </c>
      <c r="J126" s="65"/>
      <c r="K126" s="144">
        <f t="shared" si="32"/>
        <v>68</v>
      </c>
      <c r="L126" s="145">
        <f t="shared" si="33"/>
        <v>50.000399999999999</v>
      </c>
      <c r="M126" s="146">
        <f t="shared" si="30"/>
        <v>73.53</v>
      </c>
      <c r="N126" s="145">
        <f t="shared" si="34"/>
        <v>0.99959999999999993</v>
      </c>
      <c r="O126" s="147">
        <f t="shared" si="31"/>
        <v>1.47</v>
      </c>
    </row>
    <row r="127" spans="1:15" ht="15" customHeight="1" x14ac:dyDescent="0.25">
      <c r="A127" s="55">
        <v>7</v>
      </c>
      <c r="B127" s="58">
        <v>70510</v>
      </c>
      <c r="C127" s="6" t="s">
        <v>98</v>
      </c>
      <c r="D127" s="187">
        <v>47</v>
      </c>
      <c r="E127" s="188"/>
      <c r="F127" s="188">
        <v>17.02</v>
      </c>
      <c r="G127" s="188">
        <v>61.7</v>
      </c>
      <c r="H127" s="188">
        <v>21.28</v>
      </c>
      <c r="I127" s="50">
        <f t="shared" si="37"/>
        <v>4.0426000000000002</v>
      </c>
      <c r="J127" s="65"/>
      <c r="K127" s="144">
        <f t="shared" si="32"/>
        <v>47</v>
      </c>
      <c r="L127" s="145">
        <f t="shared" si="33"/>
        <v>39.000600000000006</v>
      </c>
      <c r="M127" s="146">
        <f t="shared" si="30"/>
        <v>82.98</v>
      </c>
      <c r="N127" s="145">
        <f t="shared" si="34"/>
        <v>0</v>
      </c>
      <c r="O127" s="157">
        <f t="shared" si="31"/>
        <v>0</v>
      </c>
    </row>
    <row r="128" spans="1:15" ht="15" customHeight="1" x14ac:dyDescent="0.25">
      <c r="A128" s="57">
        <v>8</v>
      </c>
      <c r="B128" s="58">
        <v>10880</v>
      </c>
      <c r="C128" s="6" t="s">
        <v>123</v>
      </c>
      <c r="D128" s="191">
        <v>416</v>
      </c>
      <c r="E128" s="192">
        <v>0.48</v>
      </c>
      <c r="F128" s="192">
        <v>14.42</v>
      </c>
      <c r="G128" s="192">
        <v>55.29</v>
      </c>
      <c r="H128" s="192">
        <v>29.81</v>
      </c>
      <c r="I128" s="50">
        <f t="shared" si="37"/>
        <v>4.1442999999999994</v>
      </c>
      <c r="J128" s="65"/>
      <c r="K128" s="144">
        <f t="shared" si="32"/>
        <v>416</v>
      </c>
      <c r="L128" s="145">
        <f t="shared" si="33"/>
        <v>354.01599999999996</v>
      </c>
      <c r="M128" s="146">
        <f t="shared" si="30"/>
        <v>85.1</v>
      </c>
      <c r="N128" s="168">
        <f t="shared" si="34"/>
        <v>1.9968000000000001</v>
      </c>
      <c r="O128" s="147">
        <f t="shared" si="31"/>
        <v>0.48</v>
      </c>
    </row>
    <row r="129" spans="1:15" ht="15" customHeight="1" thickBot="1" x14ac:dyDescent="0.3">
      <c r="A129" s="63">
        <v>9</v>
      </c>
      <c r="B129" s="64">
        <v>10890</v>
      </c>
      <c r="C129" s="92" t="s">
        <v>125</v>
      </c>
      <c r="D129" s="182"/>
      <c r="E129" s="176"/>
      <c r="F129" s="176"/>
      <c r="G129" s="176"/>
      <c r="H129" s="176"/>
      <c r="I129" s="70"/>
      <c r="J129" s="65"/>
      <c r="K129" s="160"/>
      <c r="L129" s="161"/>
      <c r="M129" s="162"/>
      <c r="N129" s="203"/>
      <c r="O129" s="163"/>
    </row>
    <row r="130" spans="1:15" ht="15" customHeight="1" x14ac:dyDescent="0.25">
      <c r="D130" s="393" t="s">
        <v>101</v>
      </c>
      <c r="E130" s="393"/>
      <c r="F130" s="393"/>
      <c r="G130" s="393"/>
      <c r="H130" s="393"/>
      <c r="I130" s="32">
        <f>AVERAGE(I7,I9:I17,I19:I31,I33:I51,I53:I71,I73:I87,I89:I119,I121:I129)</f>
        <v>4.1474798245614037</v>
      </c>
      <c r="M130" s="125"/>
      <c r="N130" s="125"/>
      <c r="O130" s="125"/>
    </row>
    <row r="131" spans="1:15" ht="15" customHeight="1" x14ac:dyDescent="0.25">
      <c r="E131" s="65"/>
      <c r="M131" s="65"/>
    </row>
    <row r="132" spans="1:15" ht="15" customHeight="1" x14ac:dyDescent="0.25">
      <c r="E132" s="65"/>
    </row>
  </sheetData>
  <mergeCells count="8">
    <mergeCell ref="I4:I5"/>
    <mergeCell ref="D130:H130"/>
    <mergeCell ref="C2:D2"/>
    <mergeCell ref="A4:A5"/>
    <mergeCell ref="B4:B5"/>
    <mergeCell ref="C4:C5"/>
    <mergeCell ref="D4:D5"/>
    <mergeCell ref="E4:H4"/>
  </mergeCells>
  <conditionalFormatting sqref="I6:I130">
    <cfRule type="containsBlanks" dxfId="152" priority="11" stopIfTrue="1">
      <formula>LEN(TRIM(I6))=0</formula>
    </cfRule>
    <cfRule type="cellIs" dxfId="151" priority="228" stopIfTrue="1" operator="equal">
      <formula>$I$130</formula>
    </cfRule>
    <cfRule type="cellIs" dxfId="150" priority="229" stopIfTrue="1" operator="lessThan">
      <formula>3.5</formula>
    </cfRule>
    <cfRule type="cellIs" dxfId="149" priority="230" stopIfTrue="1" operator="between">
      <formula>$I$130</formula>
      <formula>3.5</formula>
    </cfRule>
    <cfRule type="cellIs" dxfId="148" priority="231" stopIfTrue="1" operator="between">
      <formula>4.5</formula>
      <formula>$I$130</formula>
    </cfRule>
    <cfRule type="cellIs" dxfId="147" priority="232" stopIfTrue="1" operator="greaterThanOrEqual">
      <formula>4.5</formula>
    </cfRule>
  </conditionalFormatting>
  <conditionalFormatting sqref="N7:O129">
    <cfRule type="cellIs" dxfId="146" priority="6" operator="equal">
      <formula>"-"</formula>
    </cfRule>
    <cfRule type="cellIs" dxfId="145" priority="7" operator="equal">
      <formula>0</formula>
    </cfRule>
    <cfRule type="cellIs" dxfId="144" priority="8" operator="between">
      <formula>0</formula>
      <formula>9.99</formula>
    </cfRule>
    <cfRule type="cellIs" dxfId="143" priority="9" operator="greaterThanOrEqual">
      <formula>9.99</formula>
    </cfRule>
  </conditionalFormatting>
  <conditionalFormatting sqref="M7:M129">
    <cfRule type="cellIs" dxfId="142" priority="2" operator="between">
      <formula>90</formula>
      <formula>100</formula>
    </cfRule>
    <cfRule type="cellIs" dxfId="141" priority="3" operator="between">
      <formula>$M$6</formula>
      <formula>90</formula>
    </cfRule>
    <cfRule type="cellIs" dxfId="140" priority="4" operator="between">
      <formula>50</formula>
      <formula>$M$6</formula>
    </cfRule>
    <cfRule type="cellIs" dxfId="139" priority="5" operator="lessThanOrEqual">
      <formula>50</formula>
    </cfRule>
    <cfRule type="cellIs" dxfId="138" priority="1" operator="equal">
      <formula>"-"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9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J7" sqref="J7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1" max="15" width="10.7109375" customWidth="1"/>
  </cols>
  <sheetData>
    <row r="1" spans="1:16" ht="18" customHeight="1" x14ac:dyDescent="0.25">
      <c r="K1" s="329"/>
      <c r="L1" s="266" t="s">
        <v>142</v>
      </c>
    </row>
    <row r="2" spans="1:16" ht="18" customHeight="1" x14ac:dyDescent="0.25">
      <c r="A2" s="3"/>
      <c r="B2" s="3"/>
      <c r="C2" s="404" t="s">
        <v>99</v>
      </c>
      <c r="D2" s="404"/>
      <c r="E2" s="14"/>
      <c r="F2" s="14"/>
      <c r="G2" s="14"/>
      <c r="H2" s="14"/>
      <c r="I2" s="16">
        <v>2020</v>
      </c>
      <c r="J2" s="3"/>
      <c r="K2" s="275"/>
      <c r="L2" s="266" t="s">
        <v>149</v>
      </c>
    </row>
    <row r="3" spans="1:16" ht="18" customHeight="1" thickBot="1" x14ac:dyDescent="0.3">
      <c r="A3" s="3"/>
      <c r="B3" s="3"/>
      <c r="C3" s="3"/>
      <c r="D3" s="3"/>
      <c r="E3" s="3"/>
      <c r="F3" s="3"/>
      <c r="G3" s="3"/>
      <c r="H3" s="3"/>
      <c r="I3" s="4"/>
      <c r="J3" s="3"/>
      <c r="K3" s="330"/>
      <c r="L3" s="266" t="s">
        <v>143</v>
      </c>
    </row>
    <row r="4" spans="1:16" ht="18" customHeight="1" thickBot="1" x14ac:dyDescent="0.3">
      <c r="A4" s="395" t="s">
        <v>0</v>
      </c>
      <c r="B4" s="397" t="s">
        <v>1</v>
      </c>
      <c r="C4" s="397" t="s">
        <v>2</v>
      </c>
      <c r="D4" s="399" t="s">
        <v>3</v>
      </c>
      <c r="E4" s="401" t="s">
        <v>4</v>
      </c>
      <c r="F4" s="402"/>
      <c r="G4" s="402"/>
      <c r="H4" s="403"/>
      <c r="I4" s="391" t="s">
        <v>100</v>
      </c>
      <c r="J4" s="3"/>
      <c r="K4" s="267"/>
      <c r="L4" s="266" t="s">
        <v>145</v>
      </c>
    </row>
    <row r="5" spans="1:16" ht="30" customHeight="1" thickBot="1" x14ac:dyDescent="0.3">
      <c r="A5" s="396"/>
      <c r="B5" s="398"/>
      <c r="C5" s="398"/>
      <c r="D5" s="400"/>
      <c r="E5" s="15">
        <v>2</v>
      </c>
      <c r="F5" s="15">
        <v>3</v>
      </c>
      <c r="G5" s="15">
        <v>4</v>
      </c>
      <c r="H5" s="15">
        <v>5</v>
      </c>
      <c r="I5" s="392"/>
      <c r="K5" s="97" t="s">
        <v>128</v>
      </c>
      <c r="L5" s="98" t="s">
        <v>129</v>
      </c>
      <c r="M5" s="98" t="s">
        <v>130</v>
      </c>
      <c r="N5" s="98" t="s">
        <v>131</v>
      </c>
      <c r="O5" s="99" t="s">
        <v>132</v>
      </c>
    </row>
    <row r="6" spans="1:16" ht="15" customHeight="1" thickBot="1" x14ac:dyDescent="0.3">
      <c r="A6" s="23"/>
      <c r="B6" s="24"/>
      <c r="C6" s="17" t="s">
        <v>116</v>
      </c>
      <c r="D6" s="25">
        <f>D7+D8+D18+D31+D49+D69+D84+D116</f>
        <v>10836</v>
      </c>
      <c r="E6" s="93">
        <v>2.99</v>
      </c>
      <c r="F6" s="94">
        <v>30.14</v>
      </c>
      <c r="G6" s="94">
        <v>54.19</v>
      </c>
      <c r="H6" s="95">
        <v>12.68</v>
      </c>
      <c r="I6" s="26">
        <v>3.72</v>
      </c>
      <c r="J6" s="65"/>
      <c r="K6" s="164">
        <f>D6</f>
        <v>10836</v>
      </c>
      <c r="L6" s="165">
        <f>L7+L8+L18+L31+L49+L69+L84+L116</f>
        <v>7213.0448000000006</v>
      </c>
      <c r="M6" s="166">
        <f t="shared" ref="M6" si="0">G6+H6</f>
        <v>66.87</v>
      </c>
      <c r="N6" s="172">
        <f>N7+N8+N18+N31+N49+N69+N84+N116</f>
        <v>323.00200000000007</v>
      </c>
      <c r="O6" s="167">
        <f t="shared" ref="O6" si="1">E6</f>
        <v>2.99</v>
      </c>
    </row>
    <row r="7" spans="1:16" ht="15" customHeight="1" thickBot="1" x14ac:dyDescent="0.3">
      <c r="A7" s="52">
        <v>1</v>
      </c>
      <c r="B7" s="53">
        <v>50050</v>
      </c>
      <c r="C7" s="27" t="s">
        <v>58</v>
      </c>
      <c r="D7" s="71">
        <v>83</v>
      </c>
      <c r="E7" s="72"/>
      <c r="F7" s="72">
        <v>1.2</v>
      </c>
      <c r="G7" s="72">
        <v>63.86</v>
      </c>
      <c r="H7" s="72">
        <v>34.94</v>
      </c>
      <c r="I7" s="36">
        <f>(2*E7+3*F7+4*G7+5*H7)/100</f>
        <v>4.3373999999999997</v>
      </c>
      <c r="K7" s="120">
        <f t="shared" ref="K7:K70" si="2">D7</f>
        <v>83</v>
      </c>
      <c r="L7" s="121">
        <f t="shared" ref="L7:L70" si="3">M7*K7/100</f>
        <v>82.003999999999991</v>
      </c>
      <c r="M7" s="122">
        <f t="shared" ref="M7:M70" si="4">G7+H7</f>
        <v>98.8</v>
      </c>
      <c r="N7" s="123">
        <f t="shared" ref="N7:N70" si="5">O7*K7/100</f>
        <v>0</v>
      </c>
      <c r="O7" s="124">
        <f t="shared" ref="O7:O70" si="6">E7</f>
        <v>0</v>
      </c>
    </row>
    <row r="8" spans="1:16" ht="15" customHeight="1" thickBot="1" x14ac:dyDescent="0.3">
      <c r="A8" s="54"/>
      <c r="B8" s="35"/>
      <c r="C8" s="22" t="s">
        <v>102</v>
      </c>
      <c r="D8" s="21">
        <f>SUM(D9:D17)</f>
        <v>793</v>
      </c>
      <c r="E8" s="48">
        <f t="shared" ref="E8:H8" si="7">AVERAGE(E9:E17)</f>
        <v>2.25</v>
      </c>
      <c r="F8" s="48">
        <f t="shared" si="7"/>
        <v>19.491250000000001</v>
      </c>
      <c r="G8" s="48">
        <f t="shared" si="7"/>
        <v>59.066250000000004</v>
      </c>
      <c r="H8" s="48">
        <f t="shared" si="7"/>
        <v>20.599999999999998</v>
      </c>
      <c r="I8" s="43">
        <f>AVERAGE(I9:I17)</f>
        <v>3.5504555555555557</v>
      </c>
      <c r="J8" s="65"/>
      <c r="K8" s="164">
        <f t="shared" si="2"/>
        <v>793</v>
      </c>
      <c r="L8" s="165">
        <f>SUM(L9:L17)</f>
        <v>631.01070000000004</v>
      </c>
      <c r="M8" s="166">
        <f t="shared" si="4"/>
        <v>79.666250000000005</v>
      </c>
      <c r="N8" s="172">
        <f>SUM(N9:N17)</f>
        <v>7</v>
      </c>
      <c r="O8" s="167">
        <f t="shared" si="6"/>
        <v>2.25</v>
      </c>
      <c r="P8" s="66"/>
    </row>
    <row r="9" spans="1:16" s="1" customFormat="1" ht="15" customHeight="1" x14ac:dyDescent="0.25">
      <c r="A9" s="55">
        <v>1</v>
      </c>
      <c r="B9" s="56">
        <v>10003</v>
      </c>
      <c r="C9" s="11" t="s">
        <v>7</v>
      </c>
      <c r="D9" s="454" t="s">
        <v>148</v>
      </c>
      <c r="E9" s="454" t="s">
        <v>148</v>
      </c>
      <c r="F9" s="454" t="s">
        <v>148</v>
      </c>
      <c r="G9" s="454" t="s">
        <v>148</v>
      </c>
      <c r="H9" s="454" t="s">
        <v>148</v>
      </c>
      <c r="I9" s="37">
        <v>0</v>
      </c>
      <c r="J9" s="65"/>
      <c r="K9" s="455" t="s">
        <v>148</v>
      </c>
      <c r="L9" s="456" t="s">
        <v>148</v>
      </c>
      <c r="M9" s="456" t="s">
        <v>148</v>
      </c>
      <c r="N9" s="456" t="s">
        <v>148</v>
      </c>
      <c r="O9" s="457" t="s">
        <v>148</v>
      </c>
    </row>
    <row r="10" spans="1:16" s="1" customFormat="1" ht="15" customHeight="1" x14ac:dyDescent="0.25">
      <c r="A10" s="57">
        <v>2</v>
      </c>
      <c r="B10" s="58">
        <v>10002</v>
      </c>
      <c r="C10" s="10" t="s">
        <v>6</v>
      </c>
      <c r="D10" s="90">
        <v>89</v>
      </c>
      <c r="E10" s="72">
        <v>3.37</v>
      </c>
      <c r="F10" s="72">
        <v>15.73</v>
      </c>
      <c r="G10" s="72">
        <v>56.18</v>
      </c>
      <c r="H10" s="85">
        <v>24.72</v>
      </c>
      <c r="I10" s="38">
        <f t="shared" ref="I9:I17" si="8">(2*E10+3*F10+4*G10+5*H10)/100</f>
        <v>4.0225</v>
      </c>
      <c r="J10" s="5"/>
      <c r="K10" s="103">
        <f t="shared" si="2"/>
        <v>89</v>
      </c>
      <c r="L10" s="100">
        <f t="shared" si="3"/>
        <v>72.001000000000005</v>
      </c>
      <c r="M10" s="101">
        <f t="shared" si="4"/>
        <v>80.900000000000006</v>
      </c>
      <c r="N10" s="102">
        <v>3</v>
      </c>
      <c r="O10" s="104">
        <f t="shared" si="6"/>
        <v>3.37</v>
      </c>
    </row>
    <row r="11" spans="1:16" s="1" customFormat="1" ht="15" customHeight="1" x14ac:dyDescent="0.25">
      <c r="A11" s="57">
        <v>3</v>
      </c>
      <c r="B11" s="58">
        <v>10090</v>
      </c>
      <c r="C11" s="10" t="s">
        <v>9</v>
      </c>
      <c r="D11" s="90">
        <v>147</v>
      </c>
      <c r="E11" s="72">
        <v>0.68</v>
      </c>
      <c r="F11" s="72">
        <v>27.89</v>
      </c>
      <c r="G11" s="72">
        <v>63.27</v>
      </c>
      <c r="H11" s="85">
        <v>8.16</v>
      </c>
      <c r="I11" s="38">
        <f t="shared" si="8"/>
        <v>3.7891000000000004</v>
      </c>
      <c r="J11" s="5"/>
      <c r="K11" s="103">
        <f t="shared" si="2"/>
        <v>147</v>
      </c>
      <c r="L11" s="100">
        <f t="shared" si="3"/>
        <v>105.00210000000001</v>
      </c>
      <c r="M11" s="101">
        <f t="shared" si="4"/>
        <v>71.430000000000007</v>
      </c>
      <c r="N11" s="102">
        <v>1</v>
      </c>
      <c r="O11" s="104">
        <f t="shared" si="6"/>
        <v>0.68</v>
      </c>
    </row>
    <row r="12" spans="1:16" s="1" customFormat="1" ht="15" customHeight="1" x14ac:dyDescent="0.25">
      <c r="A12" s="57">
        <v>4</v>
      </c>
      <c r="B12" s="58">
        <v>10004</v>
      </c>
      <c r="C12" s="10" t="s">
        <v>8</v>
      </c>
      <c r="D12" s="90">
        <v>138</v>
      </c>
      <c r="E12" s="72"/>
      <c r="F12" s="72">
        <v>2.9</v>
      </c>
      <c r="G12" s="72">
        <v>55.07</v>
      </c>
      <c r="H12" s="85">
        <v>42.03</v>
      </c>
      <c r="I12" s="38">
        <f t="shared" si="8"/>
        <v>4.3913000000000002</v>
      </c>
      <c r="J12" s="5"/>
      <c r="K12" s="103">
        <f t="shared" si="2"/>
        <v>138</v>
      </c>
      <c r="L12" s="100">
        <f t="shared" si="3"/>
        <v>133.99799999999999</v>
      </c>
      <c r="M12" s="101">
        <f t="shared" si="4"/>
        <v>97.1</v>
      </c>
      <c r="N12" s="102">
        <f t="shared" si="5"/>
        <v>0</v>
      </c>
      <c r="O12" s="104">
        <f t="shared" si="6"/>
        <v>0</v>
      </c>
    </row>
    <row r="13" spans="1:16" s="1" customFormat="1" ht="15" customHeight="1" x14ac:dyDescent="0.25">
      <c r="A13" s="57">
        <v>5</v>
      </c>
      <c r="B13" s="58">
        <v>10001</v>
      </c>
      <c r="C13" s="10" t="s">
        <v>5</v>
      </c>
      <c r="D13" s="90">
        <v>62</v>
      </c>
      <c r="E13" s="72"/>
      <c r="F13" s="72">
        <v>25.81</v>
      </c>
      <c r="G13" s="72">
        <v>53.23</v>
      </c>
      <c r="H13" s="85">
        <v>20.97</v>
      </c>
      <c r="I13" s="38">
        <f t="shared" si="8"/>
        <v>3.9519999999999995</v>
      </c>
      <c r="J13" s="5"/>
      <c r="K13" s="103">
        <f t="shared" si="2"/>
        <v>62</v>
      </c>
      <c r="L13" s="100">
        <f t="shared" si="3"/>
        <v>46.003999999999998</v>
      </c>
      <c r="M13" s="101">
        <f t="shared" si="4"/>
        <v>74.199999999999989</v>
      </c>
      <c r="N13" s="102">
        <f t="shared" si="5"/>
        <v>0</v>
      </c>
      <c r="O13" s="104">
        <f t="shared" si="6"/>
        <v>0</v>
      </c>
    </row>
    <row r="14" spans="1:16" s="1" customFormat="1" ht="15" customHeight="1" x14ac:dyDescent="0.25">
      <c r="A14" s="57">
        <v>6</v>
      </c>
      <c r="B14" s="58">
        <v>10120</v>
      </c>
      <c r="C14" s="10" t="s">
        <v>10</v>
      </c>
      <c r="D14" s="90">
        <v>77</v>
      </c>
      <c r="E14" s="72"/>
      <c r="F14" s="72">
        <v>20.78</v>
      </c>
      <c r="G14" s="72">
        <v>49.35</v>
      </c>
      <c r="H14" s="85">
        <v>29.87</v>
      </c>
      <c r="I14" s="38">
        <f t="shared" si="8"/>
        <v>4.0909000000000004</v>
      </c>
      <c r="J14" s="5"/>
      <c r="K14" s="103">
        <f t="shared" si="2"/>
        <v>77</v>
      </c>
      <c r="L14" s="100">
        <f t="shared" si="3"/>
        <v>60.999399999999994</v>
      </c>
      <c r="M14" s="101">
        <f t="shared" si="4"/>
        <v>79.22</v>
      </c>
      <c r="N14" s="102">
        <f t="shared" si="5"/>
        <v>0</v>
      </c>
      <c r="O14" s="104">
        <f t="shared" si="6"/>
        <v>0</v>
      </c>
    </row>
    <row r="15" spans="1:16" s="1" customFormat="1" ht="15" customHeight="1" x14ac:dyDescent="0.25">
      <c r="A15" s="57">
        <v>7</v>
      </c>
      <c r="B15" s="58">
        <v>10190</v>
      </c>
      <c r="C15" s="10" t="s">
        <v>11</v>
      </c>
      <c r="D15" s="90">
        <v>111</v>
      </c>
      <c r="E15" s="72">
        <v>2.7</v>
      </c>
      <c r="F15" s="72">
        <v>44.14</v>
      </c>
      <c r="G15" s="72">
        <v>44.14</v>
      </c>
      <c r="H15" s="85">
        <v>9.01</v>
      </c>
      <c r="I15" s="38">
        <f t="shared" si="8"/>
        <v>3.5943000000000001</v>
      </c>
      <c r="J15" s="5"/>
      <c r="K15" s="103">
        <f t="shared" si="2"/>
        <v>111</v>
      </c>
      <c r="L15" s="100">
        <f t="shared" si="3"/>
        <v>58.996499999999997</v>
      </c>
      <c r="M15" s="101">
        <f t="shared" si="4"/>
        <v>53.15</v>
      </c>
      <c r="N15" s="102">
        <v>3</v>
      </c>
      <c r="O15" s="104">
        <f t="shared" si="6"/>
        <v>2.7</v>
      </c>
    </row>
    <row r="16" spans="1:16" s="1" customFormat="1" ht="15" customHeight="1" x14ac:dyDescent="0.25">
      <c r="A16" s="57">
        <v>8</v>
      </c>
      <c r="B16" s="58">
        <v>10320</v>
      </c>
      <c r="C16" s="10" t="s">
        <v>12</v>
      </c>
      <c r="D16" s="90">
        <v>91</v>
      </c>
      <c r="E16" s="72"/>
      <c r="F16" s="72">
        <v>3.3</v>
      </c>
      <c r="G16" s="72">
        <v>84.62</v>
      </c>
      <c r="H16" s="85">
        <v>12.09</v>
      </c>
      <c r="I16" s="38">
        <f t="shared" si="8"/>
        <v>4.0883000000000003</v>
      </c>
      <c r="J16" s="5"/>
      <c r="K16" s="103">
        <f t="shared" si="2"/>
        <v>91</v>
      </c>
      <c r="L16" s="100">
        <f t="shared" si="3"/>
        <v>88.006100000000004</v>
      </c>
      <c r="M16" s="101">
        <f t="shared" si="4"/>
        <v>96.710000000000008</v>
      </c>
      <c r="N16" s="102">
        <f t="shared" si="5"/>
        <v>0</v>
      </c>
      <c r="O16" s="104">
        <f t="shared" si="6"/>
        <v>0</v>
      </c>
    </row>
    <row r="17" spans="1:15" s="1" customFormat="1" ht="15" customHeight="1" thickBot="1" x14ac:dyDescent="0.3">
      <c r="A17" s="59">
        <v>9</v>
      </c>
      <c r="B17" s="34">
        <v>10860</v>
      </c>
      <c r="C17" s="12" t="s">
        <v>103</v>
      </c>
      <c r="D17" s="77">
        <v>78</v>
      </c>
      <c r="E17" s="73"/>
      <c r="F17" s="73">
        <v>15.38</v>
      </c>
      <c r="G17" s="73">
        <v>66.67</v>
      </c>
      <c r="H17" s="74">
        <v>17.95</v>
      </c>
      <c r="I17" s="39">
        <f t="shared" si="8"/>
        <v>4.0256999999999996</v>
      </c>
      <c r="J17" s="5"/>
      <c r="K17" s="105">
        <f t="shared" si="2"/>
        <v>78</v>
      </c>
      <c r="L17" s="106">
        <f t="shared" si="3"/>
        <v>66.003600000000006</v>
      </c>
      <c r="M17" s="107">
        <f t="shared" si="4"/>
        <v>84.62</v>
      </c>
      <c r="N17" s="108">
        <f t="shared" si="5"/>
        <v>0</v>
      </c>
      <c r="O17" s="109">
        <f t="shared" si="6"/>
        <v>0</v>
      </c>
    </row>
    <row r="18" spans="1:15" s="1" customFormat="1" ht="15" customHeight="1" thickBot="1" x14ac:dyDescent="0.3">
      <c r="A18" s="44"/>
      <c r="B18" s="45"/>
      <c r="C18" s="22" t="s">
        <v>104</v>
      </c>
      <c r="D18" s="28">
        <f>SUM(D19:D30)</f>
        <v>1050</v>
      </c>
      <c r="E18" s="29">
        <f t="shared" ref="E18:H18" si="9">AVERAGE(E19:E30)</f>
        <v>3.3</v>
      </c>
      <c r="F18" s="29">
        <f t="shared" si="9"/>
        <v>37.170833333333341</v>
      </c>
      <c r="G18" s="29">
        <f t="shared" si="9"/>
        <v>51.07</v>
      </c>
      <c r="H18" s="29">
        <f t="shared" si="9"/>
        <v>10.427272727272726</v>
      </c>
      <c r="I18" s="31">
        <f>AVERAGE(I19:I30)</f>
        <v>3.6798416666666669</v>
      </c>
      <c r="J18" s="5"/>
      <c r="K18" s="164">
        <f t="shared" si="2"/>
        <v>1050</v>
      </c>
      <c r="L18" s="165">
        <f>SUM(L19:L30)</f>
        <v>663.98749999999984</v>
      </c>
      <c r="M18" s="166">
        <f t="shared" si="4"/>
        <v>61.49727272727273</v>
      </c>
      <c r="N18" s="172">
        <f>SUM(N19:N30)</f>
        <v>21.001000000000001</v>
      </c>
      <c r="O18" s="167">
        <f t="shared" si="6"/>
        <v>3.3</v>
      </c>
    </row>
    <row r="19" spans="1:15" s="1" customFormat="1" ht="15" customHeight="1" x14ac:dyDescent="0.25">
      <c r="A19" s="55">
        <v>1</v>
      </c>
      <c r="B19" s="56">
        <v>20040</v>
      </c>
      <c r="C19" s="75" t="s">
        <v>13</v>
      </c>
      <c r="D19" s="79">
        <v>77</v>
      </c>
      <c r="E19" s="80">
        <v>2.6</v>
      </c>
      <c r="F19" s="80">
        <v>33.770000000000003</v>
      </c>
      <c r="G19" s="80">
        <v>57.14</v>
      </c>
      <c r="H19" s="80">
        <v>6.49</v>
      </c>
      <c r="I19" s="41">
        <f t="shared" ref="I19:I30" si="10">(2*E19+3*F19+4*G19+5*H19)/100</f>
        <v>3.6751999999999998</v>
      </c>
      <c r="J19" s="5"/>
      <c r="K19" s="115">
        <f t="shared" si="2"/>
        <v>77</v>
      </c>
      <c r="L19" s="116">
        <f t="shared" si="3"/>
        <v>48.995100000000001</v>
      </c>
      <c r="M19" s="117">
        <f t="shared" si="4"/>
        <v>63.63</v>
      </c>
      <c r="N19" s="118">
        <v>2</v>
      </c>
      <c r="O19" s="119">
        <f t="shared" si="6"/>
        <v>2.6</v>
      </c>
    </row>
    <row r="20" spans="1:15" s="1" customFormat="1" ht="15" customHeight="1" x14ac:dyDescent="0.25">
      <c r="A20" s="57">
        <v>2</v>
      </c>
      <c r="B20" s="58">
        <v>20061</v>
      </c>
      <c r="C20" s="76" t="s">
        <v>14</v>
      </c>
      <c r="D20" s="71">
        <v>68</v>
      </c>
      <c r="E20" s="72">
        <v>1.47</v>
      </c>
      <c r="F20" s="72">
        <v>30.88</v>
      </c>
      <c r="G20" s="72">
        <v>55.88</v>
      </c>
      <c r="H20" s="72">
        <v>11.76</v>
      </c>
      <c r="I20" s="38">
        <f t="shared" si="10"/>
        <v>3.7790000000000004</v>
      </c>
      <c r="J20" s="5"/>
      <c r="K20" s="103">
        <f t="shared" si="2"/>
        <v>68</v>
      </c>
      <c r="L20" s="100">
        <f t="shared" si="3"/>
        <v>45.995200000000004</v>
      </c>
      <c r="M20" s="101">
        <f t="shared" si="4"/>
        <v>67.64</v>
      </c>
      <c r="N20" s="102">
        <v>1</v>
      </c>
      <c r="O20" s="104">
        <f t="shared" si="6"/>
        <v>1.47</v>
      </c>
    </row>
    <row r="21" spans="1:15" s="1" customFormat="1" ht="15" customHeight="1" x14ac:dyDescent="0.25">
      <c r="A21" s="57">
        <v>3</v>
      </c>
      <c r="B21" s="58">
        <v>21020</v>
      </c>
      <c r="C21" s="76" t="s">
        <v>22</v>
      </c>
      <c r="D21" s="71">
        <v>70</v>
      </c>
      <c r="E21" s="72"/>
      <c r="F21" s="72">
        <v>15.71</v>
      </c>
      <c r="G21" s="72">
        <v>65.709999999999994</v>
      </c>
      <c r="H21" s="72">
        <v>18.57</v>
      </c>
      <c r="I21" s="38">
        <f t="shared" si="10"/>
        <v>4.0281999999999991</v>
      </c>
      <c r="J21" s="5"/>
      <c r="K21" s="103">
        <f t="shared" si="2"/>
        <v>70</v>
      </c>
      <c r="L21" s="100">
        <f t="shared" si="3"/>
        <v>58.996000000000002</v>
      </c>
      <c r="M21" s="101">
        <f t="shared" si="4"/>
        <v>84.28</v>
      </c>
      <c r="N21" s="102">
        <f t="shared" si="5"/>
        <v>0</v>
      </c>
      <c r="O21" s="104">
        <f t="shared" si="6"/>
        <v>0</v>
      </c>
    </row>
    <row r="22" spans="1:15" s="1" customFormat="1" ht="15" customHeight="1" x14ac:dyDescent="0.25">
      <c r="A22" s="57">
        <v>4</v>
      </c>
      <c r="B22" s="56">
        <v>20060</v>
      </c>
      <c r="C22" s="76" t="s">
        <v>126</v>
      </c>
      <c r="D22" s="71">
        <v>143</v>
      </c>
      <c r="E22" s="72"/>
      <c r="F22" s="72">
        <v>9.09</v>
      </c>
      <c r="G22" s="72">
        <v>72.03</v>
      </c>
      <c r="H22" s="72">
        <v>18.88</v>
      </c>
      <c r="I22" s="38">
        <f t="shared" si="10"/>
        <v>4.0978999999999992</v>
      </c>
      <c r="J22" s="5"/>
      <c r="K22" s="103">
        <f t="shared" si="2"/>
        <v>143</v>
      </c>
      <c r="L22" s="100">
        <f t="shared" si="3"/>
        <v>130.00129999999999</v>
      </c>
      <c r="M22" s="101">
        <f t="shared" si="4"/>
        <v>90.91</v>
      </c>
      <c r="N22" s="102">
        <f t="shared" si="5"/>
        <v>0</v>
      </c>
      <c r="O22" s="104">
        <f t="shared" si="6"/>
        <v>0</v>
      </c>
    </row>
    <row r="23" spans="1:15" s="1" customFormat="1" ht="15" customHeight="1" x14ac:dyDescent="0.25">
      <c r="A23" s="57">
        <v>5</v>
      </c>
      <c r="B23" s="58">
        <v>20400</v>
      </c>
      <c r="C23" s="76" t="s">
        <v>16</v>
      </c>
      <c r="D23" s="71">
        <v>130</v>
      </c>
      <c r="E23" s="72"/>
      <c r="F23" s="72">
        <v>34.619999999999997</v>
      </c>
      <c r="G23" s="72">
        <v>55.38</v>
      </c>
      <c r="H23" s="72">
        <v>10</v>
      </c>
      <c r="I23" s="38">
        <f t="shared" si="10"/>
        <v>3.7538</v>
      </c>
      <c r="J23" s="5"/>
      <c r="K23" s="103">
        <f t="shared" si="2"/>
        <v>130</v>
      </c>
      <c r="L23" s="100">
        <f t="shared" si="3"/>
        <v>84.994</v>
      </c>
      <c r="M23" s="101">
        <f t="shared" si="4"/>
        <v>65.38</v>
      </c>
      <c r="N23" s="102">
        <f t="shared" si="5"/>
        <v>0</v>
      </c>
      <c r="O23" s="104">
        <f t="shared" si="6"/>
        <v>0</v>
      </c>
    </row>
    <row r="24" spans="1:15" s="1" customFormat="1" ht="15" customHeight="1" x14ac:dyDescent="0.25">
      <c r="A24" s="57">
        <v>6</v>
      </c>
      <c r="B24" s="58">
        <v>20080</v>
      </c>
      <c r="C24" s="76" t="s">
        <v>15</v>
      </c>
      <c r="D24" s="71">
        <v>82</v>
      </c>
      <c r="E24" s="72">
        <v>1.22</v>
      </c>
      <c r="F24" s="72">
        <v>43.9</v>
      </c>
      <c r="G24" s="72">
        <v>51.22</v>
      </c>
      <c r="H24" s="72">
        <v>3.66</v>
      </c>
      <c r="I24" s="38">
        <f t="shared" si="10"/>
        <v>3.5731999999999999</v>
      </c>
      <c r="J24" s="5"/>
      <c r="K24" s="103">
        <f t="shared" si="2"/>
        <v>82</v>
      </c>
      <c r="L24" s="100">
        <f t="shared" si="3"/>
        <v>45.001599999999996</v>
      </c>
      <c r="M24" s="101">
        <f t="shared" si="4"/>
        <v>54.879999999999995</v>
      </c>
      <c r="N24" s="102">
        <v>1</v>
      </c>
      <c r="O24" s="104">
        <f t="shared" si="6"/>
        <v>1.22</v>
      </c>
    </row>
    <row r="25" spans="1:15" s="1" customFormat="1" ht="15" customHeight="1" x14ac:dyDescent="0.25">
      <c r="A25" s="57">
        <v>7</v>
      </c>
      <c r="B25" s="58">
        <v>20460</v>
      </c>
      <c r="C25" s="76" t="s">
        <v>17</v>
      </c>
      <c r="D25" s="71">
        <v>110</v>
      </c>
      <c r="E25" s="72">
        <v>1.82</v>
      </c>
      <c r="F25" s="72">
        <v>36.36</v>
      </c>
      <c r="G25" s="72">
        <v>51.82</v>
      </c>
      <c r="H25" s="72">
        <v>10</v>
      </c>
      <c r="I25" s="38">
        <f t="shared" si="10"/>
        <v>3.7</v>
      </c>
      <c r="J25" s="5"/>
      <c r="K25" s="103">
        <f t="shared" si="2"/>
        <v>110</v>
      </c>
      <c r="L25" s="100">
        <f t="shared" si="3"/>
        <v>68.001999999999995</v>
      </c>
      <c r="M25" s="101">
        <f t="shared" si="4"/>
        <v>61.82</v>
      </c>
      <c r="N25" s="102">
        <v>2</v>
      </c>
      <c r="O25" s="104">
        <f t="shared" si="6"/>
        <v>1.82</v>
      </c>
    </row>
    <row r="26" spans="1:15" s="1" customFormat="1" ht="15" customHeight="1" x14ac:dyDescent="0.25">
      <c r="A26" s="57">
        <v>8</v>
      </c>
      <c r="B26" s="58">
        <v>20550</v>
      </c>
      <c r="C26" s="10" t="s">
        <v>18</v>
      </c>
      <c r="D26" s="71">
        <v>61</v>
      </c>
      <c r="E26" s="72">
        <v>1.64</v>
      </c>
      <c r="F26" s="72">
        <v>24.59</v>
      </c>
      <c r="G26" s="72">
        <v>57.38</v>
      </c>
      <c r="H26" s="72">
        <v>16.39</v>
      </c>
      <c r="I26" s="38">
        <f t="shared" si="10"/>
        <v>3.8851999999999998</v>
      </c>
      <c r="J26" s="5"/>
      <c r="K26" s="103">
        <f t="shared" si="2"/>
        <v>61</v>
      </c>
      <c r="L26" s="100">
        <f t="shared" si="3"/>
        <v>44.999700000000004</v>
      </c>
      <c r="M26" s="101">
        <f t="shared" si="4"/>
        <v>73.77000000000001</v>
      </c>
      <c r="N26" s="102">
        <v>1</v>
      </c>
      <c r="O26" s="104">
        <f t="shared" si="6"/>
        <v>1.64</v>
      </c>
    </row>
    <row r="27" spans="1:15" s="1" customFormat="1" ht="15" customHeight="1" x14ac:dyDescent="0.25">
      <c r="A27" s="57">
        <v>9</v>
      </c>
      <c r="B27" s="58">
        <v>20630</v>
      </c>
      <c r="C27" s="10" t="s">
        <v>19</v>
      </c>
      <c r="D27" s="71">
        <v>85</v>
      </c>
      <c r="E27" s="72">
        <v>7.06</v>
      </c>
      <c r="F27" s="72">
        <v>43.53</v>
      </c>
      <c r="G27" s="72">
        <v>41.18</v>
      </c>
      <c r="H27" s="72">
        <v>8.24</v>
      </c>
      <c r="I27" s="38">
        <f t="shared" si="10"/>
        <v>3.5063</v>
      </c>
      <c r="J27" s="5"/>
      <c r="K27" s="103">
        <f t="shared" si="2"/>
        <v>85</v>
      </c>
      <c r="L27" s="100">
        <f t="shared" si="3"/>
        <v>42.006999999999998</v>
      </c>
      <c r="M27" s="101">
        <f t="shared" si="4"/>
        <v>49.42</v>
      </c>
      <c r="N27" s="102">
        <f t="shared" si="5"/>
        <v>6.0010000000000003</v>
      </c>
      <c r="O27" s="104">
        <f t="shared" si="6"/>
        <v>7.06</v>
      </c>
    </row>
    <row r="28" spans="1:15" s="1" customFormat="1" ht="15" customHeight="1" x14ac:dyDescent="0.25">
      <c r="A28" s="57">
        <v>10</v>
      </c>
      <c r="B28" s="58">
        <v>20810</v>
      </c>
      <c r="C28" s="10" t="s">
        <v>20</v>
      </c>
      <c r="D28" s="71">
        <v>60</v>
      </c>
      <c r="E28" s="72"/>
      <c r="F28" s="72">
        <v>61.67</v>
      </c>
      <c r="G28" s="72">
        <v>33.33</v>
      </c>
      <c r="H28" s="72">
        <v>5</v>
      </c>
      <c r="I28" s="38">
        <f t="shared" si="10"/>
        <v>3.4333</v>
      </c>
      <c r="J28" s="5"/>
      <c r="K28" s="103">
        <f t="shared" si="2"/>
        <v>60</v>
      </c>
      <c r="L28" s="100">
        <f t="shared" si="3"/>
        <v>22.997999999999998</v>
      </c>
      <c r="M28" s="101">
        <f t="shared" si="4"/>
        <v>38.33</v>
      </c>
      <c r="N28" s="102">
        <f t="shared" si="5"/>
        <v>0</v>
      </c>
      <c r="O28" s="104">
        <f t="shared" si="6"/>
        <v>0</v>
      </c>
    </row>
    <row r="29" spans="1:15" s="1" customFormat="1" ht="15" customHeight="1" x14ac:dyDescent="0.25">
      <c r="A29" s="57">
        <v>11</v>
      </c>
      <c r="B29" s="58">
        <v>20900</v>
      </c>
      <c r="C29" s="10" t="s">
        <v>21</v>
      </c>
      <c r="D29" s="71">
        <v>105</v>
      </c>
      <c r="E29" s="72">
        <v>3.81</v>
      </c>
      <c r="F29" s="72">
        <v>39.049999999999997</v>
      </c>
      <c r="G29" s="72">
        <v>51.43</v>
      </c>
      <c r="H29" s="72">
        <v>5.71</v>
      </c>
      <c r="I29" s="38">
        <f t="shared" si="10"/>
        <v>3.5904000000000003</v>
      </c>
      <c r="J29" s="5"/>
      <c r="K29" s="103">
        <f t="shared" si="2"/>
        <v>105</v>
      </c>
      <c r="L29" s="100">
        <f t="shared" si="3"/>
        <v>59.997</v>
      </c>
      <c r="M29" s="101">
        <f t="shared" si="4"/>
        <v>57.14</v>
      </c>
      <c r="N29" s="102">
        <v>4</v>
      </c>
      <c r="O29" s="104">
        <f t="shared" si="6"/>
        <v>3.81</v>
      </c>
    </row>
    <row r="30" spans="1:15" s="1" customFormat="1" ht="15" customHeight="1" thickBot="1" x14ac:dyDescent="0.3">
      <c r="A30" s="57">
        <v>12</v>
      </c>
      <c r="B30" s="34">
        <v>21350</v>
      </c>
      <c r="C30" s="7" t="s">
        <v>23</v>
      </c>
      <c r="D30" s="96">
        <v>59</v>
      </c>
      <c r="E30" s="81">
        <v>6.78</v>
      </c>
      <c r="F30" s="81">
        <v>72.88</v>
      </c>
      <c r="G30" s="81">
        <v>20.34</v>
      </c>
      <c r="H30" s="82"/>
      <c r="I30" s="40">
        <f t="shared" si="10"/>
        <v>3.1356000000000002</v>
      </c>
      <c r="J30" s="5"/>
      <c r="K30" s="110">
        <f t="shared" si="2"/>
        <v>59</v>
      </c>
      <c r="L30" s="111">
        <f t="shared" si="3"/>
        <v>12.000599999999999</v>
      </c>
      <c r="M30" s="112">
        <f t="shared" si="4"/>
        <v>20.34</v>
      </c>
      <c r="N30" s="113">
        <v>4</v>
      </c>
      <c r="O30" s="114">
        <f t="shared" si="6"/>
        <v>6.78</v>
      </c>
    </row>
    <row r="31" spans="1:15" s="1" customFormat="1" ht="15" customHeight="1" thickBot="1" x14ac:dyDescent="0.3">
      <c r="A31" s="54"/>
      <c r="B31" s="35"/>
      <c r="C31" s="22" t="s">
        <v>105</v>
      </c>
      <c r="D31" s="28">
        <f>SUM(D32:D48)</f>
        <v>1484</v>
      </c>
      <c r="E31" s="29">
        <f t="shared" ref="E31:H31" si="11">AVERAGE(E32:E48)</f>
        <v>4.1974999999999998</v>
      </c>
      <c r="F31" s="29">
        <f t="shared" si="11"/>
        <v>40.772352941176464</v>
      </c>
      <c r="G31" s="29">
        <f t="shared" si="11"/>
        <v>42.988823529411768</v>
      </c>
      <c r="H31" s="29">
        <f t="shared" si="11"/>
        <v>7.2606666666666673</v>
      </c>
      <c r="I31" s="46">
        <f>AVERAGE(I32:I48)</f>
        <v>3.3420588235294115</v>
      </c>
      <c r="J31" s="5"/>
      <c r="K31" s="164">
        <f t="shared" si="2"/>
        <v>1484</v>
      </c>
      <c r="L31" s="165">
        <f>SUM(L32:L48)</f>
        <v>769.00189999999998</v>
      </c>
      <c r="M31" s="166">
        <f t="shared" si="4"/>
        <v>50.249490196078433</v>
      </c>
      <c r="N31" s="172">
        <f>SUM(N32:N48)</f>
        <v>58.013500000000001</v>
      </c>
      <c r="O31" s="167">
        <f t="shared" si="6"/>
        <v>4.1974999999999998</v>
      </c>
    </row>
    <row r="32" spans="1:15" s="1" customFormat="1" ht="15" customHeight="1" x14ac:dyDescent="0.25">
      <c r="A32" s="55">
        <v>1</v>
      </c>
      <c r="B32" s="56">
        <v>30070</v>
      </c>
      <c r="C32" s="13" t="s">
        <v>25</v>
      </c>
      <c r="D32" s="79">
        <v>138</v>
      </c>
      <c r="E32" s="80">
        <v>5.8</v>
      </c>
      <c r="F32" s="80">
        <v>35.51</v>
      </c>
      <c r="G32" s="80">
        <v>52.9</v>
      </c>
      <c r="H32" s="80">
        <v>5.8</v>
      </c>
      <c r="I32" s="37">
        <f t="shared" ref="I32:I48" si="12">(2*E32+3*F32+4*G32+5*H32)/100</f>
        <v>3.5873000000000004</v>
      </c>
      <c r="J32" s="5"/>
      <c r="K32" s="115">
        <f t="shared" si="2"/>
        <v>138</v>
      </c>
      <c r="L32" s="116">
        <f t="shared" si="3"/>
        <v>81.006</v>
      </c>
      <c r="M32" s="117">
        <f t="shared" si="4"/>
        <v>58.699999999999996</v>
      </c>
      <c r="N32" s="118">
        <f t="shared" si="5"/>
        <v>8.0039999999999996</v>
      </c>
      <c r="O32" s="119">
        <f t="shared" si="6"/>
        <v>5.8</v>
      </c>
    </row>
    <row r="33" spans="1:15" s="1" customFormat="1" ht="15" customHeight="1" x14ac:dyDescent="0.25">
      <c r="A33" s="57">
        <v>2</v>
      </c>
      <c r="B33" s="58">
        <v>30480</v>
      </c>
      <c r="C33" s="11" t="s">
        <v>106</v>
      </c>
      <c r="D33" s="71">
        <v>126</v>
      </c>
      <c r="E33" s="72">
        <v>2.38</v>
      </c>
      <c r="F33" s="72">
        <v>41.27</v>
      </c>
      <c r="G33" s="72">
        <v>48.41</v>
      </c>
      <c r="H33" s="72">
        <v>7.94</v>
      </c>
      <c r="I33" s="41">
        <f t="shared" si="12"/>
        <v>3.6190999999999995</v>
      </c>
      <c r="J33" s="5"/>
      <c r="K33" s="103">
        <f t="shared" si="2"/>
        <v>126</v>
      </c>
      <c r="L33" s="100">
        <f t="shared" si="3"/>
        <v>71.000999999999991</v>
      </c>
      <c r="M33" s="101">
        <f t="shared" si="4"/>
        <v>56.349999999999994</v>
      </c>
      <c r="N33" s="102">
        <v>3</v>
      </c>
      <c r="O33" s="104">
        <f t="shared" si="6"/>
        <v>2.38</v>
      </c>
    </row>
    <row r="34" spans="1:15" s="1" customFormat="1" ht="15" customHeight="1" x14ac:dyDescent="0.25">
      <c r="A34" s="57">
        <v>3</v>
      </c>
      <c r="B34" s="58">
        <v>30460</v>
      </c>
      <c r="C34" s="10" t="s">
        <v>30</v>
      </c>
      <c r="D34" s="71">
        <v>123</v>
      </c>
      <c r="E34" s="72">
        <v>1.63</v>
      </c>
      <c r="F34" s="72">
        <v>39.840000000000003</v>
      </c>
      <c r="G34" s="72">
        <v>51.22</v>
      </c>
      <c r="H34" s="72">
        <v>7.32</v>
      </c>
      <c r="I34" s="38">
        <f t="shared" si="12"/>
        <v>3.6426000000000003</v>
      </c>
      <c r="J34" s="5"/>
      <c r="K34" s="103">
        <f t="shared" si="2"/>
        <v>123</v>
      </c>
      <c r="L34" s="100">
        <f t="shared" si="3"/>
        <v>72.004199999999997</v>
      </c>
      <c r="M34" s="101">
        <f t="shared" si="4"/>
        <v>58.54</v>
      </c>
      <c r="N34" s="102">
        <v>2</v>
      </c>
      <c r="O34" s="104">
        <f t="shared" si="6"/>
        <v>1.63</v>
      </c>
    </row>
    <row r="35" spans="1:15" s="1" customFormat="1" ht="15" customHeight="1" x14ac:dyDescent="0.25">
      <c r="A35" s="57">
        <v>4</v>
      </c>
      <c r="B35" s="58">
        <v>30030</v>
      </c>
      <c r="C35" s="10" t="s">
        <v>24</v>
      </c>
      <c r="D35" s="71">
        <v>76</v>
      </c>
      <c r="E35" s="72">
        <v>6.58</v>
      </c>
      <c r="F35" s="72">
        <v>43.42</v>
      </c>
      <c r="G35" s="72">
        <v>48.68</v>
      </c>
      <c r="H35" s="72">
        <v>1.32</v>
      </c>
      <c r="I35" s="38">
        <f t="shared" si="12"/>
        <v>3.4474</v>
      </c>
      <c r="J35" s="5"/>
      <c r="K35" s="103">
        <f t="shared" si="2"/>
        <v>76</v>
      </c>
      <c r="L35" s="100">
        <f t="shared" si="3"/>
        <v>38</v>
      </c>
      <c r="M35" s="101">
        <f t="shared" si="4"/>
        <v>50</v>
      </c>
      <c r="N35" s="102">
        <f t="shared" si="5"/>
        <v>5.0007999999999999</v>
      </c>
      <c r="O35" s="104">
        <f t="shared" si="6"/>
        <v>6.58</v>
      </c>
    </row>
    <row r="36" spans="1:15" s="1" customFormat="1" ht="15" customHeight="1" x14ac:dyDescent="0.25">
      <c r="A36" s="57">
        <v>5</v>
      </c>
      <c r="B36" s="58">
        <v>31000</v>
      </c>
      <c r="C36" s="10" t="s">
        <v>38</v>
      </c>
      <c r="D36" s="71">
        <v>99</v>
      </c>
      <c r="E36" s="72"/>
      <c r="F36" s="72">
        <v>7.07</v>
      </c>
      <c r="G36" s="72">
        <v>52.53</v>
      </c>
      <c r="H36" s="72">
        <v>40.4</v>
      </c>
      <c r="I36" s="38">
        <f t="shared" si="12"/>
        <v>4.3333000000000004</v>
      </c>
      <c r="J36" s="5"/>
      <c r="K36" s="103">
        <f t="shared" si="2"/>
        <v>99</v>
      </c>
      <c r="L36" s="100">
        <f t="shared" si="3"/>
        <v>92.000700000000009</v>
      </c>
      <c r="M36" s="101">
        <f t="shared" si="4"/>
        <v>92.93</v>
      </c>
      <c r="N36" s="102">
        <f t="shared" si="5"/>
        <v>0</v>
      </c>
      <c r="O36" s="104">
        <f t="shared" si="6"/>
        <v>0</v>
      </c>
    </row>
    <row r="37" spans="1:15" s="1" customFormat="1" ht="15" customHeight="1" x14ac:dyDescent="0.25">
      <c r="A37" s="57">
        <v>6</v>
      </c>
      <c r="B37" s="58">
        <v>30130</v>
      </c>
      <c r="C37" s="10" t="s">
        <v>26</v>
      </c>
      <c r="D37" s="71">
        <v>49</v>
      </c>
      <c r="E37" s="72">
        <v>4.08</v>
      </c>
      <c r="F37" s="72">
        <v>59.18</v>
      </c>
      <c r="G37" s="72">
        <v>36.729999999999997</v>
      </c>
      <c r="H37" s="72"/>
      <c r="I37" s="38">
        <f t="shared" si="12"/>
        <v>3.3262</v>
      </c>
      <c r="J37" s="5"/>
      <c r="K37" s="103">
        <f t="shared" si="2"/>
        <v>49</v>
      </c>
      <c r="L37" s="100">
        <f t="shared" si="3"/>
        <v>17.997699999999998</v>
      </c>
      <c r="M37" s="101">
        <f t="shared" si="4"/>
        <v>36.729999999999997</v>
      </c>
      <c r="N37" s="102">
        <f t="shared" si="5"/>
        <v>1.9992000000000001</v>
      </c>
      <c r="O37" s="104">
        <f t="shared" si="6"/>
        <v>4.08</v>
      </c>
    </row>
    <row r="38" spans="1:15" s="1" customFormat="1" ht="15" customHeight="1" x14ac:dyDescent="0.25">
      <c r="A38" s="57">
        <v>7</v>
      </c>
      <c r="B38" s="58">
        <v>30160</v>
      </c>
      <c r="C38" s="10" t="s">
        <v>27</v>
      </c>
      <c r="D38" s="71">
        <v>98</v>
      </c>
      <c r="E38" s="72">
        <v>2.04</v>
      </c>
      <c r="F38" s="72">
        <v>59.18</v>
      </c>
      <c r="G38" s="72">
        <v>38.78</v>
      </c>
      <c r="H38" s="72"/>
      <c r="I38" s="38">
        <f t="shared" si="12"/>
        <v>3.3673999999999999</v>
      </c>
      <c r="J38" s="5"/>
      <c r="K38" s="103">
        <f t="shared" si="2"/>
        <v>98</v>
      </c>
      <c r="L38" s="100">
        <f t="shared" si="3"/>
        <v>38.004400000000004</v>
      </c>
      <c r="M38" s="101">
        <f t="shared" si="4"/>
        <v>38.78</v>
      </c>
      <c r="N38" s="102">
        <f t="shared" si="5"/>
        <v>1.9992000000000001</v>
      </c>
      <c r="O38" s="104">
        <f t="shared" si="6"/>
        <v>2.04</v>
      </c>
    </row>
    <row r="39" spans="1:15" s="1" customFormat="1" ht="15" customHeight="1" x14ac:dyDescent="0.25">
      <c r="A39" s="57">
        <v>8</v>
      </c>
      <c r="B39" s="58">
        <v>30310</v>
      </c>
      <c r="C39" s="10" t="s">
        <v>28</v>
      </c>
      <c r="D39" s="71">
        <v>65</v>
      </c>
      <c r="E39" s="72">
        <v>1.54</v>
      </c>
      <c r="F39" s="72">
        <v>60</v>
      </c>
      <c r="G39" s="72">
        <v>36.92</v>
      </c>
      <c r="H39" s="72">
        <v>1.54</v>
      </c>
      <c r="I39" s="38">
        <f t="shared" si="12"/>
        <v>3.3845999999999998</v>
      </c>
      <c r="J39" s="5"/>
      <c r="K39" s="103">
        <f t="shared" si="2"/>
        <v>65</v>
      </c>
      <c r="L39" s="100">
        <f t="shared" si="3"/>
        <v>24.999000000000002</v>
      </c>
      <c r="M39" s="101">
        <f t="shared" si="4"/>
        <v>38.46</v>
      </c>
      <c r="N39" s="102">
        <f t="shared" si="5"/>
        <v>1.0010000000000001</v>
      </c>
      <c r="O39" s="104">
        <f t="shared" si="6"/>
        <v>1.54</v>
      </c>
    </row>
    <row r="40" spans="1:15" s="1" customFormat="1" ht="15" customHeight="1" x14ac:dyDescent="0.25">
      <c r="A40" s="57">
        <v>9</v>
      </c>
      <c r="B40" s="58">
        <v>30440</v>
      </c>
      <c r="C40" s="10" t="s">
        <v>29</v>
      </c>
      <c r="D40" s="71">
        <v>87</v>
      </c>
      <c r="E40" s="72">
        <v>2.2999999999999998</v>
      </c>
      <c r="F40" s="72">
        <v>35.630000000000003</v>
      </c>
      <c r="G40" s="72">
        <v>52.87</v>
      </c>
      <c r="H40" s="72">
        <v>9.1999999999999993</v>
      </c>
      <c r="I40" s="38">
        <f t="shared" si="12"/>
        <v>3.6897000000000002</v>
      </c>
      <c r="J40" s="5"/>
      <c r="K40" s="103">
        <f t="shared" si="2"/>
        <v>87</v>
      </c>
      <c r="L40" s="100">
        <f t="shared" si="3"/>
        <v>54.000899999999994</v>
      </c>
      <c r="M40" s="101">
        <f t="shared" si="4"/>
        <v>62.069999999999993</v>
      </c>
      <c r="N40" s="102">
        <v>2</v>
      </c>
      <c r="O40" s="104">
        <f t="shared" si="6"/>
        <v>2.2999999999999998</v>
      </c>
    </row>
    <row r="41" spans="1:15" s="1" customFormat="1" ht="15" customHeight="1" x14ac:dyDescent="0.25">
      <c r="A41" s="57">
        <v>10</v>
      </c>
      <c r="B41" s="58">
        <v>30500</v>
      </c>
      <c r="C41" s="10" t="s">
        <v>31</v>
      </c>
      <c r="D41" s="71">
        <v>37</v>
      </c>
      <c r="E41" s="72">
        <v>8.11</v>
      </c>
      <c r="F41" s="72">
        <v>62.16</v>
      </c>
      <c r="G41" s="72">
        <v>27.03</v>
      </c>
      <c r="H41" s="72">
        <v>2.7</v>
      </c>
      <c r="I41" s="38">
        <f t="shared" si="12"/>
        <v>3.2431999999999999</v>
      </c>
      <c r="J41" s="5"/>
      <c r="K41" s="103">
        <f t="shared" si="2"/>
        <v>37</v>
      </c>
      <c r="L41" s="100">
        <f t="shared" si="3"/>
        <v>11.0001</v>
      </c>
      <c r="M41" s="101">
        <f t="shared" si="4"/>
        <v>29.73</v>
      </c>
      <c r="N41" s="102">
        <f t="shared" si="5"/>
        <v>3.0007000000000001</v>
      </c>
      <c r="O41" s="104">
        <f t="shared" si="6"/>
        <v>8.11</v>
      </c>
    </row>
    <row r="42" spans="1:15" s="1" customFormat="1" ht="15" customHeight="1" x14ac:dyDescent="0.25">
      <c r="A42" s="57">
        <v>11</v>
      </c>
      <c r="B42" s="58">
        <v>30530</v>
      </c>
      <c r="C42" s="10" t="s">
        <v>32</v>
      </c>
      <c r="D42" s="71">
        <v>142</v>
      </c>
      <c r="E42" s="72">
        <v>6.34</v>
      </c>
      <c r="F42" s="72">
        <v>53.52</v>
      </c>
      <c r="G42" s="72">
        <v>32.39</v>
      </c>
      <c r="H42" s="72">
        <v>7.75</v>
      </c>
      <c r="I42" s="38">
        <f t="shared" si="12"/>
        <v>3.4155000000000002</v>
      </c>
      <c r="J42" s="5"/>
      <c r="K42" s="103">
        <f t="shared" si="2"/>
        <v>142</v>
      </c>
      <c r="L42" s="100">
        <f t="shared" si="3"/>
        <v>56.998800000000003</v>
      </c>
      <c r="M42" s="101">
        <f t="shared" si="4"/>
        <v>40.14</v>
      </c>
      <c r="N42" s="102">
        <f t="shared" si="5"/>
        <v>9.0028000000000006</v>
      </c>
      <c r="O42" s="104">
        <f t="shared" si="6"/>
        <v>6.34</v>
      </c>
    </row>
    <row r="43" spans="1:15" s="1" customFormat="1" ht="15" customHeight="1" x14ac:dyDescent="0.25">
      <c r="A43" s="57">
        <v>12</v>
      </c>
      <c r="B43" s="58">
        <v>30640</v>
      </c>
      <c r="C43" s="10" t="s">
        <v>33</v>
      </c>
      <c r="D43" s="71">
        <v>82</v>
      </c>
      <c r="E43" s="72">
        <v>2.44</v>
      </c>
      <c r="F43" s="72">
        <v>32.93</v>
      </c>
      <c r="G43" s="72">
        <v>50</v>
      </c>
      <c r="H43" s="72">
        <v>14.63</v>
      </c>
      <c r="I43" s="38">
        <f t="shared" si="12"/>
        <v>3.7681999999999993</v>
      </c>
      <c r="J43" s="5"/>
      <c r="K43" s="103">
        <f t="shared" si="2"/>
        <v>82</v>
      </c>
      <c r="L43" s="100">
        <f t="shared" si="3"/>
        <v>52.996600000000001</v>
      </c>
      <c r="M43" s="101">
        <f t="shared" si="4"/>
        <v>64.63</v>
      </c>
      <c r="N43" s="102">
        <v>2</v>
      </c>
      <c r="O43" s="104">
        <f t="shared" si="6"/>
        <v>2.44</v>
      </c>
    </row>
    <row r="44" spans="1:15" s="1" customFormat="1" ht="15" customHeight="1" x14ac:dyDescent="0.25">
      <c r="A44" s="57">
        <v>13</v>
      </c>
      <c r="B44" s="58">
        <v>30650</v>
      </c>
      <c r="C44" s="10" t="s">
        <v>34</v>
      </c>
      <c r="D44" s="71">
        <v>55</v>
      </c>
      <c r="E44" s="72">
        <v>1.82</v>
      </c>
      <c r="F44" s="72">
        <v>30.91</v>
      </c>
      <c r="G44" s="72">
        <v>65.45</v>
      </c>
      <c r="H44" s="72">
        <v>1.82</v>
      </c>
      <c r="I44" s="38">
        <f t="shared" si="12"/>
        <v>3.6727000000000003</v>
      </c>
      <c r="J44" s="5"/>
      <c r="K44" s="103">
        <f t="shared" si="2"/>
        <v>55</v>
      </c>
      <c r="L44" s="100">
        <f t="shared" si="3"/>
        <v>36.9985</v>
      </c>
      <c r="M44" s="101">
        <f t="shared" si="4"/>
        <v>67.27</v>
      </c>
      <c r="N44" s="102">
        <f t="shared" si="5"/>
        <v>1.0010000000000001</v>
      </c>
      <c r="O44" s="104">
        <f t="shared" si="6"/>
        <v>1.82</v>
      </c>
    </row>
    <row r="45" spans="1:15" s="1" customFormat="1" ht="15" customHeight="1" x14ac:dyDescent="0.25">
      <c r="A45" s="57">
        <v>14</v>
      </c>
      <c r="B45" s="56">
        <v>30790</v>
      </c>
      <c r="C45" s="11" t="s">
        <v>35</v>
      </c>
      <c r="D45" s="71">
        <v>62</v>
      </c>
      <c r="E45" s="72">
        <v>9.68</v>
      </c>
      <c r="F45" s="72">
        <v>32.26</v>
      </c>
      <c r="G45" s="72">
        <v>51.61</v>
      </c>
      <c r="H45" s="72">
        <v>6.45</v>
      </c>
      <c r="I45" s="38">
        <f t="shared" si="12"/>
        <v>3.5482999999999998</v>
      </c>
      <c r="J45" s="5"/>
      <c r="K45" s="103">
        <f t="shared" si="2"/>
        <v>62</v>
      </c>
      <c r="L45" s="100">
        <f t="shared" si="3"/>
        <v>35.997199999999999</v>
      </c>
      <c r="M45" s="101">
        <f t="shared" si="4"/>
        <v>58.06</v>
      </c>
      <c r="N45" s="102">
        <f t="shared" si="5"/>
        <v>6.0015999999999998</v>
      </c>
      <c r="O45" s="104">
        <f t="shared" si="6"/>
        <v>9.68</v>
      </c>
    </row>
    <row r="46" spans="1:15" s="1" customFormat="1" ht="15" customHeight="1" x14ac:dyDescent="0.25">
      <c r="A46" s="57">
        <v>15</v>
      </c>
      <c r="B46" s="58">
        <v>30890</v>
      </c>
      <c r="C46" s="10" t="s">
        <v>36</v>
      </c>
      <c r="D46" s="71">
        <v>49</v>
      </c>
      <c r="E46" s="72">
        <v>0</v>
      </c>
      <c r="F46" s="72">
        <v>0</v>
      </c>
      <c r="G46" s="72">
        <v>0</v>
      </c>
      <c r="H46" s="72">
        <v>0</v>
      </c>
      <c r="I46" s="38">
        <f t="shared" si="12"/>
        <v>0</v>
      </c>
      <c r="J46" s="5"/>
      <c r="K46" s="103">
        <f t="shared" si="2"/>
        <v>49</v>
      </c>
      <c r="L46" s="100"/>
      <c r="M46" s="101">
        <f t="shared" si="4"/>
        <v>0</v>
      </c>
      <c r="N46" s="171"/>
      <c r="O46" s="104"/>
    </row>
    <row r="47" spans="1:15" s="1" customFormat="1" ht="15" customHeight="1" x14ac:dyDescent="0.25">
      <c r="A47" s="57">
        <v>16</v>
      </c>
      <c r="B47" s="58">
        <v>30940</v>
      </c>
      <c r="C47" s="10" t="s">
        <v>37</v>
      </c>
      <c r="D47" s="71">
        <v>96</v>
      </c>
      <c r="E47" s="72">
        <v>10.42</v>
      </c>
      <c r="F47" s="72">
        <v>56.25</v>
      </c>
      <c r="G47" s="72">
        <v>32.29</v>
      </c>
      <c r="H47" s="72">
        <v>1.04</v>
      </c>
      <c r="I47" s="38">
        <f t="shared" si="12"/>
        <v>3.2395</v>
      </c>
      <c r="J47" s="5"/>
      <c r="K47" s="103">
        <f t="shared" si="2"/>
        <v>96</v>
      </c>
      <c r="L47" s="100">
        <f t="shared" si="3"/>
        <v>31.996799999999997</v>
      </c>
      <c r="M47" s="101">
        <f t="shared" si="4"/>
        <v>33.33</v>
      </c>
      <c r="N47" s="171">
        <f t="shared" si="5"/>
        <v>10.0032</v>
      </c>
      <c r="O47" s="104">
        <f t="shared" si="6"/>
        <v>10.42</v>
      </c>
    </row>
    <row r="48" spans="1:15" s="1" customFormat="1" ht="15" customHeight="1" thickBot="1" x14ac:dyDescent="0.3">
      <c r="A48" s="59">
        <v>17</v>
      </c>
      <c r="B48" s="60">
        <v>31480</v>
      </c>
      <c r="C48" s="19" t="s">
        <v>39</v>
      </c>
      <c r="D48" s="91">
        <v>100</v>
      </c>
      <c r="E48" s="81">
        <v>2</v>
      </c>
      <c r="F48" s="81">
        <v>44</v>
      </c>
      <c r="G48" s="81">
        <v>53</v>
      </c>
      <c r="H48" s="82">
        <v>1</v>
      </c>
      <c r="I48" s="39">
        <f t="shared" si="12"/>
        <v>3.53</v>
      </c>
      <c r="J48" s="5"/>
      <c r="K48" s="110">
        <f t="shared" si="2"/>
        <v>100</v>
      </c>
      <c r="L48" s="111">
        <f t="shared" si="3"/>
        <v>54</v>
      </c>
      <c r="M48" s="112">
        <f t="shared" si="4"/>
        <v>54</v>
      </c>
      <c r="N48" s="113">
        <f t="shared" si="5"/>
        <v>2</v>
      </c>
      <c r="O48" s="114">
        <f t="shared" si="6"/>
        <v>2</v>
      </c>
    </row>
    <row r="49" spans="1:15" s="1" customFormat="1" ht="15" customHeight="1" thickBot="1" x14ac:dyDescent="0.3">
      <c r="A49" s="54"/>
      <c r="B49" s="35"/>
      <c r="C49" s="30" t="s">
        <v>107</v>
      </c>
      <c r="D49" s="28">
        <f>SUM(D50:D68)</f>
        <v>1658</v>
      </c>
      <c r="E49" s="29">
        <f t="shared" ref="E49:H49" si="13">AVERAGE(E50:E68)</f>
        <v>5.144166666666667</v>
      </c>
      <c r="F49" s="29">
        <f t="shared" si="13"/>
        <v>28.688421052631575</v>
      </c>
      <c r="G49" s="29">
        <f t="shared" si="13"/>
        <v>55.08</v>
      </c>
      <c r="H49" s="29">
        <f t="shared" si="13"/>
        <v>12.982631578947371</v>
      </c>
      <c r="I49" s="31">
        <f>AVERAGE(I50:I68)</f>
        <v>3.7779631578947361</v>
      </c>
      <c r="J49" s="5"/>
      <c r="K49" s="164">
        <f t="shared" si="2"/>
        <v>1658</v>
      </c>
      <c r="L49" s="165">
        <f>SUM(L50:L68)</f>
        <v>1126.9788999999996</v>
      </c>
      <c r="M49" s="166">
        <f t="shared" si="4"/>
        <v>68.062631578947375</v>
      </c>
      <c r="N49" s="165">
        <f>SUM(N50:N68)</f>
        <v>54.010100000000008</v>
      </c>
      <c r="O49" s="167">
        <f t="shared" si="6"/>
        <v>5.144166666666667</v>
      </c>
    </row>
    <row r="50" spans="1:15" s="1" customFormat="1" ht="15" customHeight="1" x14ac:dyDescent="0.25">
      <c r="A50" s="55">
        <v>1</v>
      </c>
      <c r="B50" s="56">
        <v>40010</v>
      </c>
      <c r="C50" s="11" t="s">
        <v>108</v>
      </c>
      <c r="D50" s="87">
        <v>187</v>
      </c>
      <c r="E50" s="88">
        <v>1.07</v>
      </c>
      <c r="F50" s="80">
        <v>17.649999999999999</v>
      </c>
      <c r="G50" s="80">
        <v>58.29</v>
      </c>
      <c r="H50" s="80">
        <v>22.99</v>
      </c>
      <c r="I50" s="41">
        <f t="shared" ref="I50:I68" si="14">(2*E50+3*F50+4*G50+5*H50)/100</f>
        <v>4.032</v>
      </c>
      <c r="J50" s="5"/>
      <c r="K50" s="115">
        <f t="shared" si="2"/>
        <v>187</v>
      </c>
      <c r="L50" s="116">
        <f t="shared" si="3"/>
        <v>151.99360000000001</v>
      </c>
      <c r="M50" s="117">
        <f t="shared" si="4"/>
        <v>81.28</v>
      </c>
      <c r="N50" s="118">
        <v>2</v>
      </c>
      <c r="O50" s="119">
        <f t="shared" si="6"/>
        <v>1.07</v>
      </c>
    </row>
    <row r="51" spans="1:15" s="1" customFormat="1" ht="15" customHeight="1" x14ac:dyDescent="0.25">
      <c r="A51" s="57">
        <v>2</v>
      </c>
      <c r="B51" s="58">
        <v>40030</v>
      </c>
      <c r="C51" s="10" t="s">
        <v>117</v>
      </c>
      <c r="D51" s="90">
        <v>55</v>
      </c>
      <c r="E51" s="72"/>
      <c r="F51" s="72">
        <v>20</v>
      </c>
      <c r="G51" s="72">
        <v>56.36</v>
      </c>
      <c r="H51" s="72">
        <v>23.64</v>
      </c>
      <c r="I51" s="38">
        <f t="shared" si="14"/>
        <v>4.0363999999999995</v>
      </c>
      <c r="J51" s="5"/>
      <c r="K51" s="103">
        <f t="shared" si="2"/>
        <v>55</v>
      </c>
      <c r="L51" s="100">
        <f t="shared" si="3"/>
        <v>44</v>
      </c>
      <c r="M51" s="101">
        <f t="shared" si="4"/>
        <v>80</v>
      </c>
      <c r="N51" s="102">
        <f t="shared" si="5"/>
        <v>0</v>
      </c>
      <c r="O51" s="104">
        <f t="shared" si="6"/>
        <v>0</v>
      </c>
    </row>
    <row r="52" spans="1:15" s="1" customFormat="1" ht="15" customHeight="1" x14ac:dyDescent="0.25">
      <c r="A52" s="57">
        <v>3</v>
      </c>
      <c r="B52" s="58">
        <v>40410</v>
      </c>
      <c r="C52" s="10" t="s">
        <v>49</v>
      </c>
      <c r="D52" s="90">
        <v>176</v>
      </c>
      <c r="E52" s="72">
        <v>1.1399999999999999</v>
      </c>
      <c r="F52" s="72">
        <v>28.41</v>
      </c>
      <c r="G52" s="72">
        <v>55.68</v>
      </c>
      <c r="H52" s="72">
        <v>14.77</v>
      </c>
      <c r="I52" s="38">
        <f t="shared" si="14"/>
        <v>3.8408000000000002</v>
      </c>
      <c r="J52" s="5"/>
      <c r="K52" s="103">
        <f t="shared" si="2"/>
        <v>176</v>
      </c>
      <c r="L52" s="100">
        <f t="shared" si="3"/>
        <v>123.992</v>
      </c>
      <c r="M52" s="101">
        <f t="shared" si="4"/>
        <v>70.45</v>
      </c>
      <c r="N52" s="102">
        <v>2</v>
      </c>
      <c r="O52" s="104">
        <f t="shared" si="6"/>
        <v>1.1399999999999999</v>
      </c>
    </row>
    <row r="53" spans="1:15" s="1" customFormat="1" ht="15" customHeight="1" x14ac:dyDescent="0.25">
      <c r="A53" s="57">
        <v>4</v>
      </c>
      <c r="B53" s="58">
        <v>40011</v>
      </c>
      <c r="C53" s="10" t="s">
        <v>40</v>
      </c>
      <c r="D53" s="90">
        <v>213</v>
      </c>
      <c r="E53" s="72">
        <v>3.76</v>
      </c>
      <c r="F53" s="72">
        <v>39.44</v>
      </c>
      <c r="G53" s="72">
        <v>53.05</v>
      </c>
      <c r="H53" s="72">
        <v>3.76</v>
      </c>
      <c r="I53" s="38">
        <f t="shared" si="14"/>
        <v>3.5683999999999996</v>
      </c>
      <c r="J53" s="5"/>
      <c r="K53" s="103">
        <f t="shared" si="2"/>
        <v>213</v>
      </c>
      <c r="L53" s="100">
        <f t="shared" si="3"/>
        <v>121.00529999999999</v>
      </c>
      <c r="M53" s="101">
        <f t="shared" si="4"/>
        <v>56.809999999999995</v>
      </c>
      <c r="N53" s="102">
        <f t="shared" si="5"/>
        <v>8.0088000000000008</v>
      </c>
      <c r="O53" s="104">
        <f t="shared" si="6"/>
        <v>3.76</v>
      </c>
    </row>
    <row r="54" spans="1:15" s="1" customFormat="1" ht="15" customHeight="1" x14ac:dyDescent="0.25">
      <c r="A54" s="57">
        <v>5</v>
      </c>
      <c r="B54" s="58">
        <v>40080</v>
      </c>
      <c r="C54" s="10" t="s">
        <v>42</v>
      </c>
      <c r="D54" s="90">
        <v>116</v>
      </c>
      <c r="E54" s="72"/>
      <c r="F54" s="72">
        <v>18.97</v>
      </c>
      <c r="G54" s="72">
        <v>62.93</v>
      </c>
      <c r="H54" s="72">
        <v>18.100000000000001</v>
      </c>
      <c r="I54" s="38">
        <f t="shared" si="14"/>
        <v>3.9912999999999998</v>
      </c>
      <c r="J54" s="5"/>
      <c r="K54" s="103">
        <f t="shared" si="2"/>
        <v>116</v>
      </c>
      <c r="L54" s="100">
        <f t="shared" si="3"/>
        <v>93.994799999999998</v>
      </c>
      <c r="M54" s="101">
        <f t="shared" si="4"/>
        <v>81.03</v>
      </c>
      <c r="N54" s="102">
        <f t="shared" si="5"/>
        <v>0</v>
      </c>
      <c r="O54" s="104">
        <f t="shared" si="6"/>
        <v>0</v>
      </c>
    </row>
    <row r="55" spans="1:15" s="1" customFormat="1" ht="15" customHeight="1" x14ac:dyDescent="0.25">
      <c r="A55" s="57">
        <v>6</v>
      </c>
      <c r="B55" s="58">
        <v>40100</v>
      </c>
      <c r="C55" s="10" t="s">
        <v>43</v>
      </c>
      <c r="D55" s="90">
        <v>76</v>
      </c>
      <c r="E55" s="72">
        <v>1.32</v>
      </c>
      <c r="F55" s="72">
        <v>21.05</v>
      </c>
      <c r="G55" s="72">
        <v>69.739999999999995</v>
      </c>
      <c r="H55" s="72">
        <v>7.89</v>
      </c>
      <c r="I55" s="38">
        <f t="shared" si="14"/>
        <v>3.8420000000000001</v>
      </c>
      <c r="J55" s="5"/>
      <c r="K55" s="103">
        <f t="shared" si="2"/>
        <v>76</v>
      </c>
      <c r="L55" s="100">
        <f t="shared" si="3"/>
        <v>58.998799999999989</v>
      </c>
      <c r="M55" s="101">
        <f t="shared" si="4"/>
        <v>77.63</v>
      </c>
      <c r="N55" s="102">
        <f t="shared" si="5"/>
        <v>1.0032000000000001</v>
      </c>
      <c r="O55" s="104">
        <f t="shared" si="6"/>
        <v>1.32</v>
      </c>
    </row>
    <row r="56" spans="1:15" s="1" customFormat="1" ht="15" customHeight="1" x14ac:dyDescent="0.25">
      <c r="A56" s="57">
        <v>7</v>
      </c>
      <c r="B56" s="58">
        <v>40020</v>
      </c>
      <c r="C56" s="10" t="s">
        <v>109</v>
      </c>
      <c r="D56" s="90">
        <v>25</v>
      </c>
      <c r="E56" s="72"/>
      <c r="F56" s="72">
        <v>32</v>
      </c>
      <c r="G56" s="72">
        <v>48</v>
      </c>
      <c r="H56" s="72">
        <v>20</v>
      </c>
      <c r="I56" s="38">
        <f t="shared" si="14"/>
        <v>3.88</v>
      </c>
      <c r="J56" s="5"/>
      <c r="K56" s="103">
        <f t="shared" si="2"/>
        <v>25</v>
      </c>
      <c r="L56" s="100">
        <f t="shared" si="3"/>
        <v>17</v>
      </c>
      <c r="M56" s="101">
        <f t="shared" si="4"/>
        <v>68</v>
      </c>
      <c r="N56" s="102">
        <f t="shared" si="5"/>
        <v>0</v>
      </c>
      <c r="O56" s="104">
        <f t="shared" si="6"/>
        <v>0</v>
      </c>
    </row>
    <row r="57" spans="1:15" s="1" customFormat="1" ht="15" customHeight="1" x14ac:dyDescent="0.25">
      <c r="A57" s="57">
        <v>8</v>
      </c>
      <c r="B57" s="58">
        <v>40031</v>
      </c>
      <c r="C57" s="18" t="s">
        <v>41</v>
      </c>
      <c r="D57" s="90">
        <v>108</v>
      </c>
      <c r="E57" s="72">
        <v>1.85</v>
      </c>
      <c r="F57" s="72">
        <v>24.07</v>
      </c>
      <c r="G57" s="72">
        <v>59.26</v>
      </c>
      <c r="H57" s="72">
        <v>14.81</v>
      </c>
      <c r="I57" s="38">
        <f t="shared" si="14"/>
        <v>3.87</v>
      </c>
      <c r="J57" s="5"/>
      <c r="K57" s="103">
        <f t="shared" si="2"/>
        <v>108</v>
      </c>
      <c r="L57" s="100">
        <f t="shared" si="3"/>
        <v>79.995599999999996</v>
      </c>
      <c r="M57" s="101">
        <f t="shared" si="4"/>
        <v>74.069999999999993</v>
      </c>
      <c r="N57" s="102">
        <f t="shared" si="5"/>
        <v>1.9980000000000002</v>
      </c>
      <c r="O57" s="104">
        <f t="shared" si="6"/>
        <v>1.85</v>
      </c>
    </row>
    <row r="58" spans="1:15" s="1" customFormat="1" ht="15" customHeight="1" x14ac:dyDescent="0.25">
      <c r="A58" s="57">
        <v>9</v>
      </c>
      <c r="B58" s="58">
        <v>40210</v>
      </c>
      <c r="C58" s="18" t="s">
        <v>45</v>
      </c>
      <c r="D58" s="90">
        <v>45</v>
      </c>
      <c r="E58" s="72">
        <v>6.67</v>
      </c>
      <c r="F58" s="72">
        <v>37.78</v>
      </c>
      <c r="G58" s="72">
        <v>53.33</v>
      </c>
      <c r="H58" s="72">
        <v>2.2200000000000002</v>
      </c>
      <c r="I58" s="38">
        <f t="shared" si="14"/>
        <v>3.5110000000000001</v>
      </c>
      <c r="J58" s="5"/>
      <c r="K58" s="103">
        <f t="shared" si="2"/>
        <v>45</v>
      </c>
      <c r="L58" s="100">
        <f t="shared" si="3"/>
        <v>24.997499999999999</v>
      </c>
      <c r="M58" s="101">
        <f t="shared" si="4"/>
        <v>55.55</v>
      </c>
      <c r="N58" s="102">
        <f t="shared" si="5"/>
        <v>3.0014999999999996</v>
      </c>
      <c r="O58" s="104">
        <f t="shared" si="6"/>
        <v>6.67</v>
      </c>
    </row>
    <row r="59" spans="1:15" s="1" customFormat="1" ht="15" customHeight="1" x14ac:dyDescent="0.25">
      <c r="A59" s="57">
        <v>10</v>
      </c>
      <c r="B59" s="56">
        <v>40300</v>
      </c>
      <c r="C59" s="20" t="s">
        <v>46</v>
      </c>
      <c r="D59" s="90">
        <v>20</v>
      </c>
      <c r="E59" s="72"/>
      <c r="F59" s="72">
        <v>25</v>
      </c>
      <c r="G59" s="72">
        <v>70</v>
      </c>
      <c r="H59" s="72">
        <v>5</v>
      </c>
      <c r="I59" s="38">
        <f t="shared" si="14"/>
        <v>3.8</v>
      </c>
      <c r="J59" s="5"/>
      <c r="K59" s="103">
        <f t="shared" si="2"/>
        <v>20</v>
      </c>
      <c r="L59" s="100">
        <f t="shared" si="3"/>
        <v>15</v>
      </c>
      <c r="M59" s="101">
        <f t="shared" si="4"/>
        <v>75</v>
      </c>
      <c r="N59" s="102">
        <f t="shared" si="5"/>
        <v>0</v>
      </c>
      <c r="O59" s="104">
        <f t="shared" si="6"/>
        <v>0</v>
      </c>
    </row>
    <row r="60" spans="1:15" s="1" customFormat="1" ht="15" customHeight="1" x14ac:dyDescent="0.25">
      <c r="A60" s="57">
        <v>11</v>
      </c>
      <c r="B60" s="58">
        <v>40360</v>
      </c>
      <c r="C60" s="10" t="s">
        <v>47</v>
      </c>
      <c r="D60" s="90">
        <v>44</v>
      </c>
      <c r="E60" s="72"/>
      <c r="F60" s="72">
        <v>20.45</v>
      </c>
      <c r="G60" s="72">
        <v>65.91</v>
      </c>
      <c r="H60" s="72">
        <v>13.64</v>
      </c>
      <c r="I60" s="38">
        <f t="shared" si="14"/>
        <v>3.9319000000000002</v>
      </c>
      <c r="J60" s="5"/>
      <c r="K60" s="103">
        <f t="shared" si="2"/>
        <v>44</v>
      </c>
      <c r="L60" s="100">
        <f t="shared" si="3"/>
        <v>35.001999999999995</v>
      </c>
      <c r="M60" s="101">
        <f t="shared" si="4"/>
        <v>79.55</v>
      </c>
      <c r="N60" s="102">
        <f t="shared" si="5"/>
        <v>0</v>
      </c>
      <c r="O60" s="104">
        <f t="shared" si="6"/>
        <v>0</v>
      </c>
    </row>
    <row r="61" spans="1:15" s="1" customFormat="1" ht="15" customHeight="1" x14ac:dyDescent="0.25">
      <c r="A61" s="57">
        <v>12</v>
      </c>
      <c r="B61" s="58">
        <v>40390</v>
      </c>
      <c r="C61" s="10" t="s">
        <v>48</v>
      </c>
      <c r="D61" s="90">
        <v>78</v>
      </c>
      <c r="E61" s="72">
        <v>11.54</v>
      </c>
      <c r="F61" s="72">
        <v>60.26</v>
      </c>
      <c r="G61" s="72">
        <v>26.92</v>
      </c>
      <c r="H61" s="72">
        <v>1.28</v>
      </c>
      <c r="I61" s="38">
        <f t="shared" si="14"/>
        <v>3.1793999999999998</v>
      </c>
      <c r="J61" s="5"/>
      <c r="K61" s="103">
        <f t="shared" si="2"/>
        <v>78</v>
      </c>
      <c r="L61" s="100">
        <f t="shared" si="3"/>
        <v>21.996000000000002</v>
      </c>
      <c r="M61" s="101">
        <f t="shared" si="4"/>
        <v>28.200000000000003</v>
      </c>
      <c r="N61" s="171">
        <f t="shared" si="5"/>
        <v>9.001199999999999</v>
      </c>
      <c r="O61" s="104">
        <f t="shared" si="6"/>
        <v>11.54</v>
      </c>
    </row>
    <row r="62" spans="1:15" s="1" customFormat="1" ht="15" customHeight="1" x14ac:dyDescent="0.25">
      <c r="A62" s="57">
        <v>13</v>
      </c>
      <c r="B62" s="58">
        <v>40720</v>
      </c>
      <c r="C62" s="10" t="s">
        <v>110</v>
      </c>
      <c r="D62" s="90">
        <v>79</v>
      </c>
      <c r="E62" s="72">
        <v>1.27</v>
      </c>
      <c r="F62" s="72">
        <v>12.66</v>
      </c>
      <c r="G62" s="72">
        <v>64.56</v>
      </c>
      <c r="H62" s="72">
        <v>21.52</v>
      </c>
      <c r="I62" s="38">
        <f t="shared" si="14"/>
        <v>4.0636000000000001</v>
      </c>
      <c r="J62" s="5"/>
      <c r="K62" s="103">
        <f t="shared" si="2"/>
        <v>79</v>
      </c>
      <c r="L62" s="100">
        <f t="shared" si="3"/>
        <v>68.003199999999993</v>
      </c>
      <c r="M62" s="101">
        <f t="shared" si="4"/>
        <v>86.08</v>
      </c>
      <c r="N62" s="102">
        <f t="shared" si="5"/>
        <v>1.0033000000000001</v>
      </c>
      <c r="O62" s="104">
        <f t="shared" si="6"/>
        <v>1.27</v>
      </c>
    </row>
    <row r="63" spans="1:15" s="1" customFormat="1" ht="15" customHeight="1" x14ac:dyDescent="0.25">
      <c r="A63" s="57">
        <v>14</v>
      </c>
      <c r="B63" s="58">
        <v>40730</v>
      </c>
      <c r="C63" s="10" t="s">
        <v>50</v>
      </c>
      <c r="D63" s="90">
        <v>18</v>
      </c>
      <c r="E63" s="72">
        <v>5.56</v>
      </c>
      <c r="F63" s="72">
        <v>22.22</v>
      </c>
      <c r="G63" s="72">
        <v>55.56</v>
      </c>
      <c r="H63" s="72">
        <v>16.670000000000002</v>
      </c>
      <c r="I63" s="38">
        <f t="shared" si="14"/>
        <v>3.8336999999999999</v>
      </c>
      <c r="J63" s="5"/>
      <c r="K63" s="103">
        <f t="shared" si="2"/>
        <v>18</v>
      </c>
      <c r="L63" s="100">
        <f t="shared" si="3"/>
        <v>13.0014</v>
      </c>
      <c r="M63" s="101">
        <f t="shared" si="4"/>
        <v>72.23</v>
      </c>
      <c r="N63" s="102">
        <f t="shared" si="5"/>
        <v>1.0007999999999999</v>
      </c>
      <c r="O63" s="104">
        <f t="shared" si="6"/>
        <v>5.56</v>
      </c>
    </row>
    <row r="64" spans="1:15" s="1" customFormat="1" ht="15" customHeight="1" x14ac:dyDescent="0.25">
      <c r="A64" s="57">
        <v>15</v>
      </c>
      <c r="B64" s="58">
        <v>40820</v>
      </c>
      <c r="C64" s="10" t="s">
        <v>51</v>
      </c>
      <c r="D64" s="90">
        <v>72</v>
      </c>
      <c r="E64" s="72"/>
      <c r="F64" s="72">
        <v>8.33</v>
      </c>
      <c r="G64" s="72">
        <v>68.06</v>
      </c>
      <c r="H64" s="72">
        <v>23.61</v>
      </c>
      <c r="I64" s="38">
        <f t="shared" si="14"/>
        <v>4.1528</v>
      </c>
      <c r="J64" s="5"/>
      <c r="K64" s="103">
        <f t="shared" si="2"/>
        <v>72</v>
      </c>
      <c r="L64" s="100">
        <f t="shared" si="3"/>
        <v>66.002399999999994</v>
      </c>
      <c r="M64" s="101">
        <f t="shared" si="4"/>
        <v>91.67</v>
      </c>
      <c r="N64" s="102">
        <f t="shared" si="5"/>
        <v>0</v>
      </c>
      <c r="O64" s="104">
        <f t="shared" si="6"/>
        <v>0</v>
      </c>
    </row>
    <row r="65" spans="1:15" s="1" customFormat="1" ht="15" customHeight="1" x14ac:dyDescent="0.25">
      <c r="A65" s="57">
        <v>16</v>
      </c>
      <c r="B65" s="58">
        <v>40840</v>
      </c>
      <c r="C65" s="10" t="s">
        <v>52</v>
      </c>
      <c r="D65" s="90">
        <v>90</v>
      </c>
      <c r="E65" s="72">
        <v>4.4400000000000004</v>
      </c>
      <c r="F65" s="72">
        <v>50</v>
      </c>
      <c r="G65" s="72">
        <v>42.22</v>
      </c>
      <c r="H65" s="72">
        <v>3.33</v>
      </c>
      <c r="I65" s="38">
        <f t="shared" si="14"/>
        <v>3.4440999999999997</v>
      </c>
      <c r="J65" s="5"/>
      <c r="K65" s="103">
        <f t="shared" si="2"/>
        <v>90</v>
      </c>
      <c r="L65" s="100">
        <f t="shared" si="3"/>
        <v>40.994999999999997</v>
      </c>
      <c r="M65" s="101">
        <f t="shared" si="4"/>
        <v>45.55</v>
      </c>
      <c r="N65" s="102">
        <f t="shared" si="5"/>
        <v>3.9960000000000004</v>
      </c>
      <c r="O65" s="104">
        <f t="shared" si="6"/>
        <v>4.4400000000000004</v>
      </c>
    </row>
    <row r="66" spans="1:15" s="1" customFormat="1" ht="15" customHeight="1" x14ac:dyDescent="0.25">
      <c r="A66" s="57">
        <v>17</v>
      </c>
      <c r="B66" s="58">
        <v>40950</v>
      </c>
      <c r="C66" s="10" t="s">
        <v>53</v>
      </c>
      <c r="D66" s="90">
        <v>99</v>
      </c>
      <c r="E66" s="72">
        <v>19.190000000000001</v>
      </c>
      <c r="F66" s="72">
        <v>47.47</v>
      </c>
      <c r="G66" s="72">
        <v>30.3</v>
      </c>
      <c r="H66" s="72">
        <v>3.03</v>
      </c>
      <c r="I66" s="38">
        <f t="shared" si="14"/>
        <v>3.1713999999999998</v>
      </c>
      <c r="J66" s="5"/>
      <c r="K66" s="103">
        <f t="shared" si="2"/>
        <v>99</v>
      </c>
      <c r="L66" s="100">
        <f t="shared" si="3"/>
        <v>32.996699999999997</v>
      </c>
      <c r="M66" s="101">
        <f t="shared" si="4"/>
        <v>33.33</v>
      </c>
      <c r="N66" s="171">
        <f t="shared" si="5"/>
        <v>18.998100000000001</v>
      </c>
      <c r="O66" s="104">
        <f t="shared" si="6"/>
        <v>19.190000000000001</v>
      </c>
    </row>
    <row r="67" spans="1:15" s="1" customFormat="1" ht="15" customHeight="1" x14ac:dyDescent="0.25">
      <c r="A67" s="57">
        <v>18</v>
      </c>
      <c r="B67" s="58">
        <v>40990</v>
      </c>
      <c r="C67" s="10" t="s">
        <v>54</v>
      </c>
      <c r="D67" s="90">
        <v>106</v>
      </c>
      <c r="E67" s="72"/>
      <c r="F67" s="72">
        <v>12.26</v>
      </c>
      <c r="G67" s="72">
        <v>63.21</v>
      </c>
      <c r="H67" s="72">
        <v>24.53</v>
      </c>
      <c r="I67" s="38">
        <f t="shared" si="14"/>
        <v>4.1227</v>
      </c>
      <c r="J67" s="5"/>
      <c r="K67" s="103">
        <f t="shared" si="2"/>
        <v>106</v>
      </c>
      <c r="L67" s="100">
        <f t="shared" si="3"/>
        <v>93.004400000000004</v>
      </c>
      <c r="M67" s="101">
        <f t="shared" si="4"/>
        <v>87.740000000000009</v>
      </c>
      <c r="N67" s="102">
        <f t="shared" si="5"/>
        <v>0</v>
      </c>
      <c r="O67" s="104">
        <f t="shared" si="6"/>
        <v>0</v>
      </c>
    </row>
    <row r="68" spans="1:15" s="1" customFormat="1" ht="15" customHeight="1" thickBot="1" x14ac:dyDescent="0.3">
      <c r="A68" s="59">
        <v>19</v>
      </c>
      <c r="B68" s="34">
        <v>40133</v>
      </c>
      <c r="C68" s="19" t="s">
        <v>44</v>
      </c>
      <c r="D68" s="91">
        <v>51</v>
      </c>
      <c r="E68" s="81">
        <v>3.92</v>
      </c>
      <c r="F68" s="81">
        <v>47.06</v>
      </c>
      <c r="G68" s="81">
        <v>43.14</v>
      </c>
      <c r="H68" s="82">
        <v>5.88</v>
      </c>
      <c r="I68" s="42">
        <f t="shared" si="14"/>
        <v>3.5098000000000003</v>
      </c>
      <c r="J68" s="5"/>
      <c r="K68" s="110">
        <f t="shared" si="2"/>
        <v>51</v>
      </c>
      <c r="L68" s="111">
        <f t="shared" si="3"/>
        <v>25.0002</v>
      </c>
      <c r="M68" s="112">
        <f t="shared" si="4"/>
        <v>49.02</v>
      </c>
      <c r="N68" s="113">
        <f t="shared" si="5"/>
        <v>1.9991999999999999</v>
      </c>
      <c r="O68" s="114">
        <f t="shared" si="6"/>
        <v>3.92</v>
      </c>
    </row>
    <row r="69" spans="1:15" s="1" customFormat="1" ht="15" customHeight="1" thickBot="1" x14ac:dyDescent="0.3">
      <c r="A69" s="54"/>
      <c r="B69" s="35"/>
      <c r="C69" s="22" t="s">
        <v>111</v>
      </c>
      <c r="D69" s="28">
        <f>SUM(D70:D83)</f>
        <v>1353</v>
      </c>
      <c r="E69" s="29">
        <f>AVERAGE(E70:E83)</f>
        <v>5.0949999999999998</v>
      </c>
      <c r="F69" s="29">
        <f>AVERAGE(F70:F83)</f>
        <v>28.660714285714285</v>
      </c>
      <c r="G69" s="29">
        <f>AVERAGE(G70:G83)</f>
        <v>51.941428571428567</v>
      </c>
      <c r="H69" s="29">
        <f>AVERAGE(H70:H83)</f>
        <v>17.757692307692306</v>
      </c>
      <c r="I69" s="31">
        <f>AVERAGE(I70:I83)</f>
        <v>3.8201714285714283</v>
      </c>
      <c r="J69" s="5"/>
      <c r="K69" s="164">
        <f t="shared" si="2"/>
        <v>1353</v>
      </c>
      <c r="L69" s="165">
        <f>SUM(L70:L83)</f>
        <v>917.01909999999987</v>
      </c>
      <c r="M69" s="166">
        <f t="shared" si="4"/>
        <v>69.699120879120869</v>
      </c>
      <c r="N69" s="172">
        <f>SUM(N70:N83)</f>
        <v>40.995900000000006</v>
      </c>
      <c r="O69" s="167">
        <f t="shared" si="6"/>
        <v>5.0949999999999998</v>
      </c>
    </row>
    <row r="70" spans="1:15" s="1" customFormat="1" ht="15" customHeight="1" x14ac:dyDescent="0.25">
      <c r="A70" s="55">
        <v>1</v>
      </c>
      <c r="B70" s="56">
        <v>50040</v>
      </c>
      <c r="C70" s="11" t="s">
        <v>57</v>
      </c>
      <c r="D70" s="79">
        <v>93</v>
      </c>
      <c r="E70" s="80"/>
      <c r="F70" s="80">
        <v>3.23</v>
      </c>
      <c r="G70" s="80">
        <v>69.89</v>
      </c>
      <c r="H70" s="80">
        <v>26.88</v>
      </c>
      <c r="I70" s="41">
        <f t="shared" ref="I70:I83" si="15">(2*E70+3*F70+4*G70+5*H70)/100</f>
        <v>4.2364999999999995</v>
      </c>
      <c r="J70" s="5"/>
      <c r="K70" s="115">
        <f t="shared" si="2"/>
        <v>93</v>
      </c>
      <c r="L70" s="116">
        <f t="shared" si="3"/>
        <v>89.996099999999984</v>
      </c>
      <c r="M70" s="117">
        <f t="shared" si="4"/>
        <v>96.77</v>
      </c>
      <c r="N70" s="118">
        <f t="shared" si="5"/>
        <v>0</v>
      </c>
      <c r="O70" s="119">
        <f t="shared" si="6"/>
        <v>0</v>
      </c>
    </row>
    <row r="71" spans="1:15" s="1" customFormat="1" ht="15" customHeight="1" x14ac:dyDescent="0.25">
      <c r="A71" s="57">
        <v>2</v>
      </c>
      <c r="B71" s="58">
        <v>50003</v>
      </c>
      <c r="C71" s="10" t="s">
        <v>56</v>
      </c>
      <c r="D71" s="71">
        <v>84</v>
      </c>
      <c r="E71" s="72"/>
      <c r="F71" s="72">
        <v>34.520000000000003</v>
      </c>
      <c r="G71" s="72">
        <v>54.76</v>
      </c>
      <c r="H71" s="72">
        <v>10.71</v>
      </c>
      <c r="I71" s="38">
        <f t="shared" si="15"/>
        <v>3.7615000000000003</v>
      </c>
      <c r="J71" s="5"/>
      <c r="K71" s="103">
        <f t="shared" ref="K71:K125" si="16">D71</f>
        <v>84</v>
      </c>
      <c r="L71" s="100">
        <f t="shared" ref="L71:L125" si="17">M71*K71/100</f>
        <v>54.994799999999998</v>
      </c>
      <c r="M71" s="101">
        <f t="shared" ref="M71:M125" si="18">G71+H71</f>
        <v>65.47</v>
      </c>
      <c r="N71" s="102">
        <f t="shared" ref="N71:N125" si="19">O71*K71/100</f>
        <v>0</v>
      </c>
      <c r="O71" s="104">
        <f t="shared" ref="O71:O125" si="20">E71</f>
        <v>0</v>
      </c>
    </row>
    <row r="72" spans="1:15" s="1" customFormat="1" ht="15" customHeight="1" x14ac:dyDescent="0.25">
      <c r="A72" s="57">
        <v>3</v>
      </c>
      <c r="B72" s="58">
        <v>50060</v>
      </c>
      <c r="C72" s="10" t="s">
        <v>59</v>
      </c>
      <c r="D72" s="71">
        <v>135</v>
      </c>
      <c r="E72" s="72"/>
      <c r="F72" s="72">
        <v>19.260000000000002</v>
      </c>
      <c r="G72" s="72">
        <v>50.37</v>
      </c>
      <c r="H72" s="72">
        <v>30.37</v>
      </c>
      <c r="I72" s="38">
        <f t="shared" si="15"/>
        <v>4.1111000000000004</v>
      </c>
      <c r="J72" s="5"/>
      <c r="K72" s="103">
        <f t="shared" si="16"/>
        <v>135</v>
      </c>
      <c r="L72" s="100">
        <f t="shared" si="17"/>
        <v>108.999</v>
      </c>
      <c r="M72" s="101">
        <f t="shared" si="18"/>
        <v>80.739999999999995</v>
      </c>
      <c r="N72" s="102">
        <f t="shared" si="19"/>
        <v>0</v>
      </c>
      <c r="O72" s="104">
        <f t="shared" si="20"/>
        <v>0</v>
      </c>
    </row>
    <row r="73" spans="1:15" s="1" customFormat="1" ht="15" customHeight="1" x14ac:dyDescent="0.25">
      <c r="A73" s="57">
        <v>4</v>
      </c>
      <c r="B73" s="58">
        <v>50170</v>
      </c>
      <c r="C73" s="10" t="s">
        <v>60</v>
      </c>
      <c r="D73" s="71">
        <v>78</v>
      </c>
      <c r="E73" s="72">
        <v>1.28</v>
      </c>
      <c r="F73" s="72">
        <v>35.9</v>
      </c>
      <c r="G73" s="72">
        <v>57.69</v>
      </c>
      <c r="H73" s="72">
        <v>5.13</v>
      </c>
      <c r="I73" s="38">
        <f t="shared" si="15"/>
        <v>3.6666999999999996</v>
      </c>
      <c r="J73" s="5"/>
      <c r="K73" s="103">
        <f t="shared" si="16"/>
        <v>78</v>
      </c>
      <c r="L73" s="100">
        <f t="shared" si="17"/>
        <v>48.999600000000001</v>
      </c>
      <c r="M73" s="101">
        <f t="shared" si="18"/>
        <v>62.82</v>
      </c>
      <c r="N73" s="102">
        <v>1</v>
      </c>
      <c r="O73" s="104">
        <f t="shared" si="20"/>
        <v>1.28</v>
      </c>
    </row>
    <row r="74" spans="1:15" s="1" customFormat="1" ht="15" customHeight="1" x14ac:dyDescent="0.25">
      <c r="A74" s="57">
        <v>5</v>
      </c>
      <c r="B74" s="58">
        <v>50230</v>
      </c>
      <c r="C74" s="10" t="s">
        <v>61</v>
      </c>
      <c r="D74" s="71">
        <v>89</v>
      </c>
      <c r="E74" s="72">
        <v>6.74</v>
      </c>
      <c r="F74" s="72">
        <v>35.96</v>
      </c>
      <c r="G74" s="72">
        <v>51.69</v>
      </c>
      <c r="H74" s="72">
        <v>5.62</v>
      </c>
      <c r="I74" s="38">
        <f t="shared" si="15"/>
        <v>3.5622000000000003</v>
      </c>
      <c r="J74" s="5"/>
      <c r="K74" s="103">
        <f t="shared" si="16"/>
        <v>89</v>
      </c>
      <c r="L74" s="100">
        <f t="shared" si="17"/>
        <v>51.00589999999999</v>
      </c>
      <c r="M74" s="101">
        <f t="shared" si="18"/>
        <v>57.309999999999995</v>
      </c>
      <c r="N74" s="102">
        <f t="shared" si="19"/>
        <v>5.9985999999999997</v>
      </c>
      <c r="O74" s="104">
        <f t="shared" si="20"/>
        <v>6.74</v>
      </c>
    </row>
    <row r="75" spans="1:15" s="1" customFormat="1" ht="15" customHeight="1" x14ac:dyDescent="0.25">
      <c r="A75" s="57">
        <v>6</v>
      </c>
      <c r="B75" s="58">
        <v>50340</v>
      </c>
      <c r="C75" s="10" t="s">
        <v>62</v>
      </c>
      <c r="D75" s="71">
        <v>72</v>
      </c>
      <c r="E75" s="72"/>
      <c r="F75" s="72">
        <v>18.059999999999999</v>
      </c>
      <c r="G75" s="72">
        <v>52.78</v>
      </c>
      <c r="H75" s="72">
        <v>29.17</v>
      </c>
      <c r="I75" s="38">
        <f t="shared" si="15"/>
        <v>4.1115000000000004</v>
      </c>
      <c r="J75" s="5"/>
      <c r="K75" s="103">
        <f t="shared" si="16"/>
        <v>72</v>
      </c>
      <c r="L75" s="100">
        <f t="shared" si="17"/>
        <v>59.004000000000005</v>
      </c>
      <c r="M75" s="101">
        <f t="shared" si="18"/>
        <v>81.95</v>
      </c>
      <c r="N75" s="102">
        <f t="shared" si="19"/>
        <v>0</v>
      </c>
      <c r="O75" s="104">
        <f t="shared" si="20"/>
        <v>0</v>
      </c>
    </row>
    <row r="76" spans="1:15" s="1" customFormat="1" ht="15" customHeight="1" x14ac:dyDescent="0.25">
      <c r="A76" s="57">
        <v>7</v>
      </c>
      <c r="B76" s="58">
        <v>50420</v>
      </c>
      <c r="C76" s="10" t="s">
        <v>63</v>
      </c>
      <c r="D76" s="71">
        <v>100</v>
      </c>
      <c r="E76" s="72"/>
      <c r="F76" s="72">
        <v>7</v>
      </c>
      <c r="G76" s="72">
        <v>56</v>
      </c>
      <c r="H76" s="72">
        <v>37</v>
      </c>
      <c r="I76" s="38">
        <f t="shared" si="15"/>
        <v>4.3</v>
      </c>
      <c r="J76" s="5"/>
      <c r="K76" s="103">
        <f t="shared" si="16"/>
        <v>100</v>
      </c>
      <c r="L76" s="100">
        <f t="shared" si="17"/>
        <v>93</v>
      </c>
      <c r="M76" s="101">
        <f t="shared" si="18"/>
        <v>93</v>
      </c>
      <c r="N76" s="102">
        <f t="shared" si="19"/>
        <v>0</v>
      </c>
      <c r="O76" s="104">
        <f t="shared" si="20"/>
        <v>0</v>
      </c>
    </row>
    <row r="77" spans="1:15" s="1" customFormat="1" ht="15" customHeight="1" x14ac:dyDescent="0.25">
      <c r="A77" s="57">
        <v>8</v>
      </c>
      <c r="B77" s="56">
        <v>50450</v>
      </c>
      <c r="C77" s="11" t="s">
        <v>64</v>
      </c>
      <c r="D77" s="71">
        <v>132</v>
      </c>
      <c r="E77" s="72">
        <v>5.3</v>
      </c>
      <c r="F77" s="72">
        <v>44.7</v>
      </c>
      <c r="G77" s="72">
        <v>45.45</v>
      </c>
      <c r="H77" s="72">
        <v>4.55</v>
      </c>
      <c r="I77" s="38">
        <f t="shared" si="15"/>
        <v>3.4925000000000002</v>
      </c>
      <c r="J77" s="5"/>
      <c r="K77" s="103">
        <f t="shared" si="16"/>
        <v>132</v>
      </c>
      <c r="L77" s="100">
        <f t="shared" si="17"/>
        <v>66</v>
      </c>
      <c r="M77" s="101">
        <f t="shared" si="18"/>
        <v>50</v>
      </c>
      <c r="N77" s="102">
        <f t="shared" si="19"/>
        <v>6.9960000000000004</v>
      </c>
      <c r="O77" s="104">
        <f t="shared" si="20"/>
        <v>5.3</v>
      </c>
    </row>
    <row r="78" spans="1:15" s="1" customFormat="1" ht="15" customHeight="1" x14ac:dyDescent="0.25">
      <c r="A78" s="57">
        <v>9</v>
      </c>
      <c r="B78" s="58">
        <v>50620</v>
      </c>
      <c r="C78" s="10" t="s">
        <v>65</v>
      </c>
      <c r="D78" s="71">
        <v>47</v>
      </c>
      <c r="E78" s="72">
        <v>8.51</v>
      </c>
      <c r="F78" s="72">
        <v>44.68</v>
      </c>
      <c r="G78" s="72">
        <v>46.81</v>
      </c>
      <c r="H78" s="72"/>
      <c r="I78" s="38">
        <f t="shared" si="15"/>
        <v>3.383</v>
      </c>
      <c r="J78" s="5"/>
      <c r="K78" s="103">
        <f t="shared" si="16"/>
        <v>47</v>
      </c>
      <c r="L78" s="100">
        <f t="shared" si="17"/>
        <v>22.000700000000002</v>
      </c>
      <c r="M78" s="101">
        <f t="shared" si="18"/>
        <v>46.81</v>
      </c>
      <c r="N78" s="102">
        <f t="shared" si="19"/>
        <v>3.9996999999999998</v>
      </c>
      <c r="O78" s="104">
        <f t="shared" si="20"/>
        <v>8.51</v>
      </c>
    </row>
    <row r="79" spans="1:15" s="1" customFormat="1" ht="15" customHeight="1" x14ac:dyDescent="0.25">
      <c r="A79" s="57">
        <v>10</v>
      </c>
      <c r="B79" s="58">
        <v>50760</v>
      </c>
      <c r="C79" s="10" t="s">
        <v>66</v>
      </c>
      <c r="D79" s="90">
        <v>122</v>
      </c>
      <c r="E79" s="72">
        <v>7.38</v>
      </c>
      <c r="F79" s="72">
        <v>29.51</v>
      </c>
      <c r="G79" s="72">
        <v>51.64</v>
      </c>
      <c r="H79" s="72">
        <v>11.48</v>
      </c>
      <c r="I79" s="38">
        <f t="shared" si="15"/>
        <v>3.6724999999999999</v>
      </c>
      <c r="J79" s="5"/>
      <c r="K79" s="103">
        <f t="shared" si="16"/>
        <v>122</v>
      </c>
      <c r="L79" s="100">
        <f t="shared" si="17"/>
        <v>77.006399999999999</v>
      </c>
      <c r="M79" s="101">
        <f t="shared" si="18"/>
        <v>63.120000000000005</v>
      </c>
      <c r="N79" s="102">
        <f t="shared" si="19"/>
        <v>9.0036000000000005</v>
      </c>
      <c r="O79" s="104">
        <f t="shared" si="20"/>
        <v>7.38</v>
      </c>
    </row>
    <row r="80" spans="1:15" s="1" customFormat="1" ht="15" customHeight="1" x14ac:dyDescent="0.25">
      <c r="A80" s="57">
        <v>11</v>
      </c>
      <c r="B80" s="58">
        <v>50780</v>
      </c>
      <c r="C80" s="10" t="s">
        <v>67</v>
      </c>
      <c r="D80" s="90">
        <v>130</v>
      </c>
      <c r="E80" s="72">
        <v>8.4600000000000009</v>
      </c>
      <c r="F80" s="72">
        <v>46.92</v>
      </c>
      <c r="G80" s="72">
        <v>40.770000000000003</v>
      </c>
      <c r="H80" s="72">
        <v>3.85</v>
      </c>
      <c r="I80" s="38">
        <f t="shared" si="15"/>
        <v>3.4001000000000001</v>
      </c>
      <c r="J80" s="5"/>
      <c r="K80" s="103">
        <f t="shared" si="16"/>
        <v>130</v>
      </c>
      <c r="L80" s="100">
        <f t="shared" si="17"/>
        <v>58.006</v>
      </c>
      <c r="M80" s="101">
        <f t="shared" si="18"/>
        <v>44.620000000000005</v>
      </c>
      <c r="N80" s="171">
        <f t="shared" si="19"/>
        <v>10.998000000000001</v>
      </c>
      <c r="O80" s="104">
        <f t="shared" si="20"/>
        <v>8.4600000000000009</v>
      </c>
    </row>
    <row r="81" spans="1:15" s="1" customFormat="1" ht="15" customHeight="1" x14ac:dyDescent="0.25">
      <c r="A81" s="57">
        <v>12</v>
      </c>
      <c r="B81" s="58">
        <v>50001</v>
      </c>
      <c r="C81" s="10" t="s">
        <v>55</v>
      </c>
      <c r="D81" s="90">
        <v>86</v>
      </c>
      <c r="E81" s="72">
        <v>2.33</v>
      </c>
      <c r="F81" s="72">
        <v>15.12</v>
      </c>
      <c r="G81" s="72">
        <v>41.86</v>
      </c>
      <c r="H81" s="72">
        <v>40.700000000000003</v>
      </c>
      <c r="I81" s="38">
        <f t="shared" si="15"/>
        <v>4.2096</v>
      </c>
      <c r="J81" s="5"/>
      <c r="K81" s="103">
        <f t="shared" si="16"/>
        <v>86</v>
      </c>
      <c r="L81" s="100">
        <f t="shared" si="17"/>
        <v>71.001599999999996</v>
      </c>
      <c r="M81" s="101">
        <f t="shared" si="18"/>
        <v>82.56</v>
      </c>
      <c r="N81" s="102">
        <v>2</v>
      </c>
      <c r="O81" s="104">
        <f t="shared" si="20"/>
        <v>2.33</v>
      </c>
    </row>
    <row r="82" spans="1:15" s="1" customFormat="1" ht="15" customHeight="1" x14ac:dyDescent="0.25">
      <c r="A82" s="57">
        <v>13</v>
      </c>
      <c r="B82" s="58">
        <v>50930</v>
      </c>
      <c r="C82" s="10" t="s">
        <v>68</v>
      </c>
      <c r="D82" s="90">
        <v>54</v>
      </c>
      <c r="E82" s="72"/>
      <c r="F82" s="72">
        <v>25.93</v>
      </c>
      <c r="G82" s="72">
        <v>55.56</v>
      </c>
      <c r="H82" s="72">
        <v>18.52</v>
      </c>
      <c r="I82" s="38">
        <f t="shared" si="15"/>
        <v>3.9262999999999999</v>
      </c>
      <c r="J82" s="5"/>
      <c r="K82" s="103">
        <f t="shared" si="16"/>
        <v>54</v>
      </c>
      <c r="L82" s="100">
        <f t="shared" si="17"/>
        <v>40.0032</v>
      </c>
      <c r="M82" s="101">
        <f t="shared" si="18"/>
        <v>74.08</v>
      </c>
      <c r="N82" s="102">
        <f t="shared" si="19"/>
        <v>0</v>
      </c>
      <c r="O82" s="104">
        <f t="shared" si="20"/>
        <v>0</v>
      </c>
    </row>
    <row r="83" spans="1:15" s="1" customFormat="1" ht="15" customHeight="1" thickBot="1" x14ac:dyDescent="0.3">
      <c r="A83" s="59">
        <v>14</v>
      </c>
      <c r="B83" s="34">
        <v>51370</v>
      </c>
      <c r="C83" s="12" t="s">
        <v>69</v>
      </c>
      <c r="D83" s="91">
        <v>131</v>
      </c>
      <c r="E83" s="81">
        <v>0.76</v>
      </c>
      <c r="F83" s="81">
        <v>40.46</v>
      </c>
      <c r="G83" s="81">
        <v>51.91</v>
      </c>
      <c r="H83" s="82">
        <v>6.87</v>
      </c>
      <c r="I83" s="39">
        <f t="shared" si="15"/>
        <v>3.6488999999999998</v>
      </c>
      <c r="J83" s="5"/>
      <c r="K83" s="110">
        <f t="shared" si="16"/>
        <v>131</v>
      </c>
      <c r="L83" s="111">
        <f t="shared" si="17"/>
        <v>77.001799999999989</v>
      </c>
      <c r="M83" s="112">
        <f t="shared" si="18"/>
        <v>58.779999999999994</v>
      </c>
      <c r="N83" s="113">
        <v>1</v>
      </c>
      <c r="O83" s="114">
        <f t="shared" si="20"/>
        <v>0.76</v>
      </c>
    </row>
    <row r="84" spans="1:15" s="1" customFormat="1" ht="15" customHeight="1" thickBot="1" x14ac:dyDescent="0.3">
      <c r="A84" s="54"/>
      <c r="B84" s="35"/>
      <c r="C84" s="30" t="s">
        <v>112</v>
      </c>
      <c r="D84" s="28">
        <f>SUM(D85:D115)</f>
        <v>3430</v>
      </c>
      <c r="E84" s="29">
        <f t="shared" ref="E84:H84" si="21">AVERAGE(E85:E115)</f>
        <v>4.9484000000000004</v>
      </c>
      <c r="F84" s="29">
        <f t="shared" si="21"/>
        <v>31.032666666666675</v>
      </c>
      <c r="G84" s="29">
        <f t="shared" si="21"/>
        <v>54.004333333333328</v>
      </c>
      <c r="H84" s="29">
        <f t="shared" si="21"/>
        <v>11.213448275862071</v>
      </c>
      <c r="I84" s="31">
        <f>AVERAGE(I85:I115)</f>
        <v>3.5957516129032259</v>
      </c>
      <c r="J84" s="5"/>
      <c r="K84" s="164">
        <f t="shared" si="16"/>
        <v>3430</v>
      </c>
      <c r="L84" s="165">
        <f>SUM(L85:L115)</f>
        <v>2297.0435000000007</v>
      </c>
      <c r="M84" s="166">
        <f t="shared" si="18"/>
        <v>65.217781609195399</v>
      </c>
      <c r="N84" s="172">
        <f>SUM(N85:N115)</f>
        <v>125.99370000000002</v>
      </c>
      <c r="O84" s="167">
        <f t="shared" si="20"/>
        <v>4.9484000000000004</v>
      </c>
    </row>
    <row r="85" spans="1:15" s="1" customFormat="1" ht="15" customHeight="1" x14ac:dyDescent="0.25">
      <c r="A85" s="55">
        <v>1</v>
      </c>
      <c r="B85" s="56">
        <v>60010</v>
      </c>
      <c r="C85" s="11" t="s">
        <v>71</v>
      </c>
      <c r="D85" s="87">
        <v>75</v>
      </c>
      <c r="E85" s="88">
        <v>1.33</v>
      </c>
      <c r="F85" s="88">
        <v>18.670000000000002</v>
      </c>
      <c r="G85" s="88">
        <v>61.33</v>
      </c>
      <c r="H85" s="89">
        <v>18.670000000000002</v>
      </c>
      <c r="I85" s="41">
        <f t="shared" ref="I85:I115" si="22">(2*E85+3*F85+4*G85+5*H85)/100</f>
        <v>3.9734000000000003</v>
      </c>
      <c r="J85" s="5"/>
      <c r="K85" s="458">
        <f t="shared" si="16"/>
        <v>75</v>
      </c>
      <c r="L85" s="459">
        <f t="shared" si="17"/>
        <v>60</v>
      </c>
      <c r="M85" s="460">
        <f t="shared" si="18"/>
        <v>80</v>
      </c>
      <c r="N85" s="461">
        <v>1</v>
      </c>
      <c r="O85" s="462">
        <f t="shared" si="20"/>
        <v>1.33</v>
      </c>
    </row>
    <row r="86" spans="1:15" s="1" customFormat="1" ht="15" customHeight="1" x14ac:dyDescent="0.25">
      <c r="A86" s="57">
        <v>2</v>
      </c>
      <c r="B86" s="58">
        <v>60020</v>
      </c>
      <c r="C86" s="10" t="s">
        <v>72</v>
      </c>
      <c r="D86" s="90">
        <v>68</v>
      </c>
      <c r="E86" s="72">
        <v>4.41</v>
      </c>
      <c r="F86" s="72">
        <v>30.88</v>
      </c>
      <c r="G86" s="72">
        <v>50</v>
      </c>
      <c r="H86" s="85">
        <v>14.71</v>
      </c>
      <c r="I86" s="38">
        <f t="shared" si="22"/>
        <v>3.7501000000000007</v>
      </c>
      <c r="J86" s="5"/>
      <c r="K86" s="103">
        <f t="shared" si="16"/>
        <v>68</v>
      </c>
      <c r="L86" s="100">
        <f t="shared" si="17"/>
        <v>44.002800000000008</v>
      </c>
      <c r="M86" s="101">
        <f t="shared" si="18"/>
        <v>64.710000000000008</v>
      </c>
      <c r="N86" s="102">
        <v>3</v>
      </c>
      <c r="O86" s="104">
        <f t="shared" si="20"/>
        <v>4.41</v>
      </c>
    </row>
    <row r="87" spans="1:15" s="1" customFormat="1" ht="15" customHeight="1" x14ac:dyDescent="0.25">
      <c r="A87" s="57">
        <v>3</v>
      </c>
      <c r="B87" s="58">
        <v>60050</v>
      </c>
      <c r="C87" s="10" t="s">
        <v>73</v>
      </c>
      <c r="D87" s="90">
        <v>103</v>
      </c>
      <c r="E87" s="72">
        <v>5.83</v>
      </c>
      <c r="F87" s="72">
        <v>19.420000000000002</v>
      </c>
      <c r="G87" s="72">
        <v>63.11</v>
      </c>
      <c r="H87" s="85">
        <v>11.65</v>
      </c>
      <c r="I87" s="38">
        <f t="shared" si="22"/>
        <v>3.8061000000000003</v>
      </c>
      <c r="J87" s="5"/>
      <c r="K87" s="103">
        <f t="shared" si="16"/>
        <v>103</v>
      </c>
      <c r="L87" s="100">
        <f t="shared" si="17"/>
        <v>77.002800000000008</v>
      </c>
      <c r="M87" s="101">
        <f t="shared" si="18"/>
        <v>74.760000000000005</v>
      </c>
      <c r="N87" s="102">
        <f t="shared" si="19"/>
        <v>6.0049000000000001</v>
      </c>
      <c r="O87" s="104">
        <f t="shared" si="20"/>
        <v>5.83</v>
      </c>
    </row>
    <row r="88" spans="1:15" s="1" customFormat="1" ht="15" customHeight="1" x14ac:dyDescent="0.25">
      <c r="A88" s="57">
        <v>4</v>
      </c>
      <c r="B88" s="58">
        <v>60070</v>
      </c>
      <c r="C88" s="10" t="s">
        <v>74</v>
      </c>
      <c r="D88" s="90">
        <v>104</v>
      </c>
      <c r="E88" s="72">
        <v>2.88</v>
      </c>
      <c r="F88" s="72">
        <v>14.42</v>
      </c>
      <c r="G88" s="72">
        <v>67.31</v>
      </c>
      <c r="H88" s="85">
        <v>15.38</v>
      </c>
      <c r="I88" s="38">
        <f t="shared" si="22"/>
        <v>3.9515999999999996</v>
      </c>
      <c r="J88" s="5"/>
      <c r="K88" s="103">
        <f t="shared" si="16"/>
        <v>104</v>
      </c>
      <c r="L88" s="100">
        <f t="shared" si="17"/>
        <v>85.997600000000006</v>
      </c>
      <c r="M88" s="101">
        <f t="shared" si="18"/>
        <v>82.69</v>
      </c>
      <c r="N88" s="102">
        <v>3</v>
      </c>
      <c r="O88" s="104">
        <f t="shared" si="20"/>
        <v>2.88</v>
      </c>
    </row>
    <row r="89" spans="1:15" s="1" customFormat="1" ht="15" customHeight="1" x14ac:dyDescent="0.25">
      <c r="A89" s="57">
        <v>5</v>
      </c>
      <c r="B89" s="58">
        <v>60180</v>
      </c>
      <c r="C89" s="10" t="s">
        <v>75</v>
      </c>
      <c r="D89" s="90">
        <v>145</v>
      </c>
      <c r="E89" s="72">
        <v>2.0699999999999998</v>
      </c>
      <c r="F89" s="72">
        <v>27.59</v>
      </c>
      <c r="G89" s="72">
        <v>61.38</v>
      </c>
      <c r="H89" s="85">
        <v>8.9700000000000006</v>
      </c>
      <c r="I89" s="38">
        <f t="shared" si="22"/>
        <v>3.7728000000000002</v>
      </c>
      <c r="J89" s="5"/>
      <c r="K89" s="103">
        <f t="shared" si="16"/>
        <v>145</v>
      </c>
      <c r="L89" s="100">
        <f t="shared" si="17"/>
        <v>102.00750000000002</v>
      </c>
      <c r="M89" s="101">
        <f t="shared" si="18"/>
        <v>70.350000000000009</v>
      </c>
      <c r="N89" s="102">
        <f t="shared" si="19"/>
        <v>3.0014999999999996</v>
      </c>
      <c r="O89" s="104">
        <f t="shared" si="20"/>
        <v>2.0699999999999998</v>
      </c>
    </row>
    <row r="90" spans="1:15" s="1" customFormat="1" ht="15" customHeight="1" x14ac:dyDescent="0.25">
      <c r="A90" s="57">
        <v>6</v>
      </c>
      <c r="B90" s="58">
        <v>60240</v>
      </c>
      <c r="C90" s="10" t="s">
        <v>76</v>
      </c>
      <c r="D90" s="90">
        <v>155</v>
      </c>
      <c r="E90" s="72">
        <v>9.0299999999999994</v>
      </c>
      <c r="F90" s="72">
        <v>46.45</v>
      </c>
      <c r="G90" s="72">
        <v>41.29</v>
      </c>
      <c r="H90" s="85">
        <v>3.23</v>
      </c>
      <c r="I90" s="38">
        <f t="shared" si="22"/>
        <v>3.3872000000000004</v>
      </c>
      <c r="J90" s="5"/>
      <c r="K90" s="103">
        <f t="shared" si="16"/>
        <v>155</v>
      </c>
      <c r="L90" s="100">
        <f t="shared" si="17"/>
        <v>69.006</v>
      </c>
      <c r="M90" s="101">
        <f t="shared" si="18"/>
        <v>44.519999999999996</v>
      </c>
      <c r="N90" s="171">
        <f t="shared" si="19"/>
        <v>13.996499999999999</v>
      </c>
      <c r="O90" s="104">
        <f t="shared" si="20"/>
        <v>9.0299999999999994</v>
      </c>
    </row>
    <row r="91" spans="1:15" s="1" customFormat="1" ht="15" customHeight="1" x14ac:dyDescent="0.25">
      <c r="A91" s="57">
        <v>7</v>
      </c>
      <c r="B91" s="58">
        <v>60560</v>
      </c>
      <c r="C91" s="10" t="s">
        <v>77</v>
      </c>
      <c r="D91" s="90">
        <v>47</v>
      </c>
      <c r="E91" s="72">
        <v>2.13</v>
      </c>
      <c r="F91" s="72">
        <v>23.4</v>
      </c>
      <c r="G91" s="72">
        <v>59.57</v>
      </c>
      <c r="H91" s="85">
        <v>14.89</v>
      </c>
      <c r="I91" s="38">
        <f t="shared" si="22"/>
        <v>3.8719000000000001</v>
      </c>
      <c r="J91" s="5"/>
      <c r="K91" s="103">
        <f t="shared" si="16"/>
        <v>47</v>
      </c>
      <c r="L91" s="100">
        <f t="shared" si="17"/>
        <v>34.996200000000002</v>
      </c>
      <c r="M91" s="101">
        <f t="shared" si="18"/>
        <v>74.460000000000008</v>
      </c>
      <c r="N91" s="171">
        <f t="shared" si="19"/>
        <v>1.0011000000000001</v>
      </c>
      <c r="O91" s="104">
        <f t="shared" si="20"/>
        <v>2.13</v>
      </c>
    </row>
    <row r="92" spans="1:15" s="1" customFormat="1" ht="15" customHeight="1" x14ac:dyDescent="0.25">
      <c r="A92" s="57">
        <v>8</v>
      </c>
      <c r="B92" s="58">
        <v>60660</v>
      </c>
      <c r="C92" s="10" t="s">
        <v>78</v>
      </c>
      <c r="D92" s="90">
        <v>47</v>
      </c>
      <c r="E92" s="72">
        <v>2.13</v>
      </c>
      <c r="F92" s="72">
        <v>29.79</v>
      </c>
      <c r="G92" s="72">
        <v>61.7</v>
      </c>
      <c r="H92" s="85">
        <v>6.38</v>
      </c>
      <c r="I92" s="38">
        <f t="shared" si="22"/>
        <v>3.7233000000000001</v>
      </c>
      <c r="J92" s="5"/>
      <c r="K92" s="103">
        <f t="shared" si="16"/>
        <v>47</v>
      </c>
      <c r="L92" s="100">
        <f t="shared" si="17"/>
        <v>31.997599999999998</v>
      </c>
      <c r="M92" s="101">
        <f t="shared" si="18"/>
        <v>68.08</v>
      </c>
      <c r="N92" s="171">
        <f t="shared" si="19"/>
        <v>1.0011000000000001</v>
      </c>
      <c r="O92" s="104">
        <f t="shared" si="20"/>
        <v>2.13</v>
      </c>
    </row>
    <row r="93" spans="1:15" s="1" customFormat="1" ht="15" customHeight="1" x14ac:dyDescent="0.25">
      <c r="A93" s="57">
        <v>9</v>
      </c>
      <c r="B93" s="58">
        <v>60001</v>
      </c>
      <c r="C93" s="10" t="s">
        <v>70</v>
      </c>
      <c r="D93" s="90">
        <v>94</v>
      </c>
      <c r="E93" s="72">
        <v>25.53</v>
      </c>
      <c r="F93" s="72">
        <v>61.7</v>
      </c>
      <c r="G93" s="72">
        <v>12.77</v>
      </c>
      <c r="H93" s="85"/>
      <c r="I93" s="38">
        <f t="shared" si="22"/>
        <v>2.8724000000000003</v>
      </c>
      <c r="J93" s="5"/>
      <c r="K93" s="103">
        <f t="shared" si="16"/>
        <v>94</v>
      </c>
      <c r="L93" s="100">
        <f t="shared" si="17"/>
        <v>12.003799999999998</v>
      </c>
      <c r="M93" s="101">
        <f t="shared" si="18"/>
        <v>12.77</v>
      </c>
      <c r="N93" s="171">
        <f t="shared" si="19"/>
        <v>23.998200000000001</v>
      </c>
      <c r="O93" s="104">
        <f t="shared" si="20"/>
        <v>25.53</v>
      </c>
    </row>
    <row r="94" spans="1:15" s="1" customFormat="1" ht="15" customHeight="1" x14ac:dyDescent="0.25">
      <c r="A94" s="57">
        <v>10</v>
      </c>
      <c r="B94" s="58">
        <v>60701</v>
      </c>
      <c r="C94" s="18" t="s">
        <v>79</v>
      </c>
      <c r="D94" s="90">
        <v>49</v>
      </c>
      <c r="E94" s="72">
        <v>8.16</v>
      </c>
      <c r="F94" s="72">
        <v>48.98</v>
      </c>
      <c r="G94" s="72">
        <v>40.82</v>
      </c>
      <c r="H94" s="85">
        <v>2.04</v>
      </c>
      <c r="I94" s="38">
        <f t="shared" si="22"/>
        <v>3.3673999999999995</v>
      </c>
      <c r="J94" s="5"/>
      <c r="K94" s="103">
        <f t="shared" si="16"/>
        <v>49</v>
      </c>
      <c r="L94" s="100">
        <f t="shared" si="17"/>
        <v>21.0014</v>
      </c>
      <c r="M94" s="101">
        <f t="shared" si="18"/>
        <v>42.86</v>
      </c>
      <c r="N94" s="102">
        <f t="shared" si="19"/>
        <v>3.9984000000000002</v>
      </c>
      <c r="O94" s="104">
        <f t="shared" si="20"/>
        <v>8.16</v>
      </c>
    </row>
    <row r="95" spans="1:15" s="1" customFormat="1" ht="15" customHeight="1" x14ac:dyDescent="0.25">
      <c r="A95" s="57">
        <v>11</v>
      </c>
      <c r="B95" s="58">
        <v>60850</v>
      </c>
      <c r="C95" s="10" t="s">
        <v>80</v>
      </c>
      <c r="D95" s="90">
        <v>88</v>
      </c>
      <c r="E95" s="72">
        <v>9.09</v>
      </c>
      <c r="F95" s="72">
        <v>45.45</v>
      </c>
      <c r="G95" s="72">
        <v>44.32</v>
      </c>
      <c r="H95" s="85">
        <v>1.1399999999999999</v>
      </c>
      <c r="I95" s="38">
        <f t="shared" si="22"/>
        <v>3.3751000000000007</v>
      </c>
      <c r="J95" s="5"/>
      <c r="K95" s="103">
        <f t="shared" si="16"/>
        <v>88</v>
      </c>
      <c r="L95" s="100">
        <f t="shared" si="17"/>
        <v>40.004800000000003</v>
      </c>
      <c r="M95" s="101">
        <f t="shared" si="18"/>
        <v>45.46</v>
      </c>
      <c r="N95" s="102">
        <f t="shared" si="19"/>
        <v>7.9991999999999992</v>
      </c>
      <c r="O95" s="104">
        <f t="shared" si="20"/>
        <v>9.09</v>
      </c>
    </row>
    <row r="96" spans="1:15" s="1" customFormat="1" ht="15" customHeight="1" x14ac:dyDescent="0.25">
      <c r="A96" s="57">
        <v>12</v>
      </c>
      <c r="B96" s="58">
        <v>60910</v>
      </c>
      <c r="C96" s="10" t="s">
        <v>81</v>
      </c>
      <c r="D96" s="90">
        <v>75</v>
      </c>
      <c r="E96" s="72">
        <v>2.67</v>
      </c>
      <c r="F96" s="72">
        <v>32</v>
      </c>
      <c r="G96" s="72">
        <v>56</v>
      </c>
      <c r="H96" s="85">
        <v>9.33</v>
      </c>
      <c r="I96" s="38">
        <f t="shared" si="22"/>
        <v>3.7199</v>
      </c>
      <c r="J96" s="5"/>
      <c r="K96" s="103">
        <f t="shared" si="16"/>
        <v>75</v>
      </c>
      <c r="L96" s="100">
        <f t="shared" si="17"/>
        <v>48.997500000000002</v>
      </c>
      <c r="M96" s="101">
        <f t="shared" si="18"/>
        <v>65.33</v>
      </c>
      <c r="N96" s="102">
        <v>2</v>
      </c>
      <c r="O96" s="104">
        <f t="shared" si="20"/>
        <v>2.67</v>
      </c>
    </row>
    <row r="97" spans="1:15" s="1" customFormat="1" ht="15" customHeight="1" x14ac:dyDescent="0.25">
      <c r="A97" s="57">
        <v>13</v>
      </c>
      <c r="B97" s="58">
        <v>60980</v>
      </c>
      <c r="C97" s="10" t="s">
        <v>82</v>
      </c>
      <c r="D97" s="90">
        <v>94</v>
      </c>
      <c r="E97" s="72">
        <v>5.32</v>
      </c>
      <c r="F97" s="72">
        <v>40.43</v>
      </c>
      <c r="G97" s="72">
        <v>45.74</v>
      </c>
      <c r="H97" s="85">
        <v>8.51</v>
      </c>
      <c r="I97" s="38">
        <f t="shared" si="22"/>
        <v>3.5743999999999998</v>
      </c>
      <c r="J97" s="5"/>
      <c r="K97" s="103">
        <f t="shared" si="16"/>
        <v>94</v>
      </c>
      <c r="L97" s="100">
        <f t="shared" si="17"/>
        <v>50.994999999999997</v>
      </c>
      <c r="M97" s="101">
        <f t="shared" si="18"/>
        <v>54.25</v>
      </c>
      <c r="N97" s="102">
        <f t="shared" si="19"/>
        <v>5.0008000000000008</v>
      </c>
      <c r="O97" s="104">
        <f t="shared" si="20"/>
        <v>5.32</v>
      </c>
    </row>
    <row r="98" spans="1:15" s="1" customFormat="1" ht="15" customHeight="1" x14ac:dyDescent="0.25">
      <c r="A98" s="57">
        <v>14</v>
      </c>
      <c r="B98" s="58">
        <v>61080</v>
      </c>
      <c r="C98" s="10" t="s">
        <v>83</v>
      </c>
      <c r="D98" s="90">
        <v>138</v>
      </c>
      <c r="E98" s="72">
        <v>3.62</v>
      </c>
      <c r="F98" s="72">
        <v>21.74</v>
      </c>
      <c r="G98" s="72">
        <v>60.14</v>
      </c>
      <c r="H98" s="85">
        <v>14.49</v>
      </c>
      <c r="I98" s="38">
        <f t="shared" si="22"/>
        <v>3.8546999999999998</v>
      </c>
      <c r="J98" s="5"/>
      <c r="K98" s="103">
        <f t="shared" si="16"/>
        <v>138</v>
      </c>
      <c r="L98" s="100">
        <f t="shared" si="17"/>
        <v>102.98939999999999</v>
      </c>
      <c r="M98" s="101">
        <f t="shared" si="18"/>
        <v>74.63</v>
      </c>
      <c r="N98" s="102">
        <v>5</v>
      </c>
      <c r="O98" s="104">
        <f t="shared" si="20"/>
        <v>3.62</v>
      </c>
    </row>
    <row r="99" spans="1:15" s="1" customFormat="1" ht="15" customHeight="1" x14ac:dyDescent="0.25">
      <c r="A99" s="57">
        <v>15</v>
      </c>
      <c r="B99" s="58">
        <v>61150</v>
      </c>
      <c r="C99" s="10" t="s">
        <v>84</v>
      </c>
      <c r="D99" s="90">
        <v>88</v>
      </c>
      <c r="E99" s="72">
        <v>3.41</v>
      </c>
      <c r="F99" s="72">
        <v>40.909999999999997</v>
      </c>
      <c r="G99" s="72">
        <v>51.14</v>
      </c>
      <c r="H99" s="85">
        <v>4.55</v>
      </c>
      <c r="I99" s="38">
        <f t="shared" si="22"/>
        <v>3.5686</v>
      </c>
      <c r="J99" s="5"/>
      <c r="K99" s="103">
        <f t="shared" si="16"/>
        <v>88</v>
      </c>
      <c r="L99" s="100">
        <f t="shared" si="17"/>
        <v>49.00719999999999</v>
      </c>
      <c r="M99" s="101">
        <f t="shared" si="18"/>
        <v>55.69</v>
      </c>
      <c r="N99" s="102">
        <f t="shared" si="19"/>
        <v>3.0008000000000004</v>
      </c>
      <c r="O99" s="104">
        <f t="shared" si="20"/>
        <v>3.41</v>
      </c>
    </row>
    <row r="100" spans="1:15" s="1" customFormat="1" ht="15" customHeight="1" x14ac:dyDescent="0.25">
      <c r="A100" s="57">
        <v>16</v>
      </c>
      <c r="B100" s="58">
        <v>61210</v>
      </c>
      <c r="C100" s="10" t="s">
        <v>85</v>
      </c>
      <c r="D100" s="90">
        <v>67</v>
      </c>
      <c r="E100" s="72"/>
      <c r="F100" s="72">
        <v>22.39</v>
      </c>
      <c r="G100" s="72">
        <v>40.299999999999997</v>
      </c>
      <c r="H100" s="85">
        <v>37.31</v>
      </c>
      <c r="I100" s="38">
        <f t="shared" si="22"/>
        <v>4.1492000000000004</v>
      </c>
      <c r="J100" s="5"/>
      <c r="K100" s="103">
        <f t="shared" si="16"/>
        <v>67</v>
      </c>
      <c r="L100" s="100">
        <f t="shared" si="17"/>
        <v>51.998699999999999</v>
      </c>
      <c r="M100" s="101">
        <f t="shared" si="18"/>
        <v>77.61</v>
      </c>
      <c r="N100" s="102">
        <f t="shared" si="19"/>
        <v>0</v>
      </c>
      <c r="O100" s="104">
        <f t="shared" si="20"/>
        <v>0</v>
      </c>
    </row>
    <row r="101" spans="1:15" s="1" customFormat="1" ht="15" customHeight="1" x14ac:dyDescent="0.25">
      <c r="A101" s="57">
        <v>17</v>
      </c>
      <c r="B101" s="58">
        <v>61290</v>
      </c>
      <c r="C101" s="10" t="s">
        <v>86</v>
      </c>
      <c r="D101" s="90">
        <v>65</v>
      </c>
      <c r="E101" s="72">
        <v>7.69</v>
      </c>
      <c r="F101" s="72">
        <v>58.46</v>
      </c>
      <c r="G101" s="72">
        <v>32.31</v>
      </c>
      <c r="H101" s="85">
        <v>1.54</v>
      </c>
      <c r="I101" s="38">
        <f t="shared" si="22"/>
        <v>3.2769999999999997</v>
      </c>
      <c r="J101" s="5"/>
      <c r="K101" s="103">
        <f t="shared" si="16"/>
        <v>65</v>
      </c>
      <c r="L101" s="100">
        <f t="shared" si="17"/>
        <v>22.002500000000001</v>
      </c>
      <c r="M101" s="101">
        <f t="shared" si="18"/>
        <v>33.85</v>
      </c>
      <c r="N101" s="102">
        <v>5</v>
      </c>
      <c r="O101" s="104">
        <f t="shared" si="20"/>
        <v>7.69</v>
      </c>
    </row>
    <row r="102" spans="1:15" s="1" customFormat="1" ht="15" customHeight="1" x14ac:dyDescent="0.25">
      <c r="A102" s="57">
        <v>18</v>
      </c>
      <c r="B102" s="58">
        <v>61340</v>
      </c>
      <c r="C102" s="10" t="s">
        <v>87</v>
      </c>
      <c r="D102" s="90">
        <v>122</v>
      </c>
      <c r="E102" s="72"/>
      <c r="F102" s="72">
        <v>24.59</v>
      </c>
      <c r="G102" s="72">
        <v>71.31</v>
      </c>
      <c r="H102" s="85">
        <v>4.0999999999999996</v>
      </c>
      <c r="I102" s="38">
        <f t="shared" si="22"/>
        <v>3.7950999999999997</v>
      </c>
      <c r="J102" s="5"/>
      <c r="K102" s="103">
        <f t="shared" si="16"/>
        <v>122</v>
      </c>
      <c r="L102" s="100">
        <f t="shared" si="17"/>
        <v>92.000200000000007</v>
      </c>
      <c r="M102" s="101">
        <f t="shared" si="18"/>
        <v>75.41</v>
      </c>
      <c r="N102" s="102">
        <f t="shared" si="19"/>
        <v>0</v>
      </c>
      <c r="O102" s="104">
        <f t="shared" si="20"/>
        <v>0</v>
      </c>
    </row>
    <row r="103" spans="1:15" s="1" customFormat="1" ht="15" customHeight="1" x14ac:dyDescent="0.25">
      <c r="A103" s="57">
        <v>19</v>
      </c>
      <c r="B103" s="58">
        <v>61390</v>
      </c>
      <c r="C103" s="10" t="s">
        <v>88</v>
      </c>
      <c r="D103" s="90">
        <v>80</v>
      </c>
      <c r="E103" s="72">
        <v>2.5</v>
      </c>
      <c r="F103" s="72">
        <v>42.5</v>
      </c>
      <c r="G103" s="72">
        <v>47.5</v>
      </c>
      <c r="H103" s="85">
        <v>7.5</v>
      </c>
      <c r="I103" s="38">
        <f t="shared" si="22"/>
        <v>3.6</v>
      </c>
      <c r="J103" s="5"/>
      <c r="K103" s="103">
        <f t="shared" si="16"/>
        <v>80</v>
      </c>
      <c r="L103" s="100">
        <f t="shared" si="17"/>
        <v>44</v>
      </c>
      <c r="M103" s="101">
        <f t="shared" si="18"/>
        <v>55</v>
      </c>
      <c r="N103" s="102">
        <f t="shared" si="19"/>
        <v>2</v>
      </c>
      <c r="O103" s="104">
        <f t="shared" si="20"/>
        <v>2.5</v>
      </c>
    </row>
    <row r="104" spans="1:15" s="1" customFormat="1" ht="15" customHeight="1" x14ac:dyDescent="0.25">
      <c r="A104" s="57">
        <v>20</v>
      </c>
      <c r="B104" s="58">
        <v>61410</v>
      </c>
      <c r="C104" s="10" t="s">
        <v>89</v>
      </c>
      <c r="D104" s="90">
        <v>77</v>
      </c>
      <c r="E104" s="72">
        <v>1.3</v>
      </c>
      <c r="F104" s="72">
        <v>28.57</v>
      </c>
      <c r="G104" s="72">
        <v>62.34</v>
      </c>
      <c r="H104" s="85">
        <v>7.79</v>
      </c>
      <c r="I104" s="38">
        <f t="shared" si="22"/>
        <v>3.7662</v>
      </c>
      <c r="J104" s="5"/>
      <c r="K104" s="103">
        <f t="shared" si="16"/>
        <v>77</v>
      </c>
      <c r="L104" s="100">
        <f t="shared" si="17"/>
        <v>54.00010000000001</v>
      </c>
      <c r="M104" s="101">
        <f t="shared" si="18"/>
        <v>70.13000000000001</v>
      </c>
      <c r="N104" s="102">
        <f t="shared" si="19"/>
        <v>1.0010000000000001</v>
      </c>
      <c r="O104" s="104">
        <f t="shared" si="20"/>
        <v>1.3</v>
      </c>
    </row>
    <row r="105" spans="1:15" s="1" customFormat="1" ht="15" customHeight="1" x14ac:dyDescent="0.25">
      <c r="A105" s="57">
        <v>21</v>
      </c>
      <c r="B105" s="58">
        <v>61430</v>
      </c>
      <c r="C105" s="10" t="s">
        <v>118</v>
      </c>
      <c r="D105" s="90">
        <v>215</v>
      </c>
      <c r="E105" s="72"/>
      <c r="F105" s="72">
        <v>17.21</v>
      </c>
      <c r="G105" s="72">
        <v>62.33</v>
      </c>
      <c r="H105" s="85">
        <v>20.47</v>
      </c>
      <c r="I105" s="38">
        <f t="shared" si="22"/>
        <v>4.0329999999999995</v>
      </c>
      <c r="J105" s="5"/>
      <c r="K105" s="103">
        <f t="shared" si="16"/>
        <v>215</v>
      </c>
      <c r="L105" s="100">
        <f t="shared" si="17"/>
        <v>178.02</v>
      </c>
      <c r="M105" s="101">
        <f t="shared" si="18"/>
        <v>82.8</v>
      </c>
      <c r="N105" s="102">
        <f t="shared" si="19"/>
        <v>0</v>
      </c>
      <c r="O105" s="104">
        <f t="shared" si="20"/>
        <v>0</v>
      </c>
    </row>
    <row r="106" spans="1:15" s="1" customFormat="1" ht="15" customHeight="1" x14ac:dyDescent="0.25">
      <c r="A106" s="57">
        <v>22</v>
      </c>
      <c r="B106" s="58">
        <v>61440</v>
      </c>
      <c r="C106" s="10" t="s">
        <v>90</v>
      </c>
      <c r="D106" s="90">
        <v>240</v>
      </c>
      <c r="E106" s="72">
        <v>2.08</v>
      </c>
      <c r="F106" s="72">
        <v>39.17</v>
      </c>
      <c r="G106" s="72">
        <v>55.42</v>
      </c>
      <c r="H106" s="85">
        <v>3.33</v>
      </c>
      <c r="I106" s="38">
        <f t="shared" si="22"/>
        <v>3.6</v>
      </c>
      <c r="J106" s="5"/>
      <c r="K106" s="103">
        <f t="shared" si="16"/>
        <v>240</v>
      </c>
      <c r="L106" s="100">
        <f t="shared" si="17"/>
        <v>141</v>
      </c>
      <c r="M106" s="101">
        <f t="shared" si="18"/>
        <v>58.75</v>
      </c>
      <c r="N106" s="102">
        <v>5</v>
      </c>
      <c r="O106" s="104">
        <f t="shared" si="20"/>
        <v>2.08</v>
      </c>
    </row>
    <row r="107" spans="1:15" s="1" customFormat="1" ht="15" customHeight="1" x14ac:dyDescent="0.25">
      <c r="A107" s="57">
        <v>23</v>
      </c>
      <c r="B107" s="58">
        <v>61450</v>
      </c>
      <c r="C107" s="10" t="s">
        <v>119</v>
      </c>
      <c r="D107" s="90">
        <v>126</v>
      </c>
      <c r="E107" s="72">
        <v>3.17</v>
      </c>
      <c r="F107" s="72">
        <v>30.95</v>
      </c>
      <c r="G107" s="72">
        <v>48.41</v>
      </c>
      <c r="H107" s="85">
        <v>17.46</v>
      </c>
      <c r="I107" s="38">
        <f t="shared" si="22"/>
        <v>3.8012999999999999</v>
      </c>
      <c r="J107" s="5"/>
      <c r="K107" s="103">
        <f t="shared" si="16"/>
        <v>126</v>
      </c>
      <c r="L107" s="100">
        <f t="shared" si="17"/>
        <v>82.996200000000002</v>
      </c>
      <c r="M107" s="101">
        <f t="shared" si="18"/>
        <v>65.87</v>
      </c>
      <c r="N107" s="102">
        <f t="shared" si="19"/>
        <v>3.9942000000000002</v>
      </c>
      <c r="O107" s="104">
        <f t="shared" si="20"/>
        <v>3.17</v>
      </c>
    </row>
    <row r="108" spans="1:15" s="1" customFormat="1" ht="15" customHeight="1" x14ac:dyDescent="0.25">
      <c r="A108" s="57">
        <v>24</v>
      </c>
      <c r="B108" s="58">
        <v>61470</v>
      </c>
      <c r="C108" s="10" t="s">
        <v>91</v>
      </c>
      <c r="D108" s="90">
        <v>138</v>
      </c>
      <c r="E108" s="72">
        <v>3.62</v>
      </c>
      <c r="F108" s="72">
        <v>19.57</v>
      </c>
      <c r="G108" s="72">
        <v>62.32</v>
      </c>
      <c r="H108" s="85">
        <v>14.49</v>
      </c>
      <c r="I108" s="38">
        <f t="shared" si="22"/>
        <v>3.8768000000000002</v>
      </c>
      <c r="J108" s="5"/>
      <c r="K108" s="103">
        <f t="shared" si="16"/>
        <v>138</v>
      </c>
      <c r="L108" s="100">
        <f t="shared" si="17"/>
        <v>105.99780000000001</v>
      </c>
      <c r="M108" s="101">
        <f t="shared" si="18"/>
        <v>76.81</v>
      </c>
      <c r="N108" s="102">
        <v>5</v>
      </c>
      <c r="O108" s="104">
        <f t="shared" si="20"/>
        <v>3.62</v>
      </c>
    </row>
    <row r="109" spans="1:15" s="1" customFormat="1" ht="15" customHeight="1" x14ac:dyDescent="0.25">
      <c r="A109" s="57">
        <v>25</v>
      </c>
      <c r="B109" s="58">
        <v>61490</v>
      </c>
      <c r="C109" s="10" t="s">
        <v>120</v>
      </c>
      <c r="D109" s="90">
        <v>247</v>
      </c>
      <c r="E109" s="72">
        <v>1.21</v>
      </c>
      <c r="F109" s="72">
        <v>27.53</v>
      </c>
      <c r="G109" s="72">
        <v>57.49</v>
      </c>
      <c r="H109" s="85">
        <v>13.77</v>
      </c>
      <c r="I109" s="38">
        <f t="shared" si="22"/>
        <v>3.8382000000000005</v>
      </c>
      <c r="J109" s="5"/>
      <c r="K109" s="103">
        <f t="shared" si="16"/>
        <v>247</v>
      </c>
      <c r="L109" s="100">
        <f t="shared" si="17"/>
        <v>176.01220000000001</v>
      </c>
      <c r="M109" s="101">
        <f t="shared" si="18"/>
        <v>71.260000000000005</v>
      </c>
      <c r="N109" s="102">
        <v>3</v>
      </c>
      <c r="O109" s="104">
        <f t="shared" si="20"/>
        <v>1.21</v>
      </c>
    </row>
    <row r="110" spans="1:15" s="1" customFormat="1" ht="15" customHeight="1" x14ac:dyDescent="0.25">
      <c r="A110" s="57">
        <v>26</v>
      </c>
      <c r="B110" s="58">
        <v>61500</v>
      </c>
      <c r="C110" s="10" t="s">
        <v>121</v>
      </c>
      <c r="D110" s="83"/>
      <c r="E110" s="84"/>
      <c r="F110" s="84"/>
      <c r="G110" s="84"/>
      <c r="H110" s="84"/>
      <c r="I110" s="38">
        <f t="shared" si="22"/>
        <v>0</v>
      </c>
      <c r="J110" s="5"/>
      <c r="K110" s="463" t="s">
        <v>148</v>
      </c>
      <c r="L110" s="454" t="s">
        <v>148</v>
      </c>
      <c r="M110" s="454" t="s">
        <v>148</v>
      </c>
      <c r="N110" s="454" t="s">
        <v>148</v>
      </c>
      <c r="O110" s="464" t="s">
        <v>148</v>
      </c>
    </row>
    <row r="111" spans="1:15" s="1" customFormat="1" ht="15" customHeight="1" x14ac:dyDescent="0.25">
      <c r="A111" s="57">
        <v>27</v>
      </c>
      <c r="B111" s="58">
        <v>61510</v>
      </c>
      <c r="C111" s="10" t="s">
        <v>92</v>
      </c>
      <c r="D111" s="90">
        <v>100</v>
      </c>
      <c r="E111" s="72"/>
      <c r="F111" s="72">
        <v>16</v>
      </c>
      <c r="G111" s="72">
        <v>64</v>
      </c>
      <c r="H111" s="85">
        <v>20</v>
      </c>
      <c r="I111" s="38">
        <f t="shared" si="22"/>
        <v>4.04</v>
      </c>
      <c r="J111" s="5"/>
      <c r="K111" s="103">
        <f t="shared" si="16"/>
        <v>100</v>
      </c>
      <c r="L111" s="100">
        <f t="shared" si="17"/>
        <v>84</v>
      </c>
      <c r="M111" s="101">
        <f t="shared" si="18"/>
        <v>84</v>
      </c>
      <c r="N111" s="102">
        <f t="shared" si="19"/>
        <v>0</v>
      </c>
      <c r="O111" s="104">
        <f t="shared" si="20"/>
        <v>0</v>
      </c>
    </row>
    <row r="112" spans="1:15" s="1" customFormat="1" ht="15" customHeight="1" x14ac:dyDescent="0.25">
      <c r="A112" s="57">
        <v>28</v>
      </c>
      <c r="B112" s="56">
        <v>61520</v>
      </c>
      <c r="C112" s="10" t="s">
        <v>122</v>
      </c>
      <c r="D112" s="90">
        <v>216</v>
      </c>
      <c r="E112" s="72">
        <v>0.46</v>
      </c>
      <c r="F112" s="72">
        <v>5.09</v>
      </c>
      <c r="G112" s="72">
        <v>77.31</v>
      </c>
      <c r="H112" s="85">
        <v>17.13</v>
      </c>
      <c r="I112" s="40">
        <f t="shared" si="22"/>
        <v>4.1108000000000002</v>
      </c>
      <c r="J112" s="5"/>
      <c r="K112" s="103">
        <f t="shared" si="16"/>
        <v>216</v>
      </c>
      <c r="L112" s="100">
        <f t="shared" si="17"/>
        <v>203.99040000000002</v>
      </c>
      <c r="M112" s="101">
        <f t="shared" si="18"/>
        <v>94.44</v>
      </c>
      <c r="N112" s="102">
        <v>1</v>
      </c>
      <c r="O112" s="104">
        <f t="shared" si="20"/>
        <v>0.46</v>
      </c>
    </row>
    <row r="113" spans="1:15" s="1" customFormat="1" ht="15" customHeight="1" x14ac:dyDescent="0.25">
      <c r="A113" s="55">
        <v>29</v>
      </c>
      <c r="B113" s="58">
        <v>61540</v>
      </c>
      <c r="C113" s="69" t="s">
        <v>113</v>
      </c>
      <c r="D113" s="90">
        <v>150</v>
      </c>
      <c r="E113" s="72">
        <v>2.67</v>
      </c>
      <c r="F113" s="72">
        <v>28.67</v>
      </c>
      <c r="G113" s="72">
        <v>60.67</v>
      </c>
      <c r="H113" s="85">
        <v>8</v>
      </c>
      <c r="I113" s="38">
        <f t="shared" si="22"/>
        <v>3.7403000000000004</v>
      </c>
      <c r="J113" s="5"/>
      <c r="K113" s="103">
        <f t="shared" si="16"/>
        <v>150</v>
      </c>
      <c r="L113" s="100">
        <f t="shared" si="17"/>
        <v>103.005</v>
      </c>
      <c r="M113" s="101">
        <f t="shared" si="18"/>
        <v>68.67</v>
      </c>
      <c r="N113" s="102">
        <v>4</v>
      </c>
      <c r="O113" s="104">
        <f t="shared" si="20"/>
        <v>2.67</v>
      </c>
    </row>
    <row r="114" spans="1:15" s="1" customFormat="1" ht="15" customHeight="1" x14ac:dyDescent="0.25">
      <c r="A114" s="68">
        <v>30</v>
      </c>
      <c r="B114" s="56">
        <v>61560</v>
      </c>
      <c r="C114" s="86" t="s">
        <v>124</v>
      </c>
      <c r="D114" s="90">
        <v>114</v>
      </c>
      <c r="E114" s="72">
        <v>11.4</v>
      </c>
      <c r="F114" s="72">
        <v>50</v>
      </c>
      <c r="G114" s="72">
        <v>37.72</v>
      </c>
      <c r="H114" s="85">
        <v>0.88</v>
      </c>
      <c r="I114" s="38">
        <f t="shared" ref="I114" si="23">(2*E114+3*F114+4*G114+5*H114)/100</f>
        <v>3.2807999999999997</v>
      </c>
      <c r="J114" s="5"/>
      <c r="K114" s="103">
        <f t="shared" si="16"/>
        <v>114</v>
      </c>
      <c r="L114" s="100">
        <f t="shared" si="17"/>
        <v>44.004000000000005</v>
      </c>
      <c r="M114" s="101">
        <f t="shared" si="18"/>
        <v>38.6</v>
      </c>
      <c r="N114" s="171">
        <f t="shared" si="19"/>
        <v>12.996000000000002</v>
      </c>
      <c r="O114" s="104">
        <f t="shared" si="20"/>
        <v>11.4</v>
      </c>
    </row>
    <row r="115" spans="1:15" s="1" customFormat="1" ht="15" customHeight="1" thickBot="1" x14ac:dyDescent="0.3">
      <c r="A115" s="61">
        <v>31</v>
      </c>
      <c r="B115" s="64">
        <v>61570</v>
      </c>
      <c r="C115" s="33" t="s">
        <v>127</v>
      </c>
      <c r="D115" s="91">
        <v>103</v>
      </c>
      <c r="E115" s="81"/>
      <c r="F115" s="81">
        <v>18.45</v>
      </c>
      <c r="G115" s="81">
        <v>64.08</v>
      </c>
      <c r="H115" s="82">
        <v>17.48</v>
      </c>
      <c r="I115" s="47">
        <f t="shared" si="22"/>
        <v>3.9906999999999995</v>
      </c>
      <c r="J115" s="5"/>
      <c r="K115" s="105">
        <f t="shared" si="16"/>
        <v>103</v>
      </c>
      <c r="L115" s="106">
        <f t="shared" si="17"/>
        <v>84.006799999999998</v>
      </c>
      <c r="M115" s="107">
        <f t="shared" si="18"/>
        <v>81.56</v>
      </c>
      <c r="N115" s="108">
        <f t="shared" si="19"/>
        <v>0</v>
      </c>
      <c r="O115" s="109">
        <f t="shared" si="20"/>
        <v>0</v>
      </c>
    </row>
    <row r="116" spans="1:15" s="1" customFormat="1" ht="15" customHeight="1" thickBot="1" x14ac:dyDescent="0.3">
      <c r="A116" s="54"/>
      <c r="B116" s="35"/>
      <c r="C116" s="22" t="s">
        <v>114</v>
      </c>
      <c r="D116" s="28">
        <f>SUM(D117:D125)</f>
        <v>985</v>
      </c>
      <c r="E116" s="29">
        <f t="shared" ref="E116:H116" si="24">AVERAGE(E117:E125)</f>
        <v>4.0340000000000007</v>
      </c>
      <c r="F116" s="29">
        <f t="shared" si="24"/>
        <v>22.361111111111114</v>
      </c>
      <c r="G116" s="29">
        <f t="shared" si="24"/>
        <v>57.907777777777774</v>
      </c>
      <c r="H116" s="29">
        <f t="shared" si="24"/>
        <v>17.489999999999998</v>
      </c>
      <c r="I116" s="31">
        <f>AVERAGE(I117:I125)</f>
        <v>3.9064666666666659</v>
      </c>
      <c r="J116" s="5"/>
      <c r="K116" s="164">
        <f t="shared" si="16"/>
        <v>985</v>
      </c>
      <c r="L116" s="165">
        <f>SUM(L117:L125)</f>
        <v>725.99919999999997</v>
      </c>
      <c r="M116" s="166">
        <f t="shared" si="18"/>
        <v>75.397777777777776</v>
      </c>
      <c r="N116" s="172">
        <f>SUM(N117:N125)</f>
        <v>15.9878</v>
      </c>
      <c r="O116" s="167">
        <f t="shared" si="20"/>
        <v>4.0340000000000007</v>
      </c>
    </row>
    <row r="117" spans="1:15" s="1" customFormat="1" ht="15" customHeight="1" x14ac:dyDescent="0.25">
      <c r="A117" s="67">
        <v>1</v>
      </c>
      <c r="B117" s="78">
        <v>70020</v>
      </c>
      <c r="C117" s="13" t="s">
        <v>93</v>
      </c>
      <c r="D117" s="79">
        <v>107</v>
      </c>
      <c r="E117" s="80"/>
      <c r="F117" s="80">
        <v>18.690000000000001</v>
      </c>
      <c r="G117" s="80">
        <v>69.16</v>
      </c>
      <c r="H117" s="80">
        <v>12.15</v>
      </c>
      <c r="I117" s="49">
        <f t="shared" ref="I117:I125" si="25">(2*E117+3*F117+4*G117+5*H117)/100</f>
        <v>3.9345999999999997</v>
      </c>
      <c r="J117" s="5"/>
      <c r="K117" s="115">
        <f t="shared" si="16"/>
        <v>107</v>
      </c>
      <c r="L117" s="116">
        <f t="shared" si="17"/>
        <v>87.0017</v>
      </c>
      <c r="M117" s="117">
        <f t="shared" si="18"/>
        <v>81.31</v>
      </c>
      <c r="N117" s="118">
        <f t="shared" si="19"/>
        <v>0</v>
      </c>
      <c r="O117" s="119">
        <f t="shared" si="20"/>
        <v>0</v>
      </c>
    </row>
    <row r="118" spans="1:15" s="1" customFormat="1" ht="15" customHeight="1" x14ac:dyDescent="0.25">
      <c r="A118" s="55">
        <v>2</v>
      </c>
      <c r="B118" s="58">
        <v>70110</v>
      </c>
      <c r="C118" s="10" t="s">
        <v>96</v>
      </c>
      <c r="D118" s="71">
        <v>71</v>
      </c>
      <c r="E118" s="72">
        <v>4.2300000000000004</v>
      </c>
      <c r="F118" s="72">
        <v>23.94</v>
      </c>
      <c r="G118" s="72">
        <v>50.7</v>
      </c>
      <c r="H118" s="72">
        <v>21.13</v>
      </c>
      <c r="I118" s="50">
        <f t="shared" si="25"/>
        <v>3.8873000000000002</v>
      </c>
      <c r="J118" s="5"/>
      <c r="K118" s="103">
        <f t="shared" si="16"/>
        <v>71</v>
      </c>
      <c r="L118" s="100">
        <f t="shared" si="17"/>
        <v>50.999300000000005</v>
      </c>
      <c r="M118" s="101">
        <f t="shared" si="18"/>
        <v>71.83</v>
      </c>
      <c r="N118" s="102">
        <f t="shared" si="19"/>
        <v>3.0033000000000003</v>
      </c>
      <c r="O118" s="104">
        <f t="shared" si="20"/>
        <v>4.2300000000000004</v>
      </c>
    </row>
    <row r="119" spans="1:15" s="1" customFormat="1" ht="15" customHeight="1" x14ac:dyDescent="0.25">
      <c r="A119" s="55">
        <v>3</v>
      </c>
      <c r="B119" s="58">
        <v>70021</v>
      </c>
      <c r="C119" s="10" t="s">
        <v>94</v>
      </c>
      <c r="D119" s="71">
        <v>82</v>
      </c>
      <c r="E119" s="72"/>
      <c r="F119" s="72">
        <v>4.88</v>
      </c>
      <c r="G119" s="72">
        <v>57.32</v>
      </c>
      <c r="H119" s="72">
        <v>37.799999999999997</v>
      </c>
      <c r="I119" s="50">
        <f t="shared" si="25"/>
        <v>4.3292000000000002</v>
      </c>
      <c r="J119" s="5"/>
      <c r="K119" s="103">
        <f t="shared" si="16"/>
        <v>82</v>
      </c>
      <c r="L119" s="100">
        <f t="shared" si="17"/>
        <v>77.998400000000004</v>
      </c>
      <c r="M119" s="101">
        <f t="shared" si="18"/>
        <v>95.12</v>
      </c>
      <c r="N119" s="102">
        <f t="shared" si="19"/>
        <v>0</v>
      </c>
      <c r="O119" s="104">
        <f t="shared" si="20"/>
        <v>0</v>
      </c>
    </row>
    <row r="120" spans="1:15" s="1" customFormat="1" ht="15" customHeight="1" x14ac:dyDescent="0.25">
      <c r="A120" s="55">
        <v>4</v>
      </c>
      <c r="B120" s="58">
        <v>70040</v>
      </c>
      <c r="C120" s="10" t="s">
        <v>95</v>
      </c>
      <c r="D120" s="71">
        <v>64</v>
      </c>
      <c r="E120" s="72">
        <v>3.13</v>
      </c>
      <c r="F120" s="72">
        <v>18.75</v>
      </c>
      <c r="G120" s="72">
        <v>60.94</v>
      </c>
      <c r="H120" s="72">
        <v>17.190000000000001</v>
      </c>
      <c r="I120" s="50">
        <f t="shared" si="25"/>
        <v>3.9221999999999997</v>
      </c>
      <c r="J120" s="5"/>
      <c r="K120" s="103">
        <f t="shared" si="16"/>
        <v>64</v>
      </c>
      <c r="L120" s="100">
        <f t="shared" si="17"/>
        <v>50.0032</v>
      </c>
      <c r="M120" s="101">
        <f t="shared" si="18"/>
        <v>78.13</v>
      </c>
      <c r="N120" s="102">
        <v>2</v>
      </c>
      <c r="O120" s="104">
        <f t="shared" si="20"/>
        <v>3.13</v>
      </c>
    </row>
    <row r="121" spans="1:15" s="1" customFormat="1" ht="15" customHeight="1" x14ac:dyDescent="0.25">
      <c r="A121" s="55">
        <v>5</v>
      </c>
      <c r="B121" s="58">
        <v>70100</v>
      </c>
      <c r="C121" s="10" t="s">
        <v>115</v>
      </c>
      <c r="D121" s="71">
        <v>78</v>
      </c>
      <c r="E121" s="72"/>
      <c r="F121" s="72">
        <v>5.13</v>
      </c>
      <c r="G121" s="72">
        <v>65.38</v>
      </c>
      <c r="H121" s="72">
        <v>29.49</v>
      </c>
      <c r="I121" s="50">
        <f t="shared" si="25"/>
        <v>4.2435999999999998</v>
      </c>
      <c r="J121" s="5"/>
      <c r="K121" s="103">
        <f t="shared" si="16"/>
        <v>78</v>
      </c>
      <c r="L121" s="100">
        <f t="shared" si="17"/>
        <v>73.998599999999996</v>
      </c>
      <c r="M121" s="101">
        <f t="shared" si="18"/>
        <v>94.86999999999999</v>
      </c>
      <c r="N121" s="102">
        <f t="shared" si="19"/>
        <v>0</v>
      </c>
      <c r="O121" s="104">
        <f t="shared" si="20"/>
        <v>0</v>
      </c>
    </row>
    <row r="122" spans="1:15" s="1" customFormat="1" ht="15" customHeight="1" x14ac:dyDescent="0.25">
      <c r="A122" s="55">
        <v>6</v>
      </c>
      <c r="B122" s="58">
        <v>70270</v>
      </c>
      <c r="C122" s="6" t="s">
        <v>97</v>
      </c>
      <c r="D122" s="71">
        <v>78</v>
      </c>
      <c r="E122" s="72"/>
      <c r="F122" s="72">
        <v>21.79</v>
      </c>
      <c r="G122" s="72">
        <v>56.41</v>
      </c>
      <c r="H122" s="72">
        <v>21.79</v>
      </c>
      <c r="I122" s="51">
        <f t="shared" si="25"/>
        <v>3.9995999999999996</v>
      </c>
      <c r="J122" s="5"/>
      <c r="K122" s="103">
        <f t="shared" si="16"/>
        <v>78</v>
      </c>
      <c r="L122" s="100">
        <f t="shared" si="17"/>
        <v>60.995999999999995</v>
      </c>
      <c r="M122" s="101">
        <f t="shared" si="18"/>
        <v>78.199999999999989</v>
      </c>
      <c r="N122" s="102">
        <f t="shared" si="19"/>
        <v>0</v>
      </c>
      <c r="O122" s="104">
        <f t="shared" si="20"/>
        <v>0</v>
      </c>
    </row>
    <row r="123" spans="1:15" s="1" customFormat="1" ht="15" customHeight="1" x14ac:dyDescent="0.25">
      <c r="A123" s="55">
        <v>7</v>
      </c>
      <c r="B123" s="62">
        <v>70510</v>
      </c>
      <c r="C123" s="6" t="s">
        <v>98</v>
      </c>
      <c r="D123" s="71">
        <v>30</v>
      </c>
      <c r="E123" s="72">
        <v>10</v>
      </c>
      <c r="F123" s="72">
        <v>46.67</v>
      </c>
      <c r="G123" s="72">
        <v>40</v>
      </c>
      <c r="H123" s="72">
        <v>3.33</v>
      </c>
      <c r="I123" s="50">
        <f t="shared" si="25"/>
        <v>3.3665999999999996</v>
      </c>
      <c r="J123" s="5"/>
      <c r="K123" s="103">
        <f t="shared" si="16"/>
        <v>30</v>
      </c>
      <c r="L123" s="100">
        <f t="shared" si="17"/>
        <v>12.998999999999999</v>
      </c>
      <c r="M123" s="101">
        <f t="shared" si="18"/>
        <v>43.33</v>
      </c>
      <c r="N123" s="171">
        <f t="shared" si="19"/>
        <v>3</v>
      </c>
      <c r="O123" s="126">
        <f t="shared" si="20"/>
        <v>10</v>
      </c>
    </row>
    <row r="124" spans="1:15" s="1" customFormat="1" ht="15" customHeight="1" x14ac:dyDescent="0.25">
      <c r="A124" s="57">
        <v>8</v>
      </c>
      <c r="B124" s="62">
        <v>10880</v>
      </c>
      <c r="C124" s="6" t="s">
        <v>123</v>
      </c>
      <c r="D124" s="71">
        <v>360</v>
      </c>
      <c r="E124" s="72">
        <v>1.94</v>
      </c>
      <c r="F124" s="72">
        <v>34.44</v>
      </c>
      <c r="G124" s="72">
        <v>57.78</v>
      </c>
      <c r="H124" s="72">
        <v>5.83</v>
      </c>
      <c r="I124" s="50">
        <f t="shared" ref="I124" si="26">(2*E124+3*F124+4*G124+5*H124)/100</f>
        <v>3.6746999999999996</v>
      </c>
      <c r="J124" s="5"/>
      <c r="K124" s="103">
        <f t="shared" si="16"/>
        <v>360</v>
      </c>
      <c r="L124" s="100">
        <f t="shared" si="17"/>
        <v>228.99599999999998</v>
      </c>
      <c r="M124" s="101">
        <f t="shared" si="18"/>
        <v>63.61</v>
      </c>
      <c r="N124" s="102">
        <f t="shared" si="19"/>
        <v>6.984</v>
      </c>
      <c r="O124" s="104">
        <f t="shared" si="20"/>
        <v>1.94</v>
      </c>
    </row>
    <row r="125" spans="1:15" s="1" customFormat="1" ht="15" customHeight="1" thickBot="1" x14ac:dyDescent="0.3">
      <c r="A125" s="63">
        <v>9</v>
      </c>
      <c r="B125" s="64">
        <v>10890</v>
      </c>
      <c r="C125" s="92" t="s">
        <v>125</v>
      </c>
      <c r="D125" s="91">
        <v>115</v>
      </c>
      <c r="E125" s="81">
        <v>0.87</v>
      </c>
      <c r="F125" s="81">
        <v>26.96</v>
      </c>
      <c r="G125" s="81">
        <v>63.48</v>
      </c>
      <c r="H125" s="82">
        <v>8.6999999999999993</v>
      </c>
      <c r="I125" s="70">
        <f t="shared" si="25"/>
        <v>3.8003999999999998</v>
      </c>
      <c r="J125" s="5"/>
      <c r="K125" s="105">
        <f t="shared" si="16"/>
        <v>115</v>
      </c>
      <c r="L125" s="106">
        <f t="shared" si="17"/>
        <v>83.006999999999991</v>
      </c>
      <c r="M125" s="107">
        <f t="shared" si="18"/>
        <v>72.179999999999993</v>
      </c>
      <c r="N125" s="108">
        <f t="shared" si="19"/>
        <v>1.0004999999999999</v>
      </c>
      <c r="O125" s="109">
        <f t="shared" si="20"/>
        <v>0.87</v>
      </c>
    </row>
    <row r="126" spans="1:15" ht="15" customHeight="1" x14ac:dyDescent="0.25">
      <c r="A126" s="8"/>
      <c r="B126" s="8"/>
      <c r="C126" s="8"/>
      <c r="D126" s="393" t="s">
        <v>101</v>
      </c>
      <c r="E126" s="393"/>
      <c r="F126" s="393"/>
      <c r="G126" s="393"/>
      <c r="H126" s="393"/>
      <c r="I126" s="32">
        <f>AVERAGE(I7,I9:I17,I19:I30,I32:I48,I50:I68,I70:I83,I85:I115,I117:I125)</f>
        <v>3.6531678571428583</v>
      </c>
      <c r="J126" s="3"/>
      <c r="M126" s="125"/>
      <c r="N126" s="125"/>
      <c r="O126" s="125"/>
    </row>
    <row r="127" spans="1:15" ht="15" customHeight="1" x14ac:dyDescent="0.25">
      <c r="A127" s="8"/>
      <c r="B127" s="8"/>
      <c r="C127" s="8"/>
      <c r="D127" s="8"/>
      <c r="E127" s="9"/>
      <c r="I127"/>
      <c r="J127" s="3"/>
    </row>
    <row r="128" spans="1:15" ht="15" customHeight="1" x14ac:dyDescent="0.25">
      <c r="A128" s="8"/>
      <c r="B128" s="8"/>
      <c r="C128" s="8"/>
      <c r="D128" s="8"/>
      <c r="E128" s="9"/>
      <c r="I128"/>
      <c r="J128" s="3"/>
    </row>
    <row r="129" spans="1:10" x14ac:dyDescent="0.25">
      <c r="A129" s="3"/>
      <c r="B129" s="3"/>
      <c r="C129" s="3"/>
      <c r="D129" s="3"/>
      <c r="E129" s="3"/>
      <c r="F129" s="3"/>
      <c r="G129" s="3"/>
      <c r="H129" s="3"/>
      <c r="I129" s="4"/>
      <c r="J129" s="3"/>
    </row>
  </sheetData>
  <mergeCells count="8">
    <mergeCell ref="I4:I5"/>
    <mergeCell ref="D126:H126"/>
    <mergeCell ref="E4:H4"/>
    <mergeCell ref="C2:D2"/>
    <mergeCell ref="A4:A5"/>
    <mergeCell ref="B4:B5"/>
    <mergeCell ref="C4:C5"/>
    <mergeCell ref="D4:D5"/>
  </mergeCells>
  <conditionalFormatting sqref="I6:I126">
    <cfRule type="cellIs" dxfId="108" priority="41" operator="between">
      <formula>3.648</formula>
      <formula>3.654</formula>
    </cfRule>
    <cfRule type="cellIs" dxfId="107" priority="236" stopIfTrue="1" operator="lessThan">
      <formula>3.5</formula>
    </cfRule>
    <cfRule type="cellIs" dxfId="106" priority="237" stopIfTrue="1" operator="between">
      <formula>$I$126</formula>
      <formula>3.5</formula>
    </cfRule>
    <cfRule type="cellIs" dxfId="105" priority="238" stopIfTrue="1" operator="between">
      <formula>4.5</formula>
      <formula>$I$126</formula>
    </cfRule>
    <cfRule type="cellIs" dxfId="104" priority="239" stopIfTrue="1" operator="greaterThanOrEqual">
      <formula>4.5</formula>
    </cfRule>
  </conditionalFormatting>
  <conditionalFormatting sqref="N7:O8 N10:O109 N111:O125">
    <cfRule type="cellIs" dxfId="103" priority="22" operator="equal">
      <formula>"-"</formula>
    </cfRule>
    <cfRule type="cellIs" dxfId="102" priority="23" operator="equal">
      <formula>0</formula>
    </cfRule>
    <cfRule type="cellIs" dxfId="101" priority="24" operator="between">
      <formula>0</formula>
      <formula>9.99</formula>
    </cfRule>
    <cfRule type="cellIs" dxfId="100" priority="25" operator="greaterThanOrEqual">
      <formula>9.99</formula>
    </cfRule>
  </conditionalFormatting>
  <conditionalFormatting sqref="M7:M109 M111:M125">
    <cfRule type="cellIs" dxfId="96" priority="40" operator="lessThan">
      <formula>50</formula>
    </cfRule>
    <cfRule type="cellIs" dxfId="97" priority="39" operator="between">
      <formula>50</formula>
      <formula>$M$6</formula>
    </cfRule>
    <cfRule type="cellIs" dxfId="98" priority="38" operator="between">
      <formula>$M$6</formula>
      <formula>90</formula>
    </cfRule>
    <cfRule type="cellIs" dxfId="99" priority="37" operator="between">
      <formula>90</formula>
      <formula>100</formula>
    </cfRule>
    <cfRule type="cellIs" dxfId="95" priority="21" operator="equal">
      <formula>"-"</formula>
    </cfRule>
  </conditionalFormatting>
  <conditionalFormatting sqref="N9:O9">
    <cfRule type="cellIs" dxfId="77" priority="16" operator="equal">
      <formula>"-"</formula>
    </cfRule>
    <cfRule type="cellIs" dxfId="78" priority="17" operator="between">
      <formula>90</formula>
      <formula>100</formula>
    </cfRule>
    <cfRule type="cellIs" dxfId="79" priority="18" operator="between">
      <formula>$M$6</formula>
      <formula>90</formula>
    </cfRule>
    <cfRule type="cellIs" dxfId="80" priority="19" operator="between">
      <formula>50</formula>
      <formula>$M$6</formula>
    </cfRule>
    <cfRule type="cellIs" dxfId="81" priority="20" operator="lessThan">
      <formula>50</formula>
    </cfRule>
  </conditionalFormatting>
  <conditionalFormatting sqref="K9:L9">
    <cfRule type="cellIs" dxfId="67" priority="11" operator="equal">
      <formula>"-"</formula>
    </cfRule>
    <cfRule type="cellIs" dxfId="68" priority="12" operator="between">
      <formula>90</formula>
      <formula>100</formula>
    </cfRule>
    <cfRule type="cellIs" dxfId="69" priority="13" operator="between">
      <formula>$M$6</formula>
      <formula>90</formula>
    </cfRule>
    <cfRule type="cellIs" dxfId="70" priority="14" operator="between">
      <formula>50</formula>
      <formula>$M$6</formula>
    </cfRule>
    <cfRule type="cellIs" dxfId="71" priority="15" operator="lessThan">
      <formula>50</formula>
    </cfRule>
  </conditionalFormatting>
  <conditionalFormatting sqref="D9:H9">
    <cfRule type="cellIs" dxfId="57" priority="6" operator="equal">
      <formula>"-"</formula>
    </cfRule>
    <cfRule type="cellIs" dxfId="58" priority="7" operator="between">
      <formula>90</formula>
      <formula>100</formula>
    </cfRule>
    <cfRule type="cellIs" dxfId="59" priority="8" operator="between">
      <formula>$M$6</formula>
      <formula>90</formula>
    </cfRule>
    <cfRule type="cellIs" dxfId="60" priority="9" operator="between">
      <formula>50</formula>
      <formula>$M$6</formula>
    </cfRule>
    <cfRule type="cellIs" dxfId="61" priority="10" operator="lessThan">
      <formula>50</formula>
    </cfRule>
  </conditionalFormatting>
  <conditionalFormatting sqref="K110:O110">
    <cfRule type="cellIs" dxfId="47" priority="1" operator="equal">
      <formula>"-"</formula>
    </cfRule>
    <cfRule type="cellIs" dxfId="48" priority="2" operator="between">
      <formula>90</formula>
      <formula>100</formula>
    </cfRule>
    <cfRule type="cellIs" dxfId="49" priority="3" operator="between">
      <formula>$M$6</formula>
      <formula>90</formula>
    </cfRule>
    <cfRule type="cellIs" dxfId="50" priority="4" operator="between">
      <formula>50</formula>
      <formula>$M$6</formula>
    </cfRule>
    <cfRule type="cellIs" dxfId="51" priority="5" operator="lessThan">
      <formula>50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8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J7" sqref="J7"/>
    </sheetView>
  </sheetViews>
  <sheetFormatPr defaultRowHeight="15" x14ac:dyDescent="0.25"/>
  <cols>
    <col min="1" max="1" width="4.7109375" style="366" customWidth="1"/>
    <col min="2" max="2" width="9.7109375" style="366" customWidth="1"/>
    <col min="3" max="3" width="31.7109375" style="366" customWidth="1"/>
    <col min="4" max="4" width="8.7109375" style="366" customWidth="1"/>
    <col min="5" max="8" width="7.7109375" style="366" customWidth="1"/>
    <col min="9" max="9" width="8.7109375" style="366" customWidth="1"/>
    <col min="10" max="10" width="9.140625" style="366"/>
    <col min="11" max="15" width="10.7109375" style="366" customWidth="1"/>
    <col min="16" max="16384" width="9.140625" style="366"/>
  </cols>
  <sheetData>
    <row r="1" spans="1:17" ht="18" customHeight="1" x14ac:dyDescent="0.25">
      <c r="K1" s="329"/>
      <c r="L1" s="266" t="s">
        <v>142</v>
      </c>
    </row>
    <row r="2" spans="1:17" ht="18" customHeight="1" x14ac:dyDescent="0.25">
      <c r="C2" s="394" t="s">
        <v>99</v>
      </c>
      <c r="D2" s="394"/>
      <c r="E2" s="127"/>
      <c r="F2" s="127"/>
      <c r="G2" s="127"/>
      <c r="H2" s="127"/>
      <c r="I2" s="174">
        <v>2021</v>
      </c>
      <c r="K2" s="275"/>
      <c r="L2" s="266" t="s">
        <v>149</v>
      </c>
    </row>
    <row r="3" spans="1:17" ht="18" customHeight="1" thickBot="1" x14ac:dyDescent="0.3">
      <c r="K3" s="330"/>
      <c r="L3" s="266" t="s">
        <v>143</v>
      </c>
    </row>
    <row r="4" spans="1:17" ht="18" customHeight="1" thickBot="1" x14ac:dyDescent="0.3">
      <c r="A4" s="395" t="s">
        <v>0</v>
      </c>
      <c r="B4" s="397" t="s">
        <v>1</v>
      </c>
      <c r="C4" s="397" t="s">
        <v>2</v>
      </c>
      <c r="D4" s="399" t="s">
        <v>3</v>
      </c>
      <c r="E4" s="401" t="s">
        <v>4</v>
      </c>
      <c r="F4" s="402"/>
      <c r="G4" s="402"/>
      <c r="H4" s="403"/>
      <c r="I4" s="391" t="s">
        <v>100</v>
      </c>
      <c r="K4" s="267"/>
      <c r="L4" s="266" t="s">
        <v>145</v>
      </c>
    </row>
    <row r="5" spans="1:17" ht="30" customHeight="1" thickBot="1" x14ac:dyDescent="0.3">
      <c r="A5" s="396"/>
      <c r="B5" s="398"/>
      <c r="C5" s="398"/>
      <c r="D5" s="400"/>
      <c r="E5" s="274">
        <v>2</v>
      </c>
      <c r="F5" s="274">
        <v>3</v>
      </c>
      <c r="G5" s="274">
        <v>4</v>
      </c>
      <c r="H5" s="274">
        <v>5</v>
      </c>
      <c r="I5" s="392"/>
      <c r="K5" s="97" t="s">
        <v>128</v>
      </c>
      <c r="L5" s="98" t="s">
        <v>129</v>
      </c>
      <c r="M5" s="98" t="s">
        <v>130</v>
      </c>
      <c r="N5" s="98" t="s">
        <v>131</v>
      </c>
      <c r="O5" s="99" t="s">
        <v>132</v>
      </c>
    </row>
    <row r="6" spans="1:17" ht="15" customHeight="1" thickBot="1" x14ac:dyDescent="0.3">
      <c r="A6" s="280"/>
      <c r="B6" s="281"/>
      <c r="C6" s="276" t="s">
        <v>116</v>
      </c>
      <c r="D6" s="282">
        <f>D7+D8+D18+D31+D49+D69+D84+D116</f>
        <v>12414</v>
      </c>
      <c r="E6" s="128">
        <f>AVERAGE(E7,E9:E17,E19:E30,E32:E48,E50:E68,E70:E83,E85:E115,E117:E125)</f>
        <v>2.2609756097560969</v>
      </c>
      <c r="F6" s="129">
        <f>AVERAGE(F7,F9:F17,F19:F30,F32:F48,F50:F68,F70:F83,F85:F115,F117:F125)</f>
        <v>17.585818181818187</v>
      </c>
      <c r="G6" s="129">
        <f>AVERAGE(G7,G9:G17,G19:G30,G32:G48,G50:G68,G70:G83,G85:G115,G117:G125)</f>
        <v>55.205535714285723</v>
      </c>
      <c r="H6" s="130">
        <f>AVERAGE(H7,H9:H17,H19:H30,H32:H48,H50:H68,H70:H83,H85:H115,H117:H125)</f>
        <v>27.180454545454545</v>
      </c>
      <c r="I6" s="325">
        <f t="shared" ref="I6" si="0">(2*E6+3*F6+4*G6+5*H6)/100</f>
        <v>4.1400382134938241</v>
      </c>
      <c r="J6" s="373"/>
      <c r="K6" s="164">
        <f>D6</f>
        <v>12414</v>
      </c>
      <c r="L6" s="165">
        <f>L7+L8+L18+L31+L49+L69+L84+L116</f>
        <v>10341.007299999999</v>
      </c>
      <c r="M6" s="166">
        <f t="shared" ref="M6:M69" si="1">G6+H6</f>
        <v>82.385990259740268</v>
      </c>
      <c r="N6" s="165">
        <f>N7+N8+N18+N31+N49+N69+N84+N116</f>
        <v>95.002600000000015</v>
      </c>
      <c r="O6" s="167">
        <f t="shared" ref="O6:O69" si="2">E6</f>
        <v>2.2609756097560969</v>
      </c>
    </row>
    <row r="7" spans="1:17" ht="15" customHeight="1" thickBot="1" x14ac:dyDescent="0.3">
      <c r="A7" s="311">
        <v>1</v>
      </c>
      <c r="B7" s="312">
        <v>50050</v>
      </c>
      <c r="C7" s="283" t="s">
        <v>58</v>
      </c>
      <c r="D7" s="132">
        <v>76</v>
      </c>
      <c r="E7" s="133"/>
      <c r="F7" s="133">
        <v>14.47</v>
      </c>
      <c r="G7" s="133">
        <v>65.790000000000006</v>
      </c>
      <c r="H7" s="133">
        <v>19.739999999999998</v>
      </c>
      <c r="I7" s="290">
        <f>(2*E7+3*F7+4*G7+5*H7)/100</f>
        <v>4.0527000000000006</v>
      </c>
      <c r="K7" s="134">
        <f t="shared" ref="K7:K70" si="3">D7</f>
        <v>76</v>
      </c>
      <c r="L7" s="135">
        <f t="shared" ref="L7:L70" si="4">M7*K7/100</f>
        <v>65.002799999999993</v>
      </c>
      <c r="M7" s="136">
        <f t="shared" si="1"/>
        <v>85.53</v>
      </c>
      <c r="N7" s="135">
        <f t="shared" ref="N7:N70" si="5">O7*K7/100</f>
        <v>0</v>
      </c>
      <c r="O7" s="137">
        <f t="shared" si="2"/>
        <v>0</v>
      </c>
    </row>
    <row r="8" spans="1:17" ht="15" customHeight="1" thickBot="1" x14ac:dyDescent="0.3">
      <c r="A8" s="313"/>
      <c r="B8" s="289"/>
      <c r="C8" s="279" t="s">
        <v>102</v>
      </c>
      <c r="D8" s="278">
        <f>SUM(D9:D17)</f>
        <v>920</v>
      </c>
      <c r="E8" s="307">
        <f t="shared" ref="E8:H8" si="6">AVERAGE(E9:E17)</f>
        <v>1.0533333333333335</v>
      </c>
      <c r="F8" s="307">
        <f t="shared" si="6"/>
        <v>14.379999999999999</v>
      </c>
      <c r="G8" s="307">
        <f t="shared" si="6"/>
        <v>52.263333333333335</v>
      </c>
      <c r="H8" s="307">
        <f t="shared" si="6"/>
        <v>34.6</v>
      </c>
      <c r="I8" s="297">
        <f>AVERAGE(I9:I17)</f>
        <v>4.2110222222222227</v>
      </c>
      <c r="J8" s="373"/>
      <c r="K8" s="164">
        <f t="shared" si="3"/>
        <v>920</v>
      </c>
      <c r="L8" s="165">
        <f>SUM(L9:L17)</f>
        <v>798.97110000000009</v>
      </c>
      <c r="M8" s="166">
        <f t="shared" si="1"/>
        <v>86.863333333333344</v>
      </c>
      <c r="N8" s="165">
        <f>SUM(N9:N17)</f>
        <v>2.9973999999999998</v>
      </c>
      <c r="O8" s="167">
        <f t="shared" si="2"/>
        <v>1.0533333333333335</v>
      </c>
      <c r="P8" s="373"/>
      <c r="Q8" s="169"/>
    </row>
    <row r="9" spans="1:17" ht="15" customHeight="1" x14ac:dyDescent="0.25">
      <c r="A9" s="375">
        <v>1</v>
      </c>
      <c r="B9" s="376">
        <v>10003</v>
      </c>
      <c r="C9" s="374" t="s">
        <v>7</v>
      </c>
      <c r="D9" s="138">
        <v>50</v>
      </c>
      <c r="E9" s="139"/>
      <c r="F9" s="139">
        <v>2</v>
      </c>
      <c r="G9" s="139">
        <v>54</v>
      </c>
      <c r="H9" s="139">
        <v>44</v>
      </c>
      <c r="I9" s="291">
        <f t="shared" ref="I9:I17" si="7">(2*E9+3*F9+4*G9+5*H9)/100</f>
        <v>4.42</v>
      </c>
      <c r="J9" s="373"/>
      <c r="K9" s="140">
        <f t="shared" si="3"/>
        <v>50</v>
      </c>
      <c r="L9" s="141">
        <f t="shared" si="4"/>
        <v>49</v>
      </c>
      <c r="M9" s="142">
        <f t="shared" si="1"/>
        <v>98</v>
      </c>
      <c r="N9" s="141">
        <f t="shared" si="5"/>
        <v>0</v>
      </c>
      <c r="O9" s="143">
        <f t="shared" si="2"/>
        <v>0</v>
      </c>
    </row>
    <row r="10" spans="1:17" ht="15" customHeight="1" x14ac:dyDescent="0.25">
      <c r="A10" s="316">
        <v>2</v>
      </c>
      <c r="B10" s="379">
        <v>10002</v>
      </c>
      <c r="C10" s="378" t="s">
        <v>6</v>
      </c>
      <c r="D10" s="138">
        <v>99</v>
      </c>
      <c r="E10" s="139">
        <v>1.01</v>
      </c>
      <c r="F10" s="139">
        <v>20.2</v>
      </c>
      <c r="G10" s="139">
        <v>47.47</v>
      </c>
      <c r="H10" s="139">
        <v>31.31</v>
      </c>
      <c r="I10" s="292">
        <f t="shared" si="7"/>
        <v>4.0904999999999996</v>
      </c>
      <c r="J10" s="373"/>
      <c r="K10" s="144">
        <f t="shared" si="3"/>
        <v>99</v>
      </c>
      <c r="L10" s="145">
        <f t="shared" si="4"/>
        <v>77.992199999999997</v>
      </c>
      <c r="M10" s="146">
        <f t="shared" si="1"/>
        <v>78.78</v>
      </c>
      <c r="N10" s="145">
        <f t="shared" si="5"/>
        <v>0.9998999999999999</v>
      </c>
      <c r="O10" s="147">
        <f t="shared" si="2"/>
        <v>1.01</v>
      </c>
    </row>
    <row r="11" spans="1:17" ht="15" customHeight="1" x14ac:dyDescent="0.25">
      <c r="A11" s="316">
        <v>3</v>
      </c>
      <c r="B11" s="379">
        <v>10090</v>
      </c>
      <c r="C11" s="378" t="s">
        <v>9</v>
      </c>
      <c r="D11" s="138">
        <v>182</v>
      </c>
      <c r="E11" s="139"/>
      <c r="F11" s="139">
        <v>7.69</v>
      </c>
      <c r="G11" s="139">
        <v>46.15</v>
      </c>
      <c r="H11" s="139">
        <v>46.15</v>
      </c>
      <c r="I11" s="292">
        <f t="shared" si="7"/>
        <v>4.3841999999999999</v>
      </c>
      <c r="J11" s="373"/>
      <c r="K11" s="144">
        <f t="shared" si="3"/>
        <v>182</v>
      </c>
      <c r="L11" s="145">
        <f t="shared" si="4"/>
        <v>167.98599999999999</v>
      </c>
      <c r="M11" s="146">
        <f t="shared" si="1"/>
        <v>92.3</v>
      </c>
      <c r="N11" s="145">
        <f t="shared" si="5"/>
        <v>0</v>
      </c>
      <c r="O11" s="147">
        <f t="shared" si="2"/>
        <v>0</v>
      </c>
    </row>
    <row r="12" spans="1:17" ht="15" customHeight="1" x14ac:dyDescent="0.25">
      <c r="A12" s="316">
        <v>4</v>
      </c>
      <c r="B12" s="379">
        <v>10004</v>
      </c>
      <c r="C12" s="378" t="s">
        <v>8</v>
      </c>
      <c r="D12" s="138">
        <v>113</v>
      </c>
      <c r="E12" s="139"/>
      <c r="F12" s="139"/>
      <c r="G12" s="139">
        <v>43.36</v>
      </c>
      <c r="H12" s="139">
        <v>56.64</v>
      </c>
      <c r="I12" s="292">
        <f t="shared" si="7"/>
        <v>4.5663999999999998</v>
      </c>
      <c r="J12" s="373"/>
      <c r="K12" s="144">
        <f t="shared" si="3"/>
        <v>113</v>
      </c>
      <c r="L12" s="145">
        <f t="shared" si="4"/>
        <v>113</v>
      </c>
      <c r="M12" s="146">
        <f t="shared" si="1"/>
        <v>100</v>
      </c>
      <c r="N12" s="145">
        <f t="shared" si="5"/>
        <v>0</v>
      </c>
      <c r="O12" s="147">
        <f t="shared" si="2"/>
        <v>0</v>
      </c>
    </row>
    <row r="13" spans="1:17" ht="15" customHeight="1" x14ac:dyDescent="0.25">
      <c r="A13" s="316">
        <v>5</v>
      </c>
      <c r="B13" s="379">
        <v>10001</v>
      </c>
      <c r="C13" s="378" t="s">
        <v>5</v>
      </c>
      <c r="D13" s="138">
        <v>74</v>
      </c>
      <c r="E13" s="139"/>
      <c r="F13" s="139">
        <v>2.7</v>
      </c>
      <c r="G13" s="139">
        <v>63.51</v>
      </c>
      <c r="H13" s="139">
        <v>33.78</v>
      </c>
      <c r="I13" s="292">
        <f t="shared" si="7"/>
        <v>4.3103999999999996</v>
      </c>
      <c r="J13" s="373"/>
      <c r="K13" s="144">
        <f t="shared" si="3"/>
        <v>74</v>
      </c>
      <c r="L13" s="145">
        <f t="shared" si="4"/>
        <v>71.994599999999991</v>
      </c>
      <c r="M13" s="146">
        <f t="shared" si="1"/>
        <v>97.289999999999992</v>
      </c>
      <c r="N13" s="145">
        <f t="shared" si="5"/>
        <v>0</v>
      </c>
      <c r="O13" s="147">
        <f t="shared" si="2"/>
        <v>0</v>
      </c>
    </row>
    <row r="14" spans="1:17" ht="15" customHeight="1" x14ac:dyDescent="0.25">
      <c r="A14" s="316">
        <v>6</v>
      </c>
      <c r="B14" s="379">
        <v>10120</v>
      </c>
      <c r="C14" s="378" t="s">
        <v>10</v>
      </c>
      <c r="D14" s="138">
        <v>86</v>
      </c>
      <c r="E14" s="139">
        <v>1.1599999999999999</v>
      </c>
      <c r="F14" s="139">
        <v>27.91</v>
      </c>
      <c r="G14" s="139">
        <v>48.84</v>
      </c>
      <c r="H14" s="139">
        <v>22.09</v>
      </c>
      <c r="I14" s="292">
        <f t="shared" si="7"/>
        <v>3.9186000000000001</v>
      </c>
      <c r="J14" s="373"/>
      <c r="K14" s="144">
        <f t="shared" si="3"/>
        <v>86</v>
      </c>
      <c r="L14" s="145">
        <f t="shared" si="4"/>
        <v>60.999800000000008</v>
      </c>
      <c r="M14" s="146">
        <f t="shared" si="1"/>
        <v>70.930000000000007</v>
      </c>
      <c r="N14" s="145">
        <f t="shared" si="5"/>
        <v>0.99759999999999993</v>
      </c>
      <c r="O14" s="147">
        <f t="shared" si="2"/>
        <v>1.1599999999999999</v>
      </c>
    </row>
    <row r="15" spans="1:17" ht="15" customHeight="1" x14ac:dyDescent="0.25">
      <c r="A15" s="316">
        <v>7</v>
      </c>
      <c r="B15" s="379">
        <v>10190</v>
      </c>
      <c r="C15" s="378" t="s">
        <v>11</v>
      </c>
      <c r="D15" s="138">
        <v>116</v>
      </c>
      <c r="E15" s="139"/>
      <c r="F15" s="139">
        <v>14.66</v>
      </c>
      <c r="G15" s="139">
        <v>56.03</v>
      </c>
      <c r="H15" s="139">
        <v>29.31</v>
      </c>
      <c r="I15" s="292">
        <f t="shared" si="7"/>
        <v>4.1464999999999996</v>
      </c>
      <c r="J15" s="373"/>
      <c r="K15" s="144">
        <f t="shared" si="3"/>
        <v>116</v>
      </c>
      <c r="L15" s="145">
        <f t="shared" si="4"/>
        <v>98.994399999999999</v>
      </c>
      <c r="M15" s="146">
        <f t="shared" si="1"/>
        <v>85.34</v>
      </c>
      <c r="N15" s="145">
        <f t="shared" si="5"/>
        <v>0</v>
      </c>
      <c r="O15" s="147">
        <f t="shared" si="2"/>
        <v>0</v>
      </c>
    </row>
    <row r="16" spans="1:17" ht="15" customHeight="1" x14ac:dyDescent="0.25">
      <c r="A16" s="316">
        <v>8</v>
      </c>
      <c r="B16" s="379">
        <v>10320</v>
      </c>
      <c r="C16" s="378" t="s">
        <v>12</v>
      </c>
      <c r="D16" s="138">
        <v>99</v>
      </c>
      <c r="E16" s="139"/>
      <c r="F16" s="139">
        <v>14.14</v>
      </c>
      <c r="G16" s="139">
        <v>55.56</v>
      </c>
      <c r="H16" s="139">
        <v>30.3</v>
      </c>
      <c r="I16" s="292">
        <f t="shared" si="7"/>
        <v>4.1616</v>
      </c>
      <c r="J16" s="373"/>
      <c r="K16" s="144">
        <f t="shared" si="3"/>
        <v>99</v>
      </c>
      <c r="L16" s="145">
        <f t="shared" si="4"/>
        <v>85.00139999999999</v>
      </c>
      <c r="M16" s="146">
        <f t="shared" si="1"/>
        <v>85.86</v>
      </c>
      <c r="N16" s="145">
        <f t="shared" si="5"/>
        <v>0</v>
      </c>
      <c r="O16" s="147">
        <f t="shared" si="2"/>
        <v>0</v>
      </c>
    </row>
    <row r="17" spans="1:15" ht="15" customHeight="1" thickBot="1" x14ac:dyDescent="0.3">
      <c r="A17" s="318">
        <v>9</v>
      </c>
      <c r="B17" s="288">
        <v>10860</v>
      </c>
      <c r="C17" s="272" t="s">
        <v>103</v>
      </c>
      <c r="D17" s="138">
        <v>101</v>
      </c>
      <c r="E17" s="139">
        <v>0.99</v>
      </c>
      <c r="F17" s="139">
        <v>25.74</v>
      </c>
      <c r="G17" s="139">
        <v>55.45</v>
      </c>
      <c r="H17" s="139">
        <v>17.82</v>
      </c>
      <c r="I17" s="293">
        <f t="shared" si="7"/>
        <v>3.9010000000000002</v>
      </c>
      <c r="J17" s="373"/>
      <c r="K17" s="148">
        <f t="shared" si="3"/>
        <v>101</v>
      </c>
      <c r="L17" s="149">
        <f t="shared" si="4"/>
        <v>74.002700000000019</v>
      </c>
      <c r="M17" s="150">
        <f t="shared" si="1"/>
        <v>73.27000000000001</v>
      </c>
      <c r="N17" s="149">
        <f t="shared" si="5"/>
        <v>0.9998999999999999</v>
      </c>
      <c r="O17" s="151">
        <f t="shared" si="2"/>
        <v>0.99</v>
      </c>
    </row>
    <row r="18" spans="1:15" ht="15" customHeight="1" thickBot="1" x14ac:dyDescent="0.3">
      <c r="A18" s="298"/>
      <c r="B18" s="299"/>
      <c r="C18" s="279" t="s">
        <v>104</v>
      </c>
      <c r="D18" s="284">
        <f>SUM(D19:D30)</f>
        <v>1197</v>
      </c>
      <c r="E18" s="285">
        <f t="shared" ref="E18:H18" si="8">AVERAGE(E19:E30)</f>
        <v>2.4624999999999999</v>
      </c>
      <c r="F18" s="285">
        <f t="shared" si="8"/>
        <v>15.730833333333331</v>
      </c>
      <c r="G18" s="285">
        <f t="shared" si="8"/>
        <v>52.365000000000002</v>
      </c>
      <c r="H18" s="285">
        <f t="shared" si="8"/>
        <v>31.08583333333333</v>
      </c>
      <c r="I18" s="286">
        <f>AVERAGE(I19:I30)</f>
        <v>4.1372333333333335</v>
      </c>
      <c r="J18" s="373"/>
      <c r="K18" s="164">
        <f t="shared" si="3"/>
        <v>1197</v>
      </c>
      <c r="L18" s="165">
        <f>SUM(L19:L30)</f>
        <v>1017.0179000000001</v>
      </c>
      <c r="M18" s="166">
        <f t="shared" si="1"/>
        <v>83.450833333333335</v>
      </c>
      <c r="N18" s="165">
        <f>SUM(N19:N30)</f>
        <v>9.0007000000000001</v>
      </c>
      <c r="O18" s="167">
        <f t="shared" si="2"/>
        <v>2.4624999999999999</v>
      </c>
    </row>
    <row r="19" spans="1:15" ht="15" customHeight="1" x14ac:dyDescent="0.25">
      <c r="A19" s="375">
        <v>1</v>
      </c>
      <c r="B19" s="376">
        <v>20040</v>
      </c>
      <c r="C19" s="75" t="s">
        <v>13</v>
      </c>
      <c r="D19" s="138">
        <v>83</v>
      </c>
      <c r="E19" s="139"/>
      <c r="F19" s="139">
        <v>8.43</v>
      </c>
      <c r="G19" s="139">
        <v>46.99</v>
      </c>
      <c r="H19" s="139">
        <v>44.58</v>
      </c>
      <c r="I19" s="295">
        <f t="shared" ref="I19:I30" si="9">(2*E19+3*F19+4*G19+5*H19)/100</f>
        <v>4.3614999999999995</v>
      </c>
      <c r="J19" s="373"/>
      <c r="K19" s="140">
        <f t="shared" si="3"/>
        <v>83</v>
      </c>
      <c r="L19" s="141">
        <f t="shared" si="4"/>
        <v>76.003099999999989</v>
      </c>
      <c r="M19" s="142">
        <f t="shared" si="1"/>
        <v>91.57</v>
      </c>
      <c r="N19" s="141">
        <f t="shared" si="5"/>
        <v>0</v>
      </c>
      <c r="O19" s="143">
        <f t="shared" si="2"/>
        <v>0</v>
      </c>
    </row>
    <row r="20" spans="1:15" ht="15" customHeight="1" x14ac:dyDescent="0.25">
      <c r="A20" s="316">
        <v>2</v>
      </c>
      <c r="B20" s="379">
        <v>20061</v>
      </c>
      <c r="C20" s="76" t="s">
        <v>14</v>
      </c>
      <c r="D20" s="138">
        <v>68</v>
      </c>
      <c r="E20" s="139">
        <v>1.47</v>
      </c>
      <c r="F20" s="139">
        <v>14.71</v>
      </c>
      <c r="G20" s="139">
        <v>47.06</v>
      </c>
      <c r="H20" s="139">
        <v>36.76</v>
      </c>
      <c r="I20" s="292">
        <f t="shared" si="9"/>
        <v>4.1911000000000005</v>
      </c>
      <c r="J20" s="373"/>
      <c r="K20" s="144">
        <f t="shared" si="3"/>
        <v>68</v>
      </c>
      <c r="L20" s="145">
        <f t="shared" si="4"/>
        <v>56.997599999999991</v>
      </c>
      <c r="M20" s="146">
        <f t="shared" si="1"/>
        <v>83.82</v>
      </c>
      <c r="N20" s="145">
        <f t="shared" si="5"/>
        <v>0.99959999999999993</v>
      </c>
      <c r="O20" s="147">
        <f t="shared" si="2"/>
        <v>1.47</v>
      </c>
    </row>
    <row r="21" spans="1:15" ht="15" customHeight="1" x14ac:dyDescent="0.25">
      <c r="A21" s="316">
        <v>3</v>
      </c>
      <c r="B21" s="379">
        <v>21020</v>
      </c>
      <c r="C21" s="76" t="s">
        <v>22</v>
      </c>
      <c r="D21" s="138">
        <v>95</v>
      </c>
      <c r="E21" s="139"/>
      <c r="F21" s="139">
        <v>3.16</v>
      </c>
      <c r="G21" s="139">
        <v>54.74</v>
      </c>
      <c r="H21" s="139">
        <v>42.11</v>
      </c>
      <c r="I21" s="292">
        <f t="shared" si="9"/>
        <v>4.3898999999999999</v>
      </c>
      <c r="J21" s="373"/>
      <c r="K21" s="144">
        <f t="shared" si="3"/>
        <v>95</v>
      </c>
      <c r="L21" s="145">
        <f t="shared" si="4"/>
        <v>92.007499999999993</v>
      </c>
      <c r="M21" s="146">
        <f t="shared" si="1"/>
        <v>96.85</v>
      </c>
      <c r="N21" s="145">
        <f t="shared" si="5"/>
        <v>0</v>
      </c>
      <c r="O21" s="147">
        <f t="shared" si="2"/>
        <v>0</v>
      </c>
    </row>
    <row r="22" spans="1:15" ht="15" customHeight="1" x14ac:dyDescent="0.25">
      <c r="A22" s="316">
        <v>4</v>
      </c>
      <c r="B22" s="376">
        <v>20060</v>
      </c>
      <c r="C22" s="76" t="s">
        <v>126</v>
      </c>
      <c r="D22" s="138">
        <v>159</v>
      </c>
      <c r="E22" s="139"/>
      <c r="F22" s="139">
        <v>3.77</v>
      </c>
      <c r="G22" s="139">
        <v>40.880000000000003</v>
      </c>
      <c r="H22" s="139">
        <v>55.35</v>
      </c>
      <c r="I22" s="292">
        <f t="shared" si="9"/>
        <v>4.5158000000000005</v>
      </c>
      <c r="J22" s="373"/>
      <c r="K22" s="144">
        <f t="shared" si="3"/>
        <v>159</v>
      </c>
      <c r="L22" s="145">
        <f t="shared" si="4"/>
        <v>153.00570000000002</v>
      </c>
      <c r="M22" s="146">
        <f t="shared" si="1"/>
        <v>96.23</v>
      </c>
      <c r="N22" s="145">
        <f t="shared" si="5"/>
        <v>0</v>
      </c>
      <c r="O22" s="147">
        <f t="shared" si="2"/>
        <v>0</v>
      </c>
    </row>
    <row r="23" spans="1:15" ht="15" customHeight="1" x14ac:dyDescent="0.25">
      <c r="A23" s="316">
        <v>5</v>
      </c>
      <c r="B23" s="379">
        <v>20400</v>
      </c>
      <c r="C23" s="76" t="s">
        <v>16</v>
      </c>
      <c r="D23" s="138">
        <v>136</v>
      </c>
      <c r="E23" s="139"/>
      <c r="F23" s="139">
        <v>5.15</v>
      </c>
      <c r="G23" s="139">
        <v>52.94</v>
      </c>
      <c r="H23" s="139">
        <v>41.91</v>
      </c>
      <c r="I23" s="292">
        <f t="shared" si="9"/>
        <v>4.3675999999999995</v>
      </c>
      <c r="J23" s="373"/>
      <c r="K23" s="144">
        <f t="shared" si="3"/>
        <v>136</v>
      </c>
      <c r="L23" s="145">
        <f t="shared" si="4"/>
        <v>128.99599999999998</v>
      </c>
      <c r="M23" s="146">
        <f t="shared" si="1"/>
        <v>94.85</v>
      </c>
      <c r="N23" s="145">
        <f t="shared" si="5"/>
        <v>0</v>
      </c>
      <c r="O23" s="147">
        <f t="shared" si="2"/>
        <v>0</v>
      </c>
    </row>
    <row r="24" spans="1:15" ht="15" customHeight="1" x14ac:dyDescent="0.25">
      <c r="A24" s="316">
        <v>6</v>
      </c>
      <c r="B24" s="379">
        <v>20080</v>
      </c>
      <c r="C24" s="76" t="s">
        <v>15</v>
      </c>
      <c r="D24" s="138">
        <v>80</v>
      </c>
      <c r="E24" s="139"/>
      <c r="F24" s="139">
        <v>21.25</v>
      </c>
      <c r="G24" s="139">
        <v>60</v>
      </c>
      <c r="H24" s="139">
        <v>18.75</v>
      </c>
      <c r="I24" s="292">
        <f t="shared" si="9"/>
        <v>3.9750000000000001</v>
      </c>
      <c r="J24" s="373"/>
      <c r="K24" s="144">
        <f t="shared" si="3"/>
        <v>80</v>
      </c>
      <c r="L24" s="145">
        <f t="shared" si="4"/>
        <v>63</v>
      </c>
      <c r="M24" s="146">
        <f t="shared" si="1"/>
        <v>78.75</v>
      </c>
      <c r="N24" s="145">
        <f t="shared" si="5"/>
        <v>0</v>
      </c>
      <c r="O24" s="147">
        <f t="shared" si="2"/>
        <v>0</v>
      </c>
    </row>
    <row r="25" spans="1:15" ht="15" customHeight="1" x14ac:dyDescent="0.25">
      <c r="A25" s="316">
        <v>7</v>
      </c>
      <c r="B25" s="379">
        <v>20460</v>
      </c>
      <c r="C25" s="76" t="s">
        <v>17</v>
      </c>
      <c r="D25" s="138">
        <v>103</v>
      </c>
      <c r="E25" s="139">
        <v>0.97</v>
      </c>
      <c r="F25" s="139">
        <v>18.45</v>
      </c>
      <c r="G25" s="139">
        <v>58.25</v>
      </c>
      <c r="H25" s="139">
        <v>22.33</v>
      </c>
      <c r="I25" s="292">
        <f t="shared" si="9"/>
        <v>4.0193999999999992</v>
      </c>
      <c r="J25" s="373"/>
      <c r="K25" s="144">
        <f t="shared" si="3"/>
        <v>103</v>
      </c>
      <c r="L25" s="145">
        <f t="shared" si="4"/>
        <v>82.997399999999999</v>
      </c>
      <c r="M25" s="146">
        <f t="shared" si="1"/>
        <v>80.58</v>
      </c>
      <c r="N25" s="145">
        <f t="shared" si="5"/>
        <v>0.99909999999999999</v>
      </c>
      <c r="O25" s="147">
        <f t="shared" si="2"/>
        <v>0.97</v>
      </c>
    </row>
    <row r="26" spans="1:15" ht="15" customHeight="1" x14ac:dyDescent="0.25">
      <c r="A26" s="316">
        <v>8</v>
      </c>
      <c r="B26" s="379">
        <v>20550</v>
      </c>
      <c r="C26" s="378" t="s">
        <v>18</v>
      </c>
      <c r="D26" s="138">
        <v>91</v>
      </c>
      <c r="E26" s="139"/>
      <c r="F26" s="139">
        <v>14.29</v>
      </c>
      <c r="G26" s="139">
        <v>51.65</v>
      </c>
      <c r="H26" s="139">
        <v>34.07</v>
      </c>
      <c r="I26" s="292">
        <f t="shared" si="9"/>
        <v>4.1981999999999999</v>
      </c>
      <c r="J26" s="373"/>
      <c r="K26" s="144">
        <f t="shared" si="3"/>
        <v>91</v>
      </c>
      <c r="L26" s="145">
        <f t="shared" si="4"/>
        <v>78.005200000000002</v>
      </c>
      <c r="M26" s="146">
        <f t="shared" si="1"/>
        <v>85.72</v>
      </c>
      <c r="N26" s="145">
        <f t="shared" si="5"/>
        <v>0</v>
      </c>
      <c r="O26" s="147">
        <f t="shared" si="2"/>
        <v>0</v>
      </c>
    </row>
    <row r="27" spans="1:15" ht="15" customHeight="1" x14ac:dyDescent="0.25">
      <c r="A27" s="316">
        <v>9</v>
      </c>
      <c r="B27" s="379">
        <v>20630</v>
      </c>
      <c r="C27" s="378" t="s">
        <v>19</v>
      </c>
      <c r="D27" s="138">
        <v>108</v>
      </c>
      <c r="E27" s="139">
        <v>1.85</v>
      </c>
      <c r="F27" s="139">
        <v>15.74</v>
      </c>
      <c r="G27" s="139">
        <v>63.89</v>
      </c>
      <c r="H27" s="139">
        <v>18.52</v>
      </c>
      <c r="I27" s="292">
        <f t="shared" si="9"/>
        <v>3.9908000000000006</v>
      </c>
      <c r="J27" s="373"/>
      <c r="K27" s="144">
        <f t="shared" si="3"/>
        <v>108</v>
      </c>
      <c r="L27" s="145">
        <f t="shared" si="4"/>
        <v>89.002799999999993</v>
      </c>
      <c r="M27" s="146">
        <f t="shared" si="1"/>
        <v>82.41</v>
      </c>
      <c r="N27" s="145">
        <f t="shared" si="5"/>
        <v>1.9980000000000002</v>
      </c>
      <c r="O27" s="147">
        <f t="shared" si="2"/>
        <v>1.85</v>
      </c>
    </row>
    <row r="28" spans="1:15" ht="15" customHeight="1" x14ac:dyDescent="0.25">
      <c r="A28" s="316">
        <v>10</v>
      </c>
      <c r="B28" s="379">
        <v>20810</v>
      </c>
      <c r="C28" s="378" t="s">
        <v>20</v>
      </c>
      <c r="D28" s="138">
        <v>90</v>
      </c>
      <c r="E28" s="139">
        <v>5.56</v>
      </c>
      <c r="F28" s="139">
        <v>40</v>
      </c>
      <c r="G28" s="139">
        <v>48.89</v>
      </c>
      <c r="H28" s="139">
        <v>5.56</v>
      </c>
      <c r="I28" s="292">
        <f t="shared" si="9"/>
        <v>3.5448000000000004</v>
      </c>
      <c r="J28" s="373"/>
      <c r="K28" s="144">
        <f t="shared" si="3"/>
        <v>90</v>
      </c>
      <c r="L28" s="145">
        <f t="shared" si="4"/>
        <v>49.005000000000003</v>
      </c>
      <c r="M28" s="146">
        <f t="shared" si="1"/>
        <v>54.45</v>
      </c>
      <c r="N28" s="145">
        <f t="shared" si="5"/>
        <v>5.0039999999999996</v>
      </c>
      <c r="O28" s="147">
        <f t="shared" si="2"/>
        <v>5.56</v>
      </c>
    </row>
    <row r="29" spans="1:15" ht="15" customHeight="1" x14ac:dyDescent="0.25">
      <c r="A29" s="316">
        <v>11</v>
      </c>
      <c r="B29" s="379">
        <v>20900</v>
      </c>
      <c r="C29" s="378" t="s">
        <v>21</v>
      </c>
      <c r="D29" s="138">
        <v>127</v>
      </c>
      <c r="E29" s="139"/>
      <c r="F29" s="139">
        <v>15.75</v>
      </c>
      <c r="G29" s="139">
        <v>57.48</v>
      </c>
      <c r="H29" s="139">
        <v>26.77</v>
      </c>
      <c r="I29" s="292">
        <f t="shared" si="9"/>
        <v>4.1101999999999999</v>
      </c>
      <c r="J29" s="373"/>
      <c r="K29" s="144">
        <f t="shared" si="3"/>
        <v>127</v>
      </c>
      <c r="L29" s="145">
        <f t="shared" si="4"/>
        <v>106.9975</v>
      </c>
      <c r="M29" s="146">
        <f t="shared" si="1"/>
        <v>84.25</v>
      </c>
      <c r="N29" s="145">
        <f t="shared" si="5"/>
        <v>0</v>
      </c>
      <c r="O29" s="147">
        <f t="shared" si="2"/>
        <v>0</v>
      </c>
    </row>
    <row r="30" spans="1:15" ht="15" customHeight="1" thickBot="1" x14ac:dyDescent="0.3">
      <c r="A30" s="316">
        <v>12</v>
      </c>
      <c r="B30" s="288">
        <v>21350</v>
      </c>
      <c r="C30" s="268" t="s">
        <v>23</v>
      </c>
      <c r="D30" s="138">
        <v>57</v>
      </c>
      <c r="E30" s="139"/>
      <c r="F30" s="139">
        <v>28.07</v>
      </c>
      <c r="G30" s="139">
        <v>45.61</v>
      </c>
      <c r="H30" s="139">
        <v>26.32</v>
      </c>
      <c r="I30" s="294">
        <f t="shared" si="9"/>
        <v>3.9824999999999999</v>
      </c>
      <c r="J30" s="373"/>
      <c r="K30" s="148">
        <f t="shared" si="3"/>
        <v>57</v>
      </c>
      <c r="L30" s="149">
        <f t="shared" si="4"/>
        <v>41.000100000000003</v>
      </c>
      <c r="M30" s="150">
        <f t="shared" si="1"/>
        <v>71.930000000000007</v>
      </c>
      <c r="N30" s="149">
        <f t="shared" si="5"/>
        <v>0</v>
      </c>
      <c r="O30" s="151">
        <f t="shared" si="2"/>
        <v>0</v>
      </c>
    </row>
    <row r="31" spans="1:15" ht="15" customHeight="1" thickBot="1" x14ac:dyDescent="0.3">
      <c r="A31" s="313"/>
      <c r="B31" s="289"/>
      <c r="C31" s="279" t="s">
        <v>105</v>
      </c>
      <c r="D31" s="284">
        <f>SUM(D32:D48)</f>
        <v>1687</v>
      </c>
      <c r="E31" s="285">
        <f t="shared" ref="E31:H31" si="10">AVERAGE(E32:E48)</f>
        <v>2.0675000000000003</v>
      </c>
      <c r="F31" s="285">
        <f t="shared" si="10"/>
        <v>25.767058823529407</v>
      </c>
      <c r="G31" s="285">
        <f t="shared" si="10"/>
        <v>55.072941176470579</v>
      </c>
      <c r="H31" s="285">
        <f t="shared" si="10"/>
        <v>19.324999999999999</v>
      </c>
      <c r="I31" s="300">
        <f>AVERAGE(I32:I48)</f>
        <v>3.9048000000000012</v>
      </c>
      <c r="J31" s="373"/>
      <c r="K31" s="164">
        <f t="shared" si="3"/>
        <v>1687</v>
      </c>
      <c r="L31" s="165">
        <f>SUM(L32:L48)</f>
        <v>1265.0238999999999</v>
      </c>
      <c r="M31" s="166">
        <f t="shared" si="1"/>
        <v>74.397941176470582</v>
      </c>
      <c r="N31" s="165">
        <f>SUM(N32:N48)</f>
        <v>15.0044</v>
      </c>
      <c r="O31" s="167">
        <f t="shared" si="2"/>
        <v>2.0675000000000003</v>
      </c>
    </row>
    <row r="32" spans="1:15" ht="15" customHeight="1" x14ac:dyDescent="0.25">
      <c r="A32" s="375">
        <v>1</v>
      </c>
      <c r="B32" s="376">
        <v>30070</v>
      </c>
      <c r="C32" s="273" t="s">
        <v>25</v>
      </c>
      <c r="D32" s="138">
        <v>134</v>
      </c>
      <c r="E32" s="139">
        <v>0.75</v>
      </c>
      <c r="F32" s="139">
        <v>20.149999999999999</v>
      </c>
      <c r="G32" s="139">
        <v>55.22</v>
      </c>
      <c r="H32" s="139">
        <v>23.88</v>
      </c>
      <c r="I32" s="291">
        <f t="shared" ref="I32:I48" si="11">(2*E32+3*F32+4*G32+5*H32)/100</f>
        <v>4.0222999999999995</v>
      </c>
      <c r="J32" s="373"/>
      <c r="K32" s="140">
        <f t="shared" si="3"/>
        <v>134</v>
      </c>
      <c r="L32" s="141">
        <f t="shared" si="4"/>
        <v>105.994</v>
      </c>
      <c r="M32" s="142">
        <f t="shared" si="1"/>
        <v>79.099999999999994</v>
      </c>
      <c r="N32" s="141">
        <f t="shared" si="5"/>
        <v>1.0049999999999999</v>
      </c>
      <c r="O32" s="143">
        <f t="shared" si="2"/>
        <v>0.75</v>
      </c>
    </row>
    <row r="33" spans="1:15" ht="15" customHeight="1" x14ac:dyDescent="0.25">
      <c r="A33" s="316">
        <v>2</v>
      </c>
      <c r="B33" s="379">
        <v>30480</v>
      </c>
      <c r="C33" s="374" t="s">
        <v>106</v>
      </c>
      <c r="D33" s="138">
        <v>117</v>
      </c>
      <c r="E33" s="139"/>
      <c r="F33" s="139">
        <v>11.97</v>
      </c>
      <c r="G33" s="139">
        <v>59.83</v>
      </c>
      <c r="H33" s="139">
        <v>28.21</v>
      </c>
      <c r="I33" s="295">
        <f t="shared" si="11"/>
        <v>4.1628000000000007</v>
      </c>
      <c r="J33" s="373"/>
      <c r="K33" s="144">
        <f t="shared" si="3"/>
        <v>117</v>
      </c>
      <c r="L33" s="145">
        <f t="shared" si="4"/>
        <v>103.00679999999998</v>
      </c>
      <c r="M33" s="146">
        <f t="shared" si="1"/>
        <v>88.039999999999992</v>
      </c>
      <c r="N33" s="145">
        <f t="shared" si="5"/>
        <v>0</v>
      </c>
      <c r="O33" s="147">
        <f t="shared" si="2"/>
        <v>0</v>
      </c>
    </row>
    <row r="34" spans="1:15" ht="15" customHeight="1" x14ac:dyDescent="0.25">
      <c r="A34" s="316">
        <v>3</v>
      </c>
      <c r="B34" s="379">
        <v>30460</v>
      </c>
      <c r="C34" s="378" t="s">
        <v>30</v>
      </c>
      <c r="D34" s="138">
        <v>113</v>
      </c>
      <c r="E34" s="139"/>
      <c r="F34" s="139">
        <v>13.27</v>
      </c>
      <c r="G34" s="139">
        <v>65.489999999999995</v>
      </c>
      <c r="H34" s="139">
        <v>21.24</v>
      </c>
      <c r="I34" s="292">
        <f t="shared" si="11"/>
        <v>4.0796999999999999</v>
      </c>
      <c r="J34" s="373"/>
      <c r="K34" s="144">
        <f t="shared" si="3"/>
        <v>113</v>
      </c>
      <c r="L34" s="145">
        <f t="shared" si="4"/>
        <v>98.004899999999978</v>
      </c>
      <c r="M34" s="146">
        <f t="shared" si="1"/>
        <v>86.72999999999999</v>
      </c>
      <c r="N34" s="145">
        <f t="shared" si="5"/>
        <v>0</v>
      </c>
      <c r="O34" s="147">
        <f t="shared" si="2"/>
        <v>0</v>
      </c>
    </row>
    <row r="35" spans="1:15" ht="15" customHeight="1" x14ac:dyDescent="0.25">
      <c r="A35" s="316">
        <v>4</v>
      </c>
      <c r="B35" s="379">
        <v>30030</v>
      </c>
      <c r="C35" s="378" t="s">
        <v>24</v>
      </c>
      <c r="D35" s="138">
        <v>101</v>
      </c>
      <c r="E35" s="139"/>
      <c r="F35" s="139">
        <v>10.89</v>
      </c>
      <c r="G35" s="139">
        <v>63.37</v>
      </c>
      <c r="H35" s="139">
        <v>25.74</v>
      </c>
      <c r="I35" s="292">
        <f t="shared" si="11"/>
        <v>4.1484999999999994</v>
      </c>
      <c r="J35" s="373"/>
      <c r="K35" s="144">
        <f t="shared" si="3"/>
        <v>101</v>
      </c>
      <c r="L35" s="145">
        <f t="shared" si="4"/>
        <v>90.001100000000008</v>
      </c>
      <c r="M35" s="146">
        <f t="shared" si="1"/>
        <v>89.11</v>
      </c>
      <c r="N35" s="145">
        <f t="shared" si="5"/>
        <v>0</v>
      </c>
      <c r="O35" s="147">
        <f t="shared" si="2"/>
        <v>0</v>
      </c>
    </row>
    <row r="36" spans="1:15" ht="15" customHeight="1" x14ac:dyDescent="0.25">
      <c r="A36" s="316">
        <v>5</v>
      </c>
      <c r="B36" s="379">
        <v>31000</v>
      </c>
      <c r="C36" s="378" t="s">
        <v>38</v>
      </c>
      <c r="D36" s="138">
        <v>101</v>
      </c>
      <c r="E36" s="139"/>
      <c r="F36" s="139">
        <v>21.78</v>
      </c>
      <c r="G36" s="139">
        <v>67.33</v>
      </c>
      <c r="H36" s="139">
        <v>10.89</v>
      </c>
      <c r="I36" s="292">
        <f t="shared" si="11"/>
        <v>3.8910999999999998</v>
      </c>
      <c r="J36" s="373"/>
      <c r="K36" s="144">
        <f t="shared" si="3"/>
        <v>101</v>
      </c>
      <c r="L36" s="145">
        <f t="shared" si="4"/>
        <v>79.002200000000002</v>
      </c>
      <c r="M36" s="146">
        <f t="shared" si="1"/>
        <v>78.22</v>
      </c>
      <c r="N36" s="145">
        <f t="shared" si="5"/>
        <v>0</v>
      </c>
      <c r="O36" s="147">
        <f t="shared" si="2"/>
        <v>0</v>
      </c>
    </row>
    <row r="37" spans="1:15" ht="15" customHeight="1" x14ac:dyDescent="0.25">
      <c r="A37" s="316">
        <v>6</v>
      </c>
      <c r="B37" s="379">
        <v>30130</v>
      </c>
      <c r="C37" s="378" t="s">
        <v>26</v>
      </c>
      <c r="D37" s="138">
        <v>58</v>
      </c>
      <c r="E37" s="139">
        <v>6.9</v>
      </c>
      <c r="F37" s="139">
        <v>44.83</v>
      </c>
      <c r="G37" s="139">
        <v>48.28</v>
      </c>
      <c r="H37" s="139"/>
      <c r="I37" s="292">
        <f t="shared" si="11"/>
        <v>3.4141000000000004</v>
      </c>
      <c r="J37" s="373"/>
      <c r="K37" s="144">
        <f t="shared" si="3"/>
        <v>58</v>
      </c>
      <c r="L37" s="145">
        <f t="shared" si="4"/>
        <v>28.002400000000002</v>
      </c>
      <c r="M37" s="146">
        <f t="shared" si="1"/>
        <v>48.28</v>
      </c>
      <c r="N37" s="145">
        <f t="shared" si="5"/>
        <v>4.0020000000000007</v>
      </c>
      <c r="O37" s="147">
        <f t="shared" si="2"/>
        <v>6.9</v>
      </c>
    </row>
    <row r="38" spans="1:15" ht="15" customHeight="1" x14ac:dyDescent="0.25">
      <c r="A38" s="316">
        <v>7</v>
      </c>
      <c r="B38" s="379">
        <v>30160</v>
      </c>
      <c r="C38" s="378" t="s">
        <v>27</v>
      </c>
      <c r="D38" s="138">
        <v>154</v>
      </c>
      <c r="E38" s="139">
        <v>0.65</v>
      </c>
      <c r="F38" s="139">
        <v>28.57</v>
      </c>
      <c r="G38" s="139">
        <v>57.14</v>
      </c>
      <c r="H38" s="139">
        <v>13.64</v>
      </c>
      <c r="I38" s="292">
        <f t="shared" si="11"/>
        <v>3.8376999999999999</v>
      </c>
      <c r="J38" s="373"/>
      <c r="K38" s="144">
        <f t="shared" si="3"/>
        <v>154</v>
      </c>
      <c r="L38" s="145">
        <f t="shared" si="4"/>
        <v>109.00120000000001</v>
      </c>
      <c r="M38" s="146">
        <f t="shared" si="1"/>
        <v>70.78</v>
      </c>
      <c r="N38" s="145">
        <f t="shared" si="5"/>
        <v>1.0010000000000001</v>
      </c>
      <c r="O38" s="147">
        <f t="shared" si="2"/>
        <v>0.65</v>
      </c>
    </row>
    <row r="39" spans="1:15" ht="15" customHeight="1" x14ac:dyDescent="0.25">
      <c r="A39" s="316">
        <v>8</v>
      </c>
      <c r="B39" s="379">
        <v>30310</v>
      </c>
      <c r="C39" s="378" t="s">
        <v>28</v>
      </c>
      <c r="D39" s="138">
        <v>66</v>
      </c>
      <c r="E39" s="139"/>
      <c r="F39" s="139">
        <v>31.82</v>
      </c>
      <c r="G39" s="139">
        <v>51.52</v>
      </c>
      <c r="H39" s="139">
        <v>16.670000000000002</v>
      </c>
      <c r="I39" s="292">
        <f t="shared" si="11"/>
        <v>3.8489000000000004</v>
      </c>
      <c r="J39" s="373"/>
      <c r="K39" s="144">
        <f t="shared" si="3"/>
        <v>66</v>
      </c>
      <c r="L39" s="145">
        <f t="shared" si="4"/>
        <v>45.005400000000002</v>
      </c>
      <c r="M39" s="146">
        <f t="shared" si="1"/>
        <v>68.19</v>
      </c>
      <c r="N39" s="145">
        <f t="shared" si="5"/>
        <v>0</v>
      </c>
      <c r="O39" s="147">
        <f t="shared" si="2"/>
        <v>0</v>
      </c>
    </row>
    <row r="40" spans="1:15" ht="15" customHeight="1" x14ac:dyDescent="0.25">
      <c r="A40" s="316">
        <v>9</v>
      </c>
      <c r="B40" s="379">
        <v>30440</v>
      </c>
      <c r="C40" s="378" t="s">
        <v>29</v>
      </c>
      <c r="D40" s="138">
        <v>87</v>
      </c>
      <c r="E40" s="139">
        <v>1.1499999999999999</v>
      </c>
      <c r="F40" s="139">
        <v>42.53</v>
      </c>
      <c r="G40" s="139">
        <v>51.72</v>
      </c>
      <c r="H40" s="139">
        <v>4.5999999999999996</v>
      </c>
      <c r="I40" s="292">
        <f t="shared" si="11"/>
        <v>3.5976999999999997</v>
      </c>
      <c r="J40" s="373"/>
      <c r="K40" s="144">
        <f t="shared" si="3"/>
        <v>87</v>
      </c>
      <c r="L40" s="145">
        <f t="shared" si="4"/>
        <v>48.998400000000004</v>
      </c>
      <c r="M40" s="146">
        <f t="shared" si="1"/>
        <v>56.32</v>
      </c>
      <c r="N40" s="145">
        <f t="shared" si="5"/>
        <v>1.0004999999999999</v>
      </c>
      <c r="O40" s="147">
        <f t="shared" si="2"/>
        <v>1.1499999999999999</v>
      </c>
    </row>
    <row r="41" spans="1:15" ht="15" customHeight="1" x14ac:dyDescent="0.25">
      <c r="A41" s="316">
        <v>10</v>
      </c>
      <c r="B41" s="379">
        <v>30500</v>
      </c>
      <c r="C41" s="378" t="s">
        <v>31</v>
      </c>
      <c r="D41" s="138">
        <v>42</v>
      </c>
      <c r="E41" s="139"/>
      <c r="F41" s="139">
        <v>30.95</v>
      </c>
      <c r="G41" s="139">
        <v>47.62</v>
      </c>
      <c r="H41" s="139">
        <v>21.43</v>
      </c>
      <c r="I41" s="292">
        <f t="shared" si="11"/>
        <v>3.9048000000000003</v>
      </c>
      <c r="J41" s="373"/>
      <c r="K41" s="144">
        <f t="shared" si="3"/>
        <v>42</v>
      </c>
      <c r="L41" s="145">
        <f t="shared" si="4"/>
        <v>29.000999999999998</v>
      </c>
      <c r="M41" s="146">
        <f t="shared" si="1"/>
        <v>69.05</v>
      </c>
      <c r="N41" s="145">
        <f t="shared" si="5"/>
        <v>0</v>
      </c>
      <c r="O41" s="147">
        <f t="shared" si="2"/>
        <v>0</v>
      </c>
    </row>
    <row r="42" spans="1:15" ht="15" customHeight="1" x14ac:dyDescent="0.25">
      <c r="A42" s="316">
        <v>11</v>
      </c>
      <c r="B42" s="379">
        <v>30530</v>
      </c>
      <c r="C42" s="378" t="s">
        <v>32</v>
      </c>
      <c r="D42" s="138">
        <v>151</v>
      </c>
      <c r="E42" s="139">
        <v>3.31</v>
      </c>
      <c r="F42" s="139">
        <v>30.46</v>
      </c>
      <c r="G42" s="139">
        <v>51.66</v>
      </c>
      <c r="H42" s="139">
        <v>14.57</v>
      </c>
      <c r="I42" s="292">
        <f t="shared" si="11"/>
        <v>3.7749000000000001</v>
      </c>
      <c r="J42" s="373"/>
      <c r="K42" s="144">
        <f t="shared" si="3"/>
        <v>151</v>
      </c>
      <c r="L42" s="145">
        <f t="shared" si="4"/>
        <v>100.00729999999997</v>
      </c>
      <c r="M42" s="146">
        <f t="shared" si="1"/>
        <v>66.22999999999999</v>
      </c>
      <c r="N42" s="145">
        <f t="shared" si="5"/>
        <v>4.9981</v>
      </c>
      <c r="O42" s="147">
        <f t="shared" si="2"/>
        <v>3.31</v>
      </c>
    </row>
    <row r="43" spans="1:15" ht="15" customHeight="1" x14ac:dyDescent="0.25">
      <c r="A43" s="316">
        <v>12</v>
      </c>
      <c r="B43" s="379">
        <v>30640</v>
      </c>
      <c r="C43" s="378" t="s">
        <v>33</v>
      </c>
      <c r="D43" s="138">
        <v>99</v>
      </c>
      <c r="E43" s="139"/>
      <c r="F43" s="139">
        <v>23.23</v>
      </c>
      <c r="G43" s="139">
        <v>62.63</v>
      </c>
      <c r="H43" s="139">
        <v>14.14</v>
      </c>
      <c r="I43" s="292">
        <f t="shared" si="11"/>
        <v>3.9091000000000005</v>
      </c>
      <c r="J43" s="373"/>
      <c r="K43" s="144">
        <f t="shared" si="3"/>
        <v>99</v>
      </c>
      <c r="L43" s="145">
        <f t="shared" si="4"/>
        <v>76.00230000000002</v>
      </c>
      <c r="M43" s="146">
        <f t="shared" si="1"/>
        <v>76.77000000000001</v>
      </c>
      <c r="N43" s="145">
        <f t="shared" si="5"/>
        <v>0</v>
      </c>
      <c r="O43" s="147">
        <f t="shared" si="2"/>
        <v>0</v>
      </c>
    </row>
    <row r="44" spans="1:15" ht="15" customHeight="1" x14ac:dyDescent="0.25">
      <c r="A44" s="316">
        <v>13</v>
      </c>
      <c r="B44" s="379">
        <v>30650</v>
      </c>
      <c r="C44" s="378" t="s">
        <v>34</v>
      </c>
      <c r="D44" s="138">
        <v>105</v>
      </c>
      <c r="E44" s="139">
        <v>0.95</v>
      </c>
      <c r="F44" s="139">
        <v>25.71</v>
      </c>
      <c r="G44" s="139">
        <v>51.43</v>
      </c>
      <c r="H44" s="139">
        <v>21.9</v>
      </c>
      <c r="I44" s="292">
        <f t="shared" si="11"/>
        <v>3.9424999999999999</v>
      </c>
      <c r="J44" s="373"/>
      <c r="K44" s="144">
        <f t="shared" si="3"/>
        <v>105</v>
      </c>
      <c r="L44" s="145">
        <f t="shared" si="4"/>
        <v>76.996499999999997</v>
      </c>
      <c r="M44" s="146">
        <f t="shared" si="1"/>
        <v>73.33</v>
      </c>
      <c r="N44" s="145">
        <f t="shared" si="5"/>
        <v>0.99750000000000005</v>
      </c>
      <c r="O44" s="147">
        <f t="shared" si="2"/>
        <v>0.95</v>
      </c>
    </row>
    <row r="45" spans="1:15" ht="15" customHeight="1" x14ac:dyDescent="0.25">
      <c r="A45" s="316">
        <v>14</v>
      </c>
      <c r="B45" s="376">
        <v>30790</v>
      </c>
      <c r="C45" s="374" t="s">
        <v>35</v>
      </c>
      <c r="D45" s="138">
        <v>88</v>
      </c>
      <c r="E45" s="139">
        <v>1.1399999999999999</v>
      </c>
      <c r="F45" s="139">
        <v>26.14</v>
      </c>
      <c r="G45" s="139">
        <v>55.68</v>
      </c>
      <c r="H45" s="139">
        <v>17.05</v>
      </c>
      <c r="I45" s="292">
        <f t="shared" si="11"/>
        <v>3.8867000000000003</v>
      </c>
      <c r="J45" s="373"/>
      <c r="K45" s="144">
        <f t="shared" si="3"/>
        <v>88</v>
      </c>
      <c r="L45" s="145">
        <f t="shared" si="4"/>
        <v>64.002400000000009</v>
      </c>
      <c r="M45" s="146">
        <f t="shared" si="1"/>
        <v>72.73</v>
      </c>
      <c r="N45" s="145">
        <f t="shared" si="5"/>
        <v>1.0031999999999999</v>
      </c>
      <c r="O45" s="147">
        <f t="shared" si="2"/>
        <v>1.1399999999999999</v>
      </c>
    </row>
    <row r="46" spans="1:15" ht="15" customHeight="1" x14ac:dyDescent="0.25">
      <c r="A46" s="316">
        <v>15</v>
      </c>
      <c r="B46" s="379">
        <v>30890</v>
      </c>
      <c r="C46" s="378" t="s">
        <v>36</v>
      </c>
      <c r="D46" s="138">
        <v>59</v>
      </c>
      <c r="E46" s="139">
        <v>1.69</v>
      </c>
      <c r="F46" s="139">
        <v>47.46</v>
      </c>
      <c r="G46" s="139">
        <v>30.51</v>
      </c>
      <c r="H46" s="139">
        <v>20.34</v>
      </c>
      <c r="I46" s="292">
        <f t="shared" si="11"/>
        <v>3.6949999999999998</v>
      </c>
      <c r="J46" s="373"/>
      <c r="K46" s="144">
        <f t="shared" si="3"/>
        <v>59</v>
      </c>
      <c r="L46" s="145">
        <f t="shared" si="4"/>
        <v>30.0015</v>
      </c>
      <c r="M46" s="146">
        <f t="shared" si="1"/>
        <v>50.85</v>
      </c>
      <c r="N46" s="145">
        <f t="shared" si="5"/>
        <v>0.99709999999999999</v>
      </c>
      <c r="O46" s="147">
        <f t="shared" si="2"/>
        <v>1.69</v>
      </c>
    </row>
    <row r="47" spans="1:15" ht="15" customHeight="1" x14ac:dyDescent="0.25">
      <c r="A47" s="316">
        <v>16</v>
      </c>
      <c r="B47" s="379">
        <v>30940</v>
      </c>
      <c r="C47" s="378" t="s">
        <v>37</v>
      </c>
      <c r="D47" s="138">
        <v>107</v>
      </c>
      <c r="E47" s="139"/>
      <c r="F47" s="139">
        <v>14.95</v>
      </c>
      <c r="G47" s="139">
        <v>67.290000000000006</v>
      </c>
      <c r="H47" s="139">
        <v>17.760000000000002</v>
      </c>
      <c r="I47" s="292">
        <f t="shared" si="11"/>
        <v>4.0281000000000002</v>
      </c>
      <c r="J47" s="373"/>
      <c r="K47" s="144">
        <f t="shared" si="3"/>
        <v>107</v>
      </c>
      <c r="L47" s="145">
        <f t="shared" si="4"/>
        <v>91.003500000000003</v>
      </c>
      <c r="M47" s="146">
        <f t="shared" si="1"/>
        <v>85.050000000000011</v>
      </c>
      <c r="N47" s="145">
        <f t="shared" si="5"/>
        <v>0</v>
      </c>
      <c r="O47" s="147">
        <f t="shared" si="2"/>
        <v>0</v>
      </c>
    </row>
    <row r="48" spans="1:15" ht="15" customHeight="1" thickBot="1" x14ac:dyDescent="0.3">
      <c r="A48" s="318">
        <v>17</v>
      </c>
      <c r="B48" s="319">
        <v>31480</v>
      </c>
      <c r="C48" s="277" t="s">
        <v>39</v>
      </c>
      <c r="D48" s="138">
        <v>105</v>
      </c>
      <c r="E48" s="139"/>
      <c r="F48" s="139">
        <v>13.33</v>
      </c>
      <c r="G48" s="139">
        <v>49.52</v>
      </c>
      <c r="H48" s="139">
        <v>37.14</v>
      </c>
      <c r="I48" s="293">
        <f t="shared" si="11"/>
        <v>4.2377000000000002</v>
      </c>
      <c r="J48" s="373"/>
      <c r="K48" s="148">
        <f t="shared" si="3"/>
        <v>105</v>
      </c>
      <c r="L48" s="149">
        <f t="shared" si="4"/>
        <v>90.992999999999995</v>
      </c>
      <c r="M48" s="150">
        <f t="shared" si="1"/>
        <v>86.66</v>
      </c>
      <c r="N48" s="149">
        <f t="shared" si="5"/>
        <v>0</v>
      </c>
      <c r="O48" s="151">
        <f t="shared" si="2"/>
        <v>0</v>
      </c>
    </row>
    <row r="49" spans="1:15" ht="15" customHeight="1" thickBot="1" x14ac:dyDescent="0.3">
      <c r="A49" s="313"/>
      <c r="B49" s="289"/>
      <c r="C49" s="279" t="s">
        <v>107</v>
      </c>
      <c r="D49" s="284">
        <f>SUM(D50:D68)</f>
        <v>1950</v>
      </c>
      <c r="E49" s="285">
        <f t="shared" ref="E49:H49" si="12">AVERAGE(E50:E68)</f>
        <v>5.5225</v>
      </c>
      <c r="F49" s="285">
        <f t="shared" si="12"/>
        <v>17.324736842105267</v>
      </c>
      <c r="G49" s="285">
        <f t="shared" si="12"/>
        <v>57.73105263157894</v>
      </c>
      <c r="H49" s="285">
        <f t="shared" si="12"/>
        <v>25.104444444444443</v>
      </c>
      <c r="I49" s="286">
        <f>AVERAGE(I50:I68)</f>
        <v>4.0413947368421059</v>
      </c>
      <c r="J49" s="373"/>
      <c r="K49" s="164">
        <f t="shared" si="3"/>
        <v>1950</v>
      </c>
      <c r="L49" s="165">
        <f>SUM(L50:L68)</f>
        <v>1653.0238999999997</v>
      </c>
      <c r="M49" s="166">
        <f t="shared" si="1"/>
        <v>82.835497076023387</v>
      </c>
      <c r="N49" s="165">
        <f>SUM(N50:N68)</f>
        <v>13.0021</v>
      </c>
      <c r="O49" s="167">
        <f t="shared" si="2"/>
        <v>5.5225</v>
      </c>
    </row>
    <row r="50" spans="1:15" ht="15" customHeight="1" x14ac:dyDescent="0.25">
      <c r="A50" s="375">
        <v>1</v>
      </c>
      <c r="B50" s="376">
        <v>40010</v>
      </c>
      <c r="C50" s="374" t="s">
        <v>108</v>
      </c>
      <c r="D50" s="138">
        <v>245</v>
      </c>
      <c r="E50" s="139"/>
      <c r="F50" s="139">
        <v>6.53</v>
      </c>
      <c r="G50" s="139">
        <v>50.61</v>
      </c>
      <c r="H50" s="139">
        <v>42.86</v>
      </c>
      <c r="I50" s="295">
        <f t="shared" ref="I50:I68" si="13">(2*E50+3*F50+4*G50+5*H50)/100</f>
        <v>4.3633000000000006</v>
      </c>
      <c r="J50" s="373"/>
      <c r="K50" s="140">
        <f t="shared" si="3"/>
        <v>245</v>
      </c>
      <c r="L50" s="141">
        <f t="shared" si="4"/>
        <v>229.00150000000002</v>
      </c>
      <c r="M50" s="142">
        <f t="shared" si="1"/>
        <v>93.47</v>
      </c>
      <c r="N50" s="141">
        <f t="shared" si="5"/>
        <v>0</v>
      </c>
      <c r="O50" s="143">
        <f t="shared" si="2"/>
        <v>0</v>
      </c>
    </row>
    <row r="51" spans="1:15" ht="15" customHeight="1" x14ac:dyDescent="0.25">
      <c r="A51" s="316">
        <v>2</v>
      </c>
      <c r="B51" s="379">
        <v>40030</v>
      </c>
      <c r="C51" s="378" t="s">
        <v>133</v>
      </c>
      <c r="D51" s="138">
        <v>59</v>
      </c>
      <c r="E51" s="139"/>
      <c r="F51" s="139">
        <v>11.86</v>
      </c>
      <c r="G51" s="139">
        <v>64.41</v>
      </c>
      <c r="H51" s="139">
        <v>23.73</v>
      </c>
      <c r="I51" s="292">
        <f t="shared" si="13"/>
        <v>4.1187000000000005</v>
      </c>
      <c r="J51" s="373"/>
      <c r="K51" s="144">
        <f t="shared" si="3"/>
        <v>59</v>
      </c>
      <c r="L51" s="145">
        <f t="shared" si="4"/>
        <v>52.002600000000001</v>
      </c>
      <c r="M51" s="146">
        <f t="shared" si="1"/>
        <v>88.14</v>
      </c>
      <c r="N51" s="145">
        <f t="shared" si="5"/>
        <v>0</v>
      </c>
      <c r="O51" s="147">
        <f t="shared" si="2"/>
        <v>0</v>
      </c>
    </row>
    <row r="52" spans="1:15" ht="15" customHeight="1" x14ac:dyDescent="0.25">
      <c r="A52" s="316">
        <v>3</v>
      </c>
      <c r="B52" s="379">
        <v>40410</v>
      </c>
      <c r="C52" s="378" t="s">
        <v>49</v>
      </c>
      <c r="D52" s="138">
        <v>187</v>
      </c>
      <c r="E52" s="139"/>
      <c r="F52" s="139">
        <v>7.49</v>
      </c>
      <c r="G52" s="139">
        <v>57.75</v>
      </c>
      <c r="H52" s="139">
        <v>34.76</v>
      </c>
      <c r="I52" s="292">
        <f t="shared" si="13"/>
        <v>4.2726999999999995</v>
      </c>
      <c r="J52" s="373"/>
      <c r="K52" s="144">
        <f t="shared" si="3"/>
        <v>187</v>
      </c>
      <c r="L52" s="145">
        <f t="shared" si="4"/>
        <v>172.99369999999999</v>
      </c>
      <c r="M52" s="146">
        <f t="shared" si="1"/>
        <v>92.509999999999991</v>
      </c>
      <c r="N52" s="145">
        <f t="shared" si="5"/>
        <v>0</v>
      </c>
      <c r="O52" s="147">
        <f t="shared" si="2"/>
        <v>0</v>
      </c>
    </row>
    <row r="53" spans="1:15" ht="15" customHeight="1" x14ac:dyDescent="0.25">
      <c r="A53" s="316">
        <v>4</v>
      </c>
      <c r="B53" s="379">
        <v>40011</v>
      </c>
      <c r="C53" s="378" t="s">
        <v>40</v>
      </c>
      <c r="D53" s="138">
        <v>231</v>
      </c>
      <c r="E53" s="139">
        <v>0.43</v>
      </c>
      <c r="F53" s="139">
        <v>17.32</v>
      </c>
      <c r="G53" s="139">
        <v>57.58</v>
      </c>
      <c r="H53" s="139">
        <v>24.68</v>
      </c>
      <c r="I53" s="292">
        <f t="shared" si="13"/>
        <v>4.0653999999999995</v>
      </c>
      <c r="J53" s="373"/>
      <c r="K53" s="144">
        <f t="shared" si="3"/>
        <v>231</v>
      </c>
      <c r="L53" s="145">
        <f t="shared" si="4"/>
        <v>190.02059999999997</v>
      </c>
      <c r="M53" s="146">
        <f t="shared" si="1"/>
        <v>82.259999999999991</v>
      </c>
      <c r="N53" s="145">
        <f t="shared" si="5"/>
        <v>0.99329999999999996</v>
      </c>
      <c r="O53" s="147">
        <f t="shared" si="2"/>
        <v>0.43</v>
      </c>
    </row>
    <row r="54" spans="1:15" ht="15" customHeight="1" x14ac:dyDescent="0.25">
      <c r="A54" s="316">
        <v>5</v>
      </c>
      <c r="B54" s="379">
        <v>40080</v>
      </c>
      <c r="C54" s="378" t="s">
        <v>42</v>
      </c>
      <c r="D54" s="138">
        <v>149</v>
      </c>
      <c r="E54" s="139"/>
      <c r="F54" s="139">
        <v>10.07</v>
      </c>
      <c r="G54" s="139">
        <v>50.34</v>
      </c>
      <c r="H54" s="139">
        <v>39.6</v>
      </c>
      <c r="I54" s="292">
        <f t="shared" si="13"/>
        <v>4.2957000000000001</v>
      </c>
      <c r="J54" s="373"/>
      <c r="K54" s="144">
        <f t="shared" si="3"/>
        <v>149</v>
      </c>
      <c r="L54" s="145">
        <f t="shared" si="4"/>
        <v>134.01059999999998</v>
      </c>
      <c r="M54" s="146">
        <f t="shared" si="1"/>
        <v>89.94</v>
      </c>
      <c r="N54" s="145">
        <f t="shared" si="5"/>
        <v>0</v>
      </c>
      <c r="O54" s="147">
        <f t="shared" si="2"/>
        <v>0</v>
      </c>
    </row>
    <row r="55" spans="1:15" ht="15" customHeight="1" x14ac:dyDescent="0.25">
      <c r="A55" s="316">
        <v>6</v>
      </c>
      <c r="B55" s="379">
        <v>40100</v>
      </c>
      <c r="C55" s="378" t="s">
        <v>43</v>
      </c>
      <c r="D55" s="138">
        <v>109</v>
      </c>
      <c r="E55" s="139"/>
      <c r="F55" s="139">
        <v>11.01</v>
      </c>
      <c r="G55" s="139">
        <v>59.63</v>
      </c>
      <c r="H55" s="139">
        <v>29.36</v>
      </c>
      <c r="I55" s="292">
        <f t="shared" si="13"/>
        <v>4.1835000000000004</v>
      </c>
      <c r="J55" s="373"/>
      <c r="K55" s="144">
        <f t="shared" si="3"/>
        <v>109</v>
      </c>
      <c r="L55" s="145">
        <f t="shared" si="4"/>
        <v>96.999100000000013</v>
      </c>
      <c r="M55" s="146">
        <f t="shared" si="1"/>
        <v>88.990000000000009</v>
      </c>
      <c r="N55" s="145">
        <f t="shared" si="5"/>
        <v>0</v>
      </c>
      <c r="O55" s="147">
        <f t="shared" si="2"/>
        <v>0</v>
      </c>
    </row>
    <row r="56" spans="1:15" ht="15" customHeight="1" x14ac:dyDescent="0.25">
      <c r="A56" s="316">
        <v>7</v>
      </c>
      <c r="B56" s="379">
        <v>40020</v>
      </c>
      <c r="C56" s="378" t="s">
        <v>109</v>
      </c>
      <c r="D56" s="138">
        <v>28</v>
      </c>
      <c r="E56" s="139"/>
      <c r="F56" s="139">
        <v>21.43</v>
      </c>
      <c r="G56" s="139">
        <v>67.86</v>
      </c>
      <c r="H56" s="139">
        <v>10.71</v>
      </c>
      <c r="I56" s="292">
        <f t="shared" si="13"/>
        <v>3.8928000000000003</v>
      </c>
      <c r="J56" s="373"/>
      <c r="K56" s="144">
        <f t="shared" si="3"/>
        <v>28</v>
      </c>
      <c r="L56" s="145">
        <f t="shared" si="4"/>
        <v>21.999600000000001</v>
      </c>
      <c r="M56" s="146">
        <f t="shared" si="1"/>
        <v>78.569999999999993</v>
      </c>
      <c r="N56" s="145">
        <f t="shared" si="5"/>
        <v>0</v>
      </c>
      <c r="O56" s="147">
        <f t="shared" si="2"/>
        <v>0</v>
      </c>
    </row>
    <row r="57" spans="1:15" ht="15" customHeight="1" x14ac:dyDescent="0.25">
      <c r="A57" s="316">
        <v>8</v>
      </c>
      <c r="B57" s="379">
        <v>40031</v>
      </c>
      <c r="C57" s="269" t="s">
        <v>41</v>
      </c>
      <c r="D57" s="138">
        <v>114</v>
      </c>
      <c r="E57" s="139"/>
      <c r="F57" s="139">
        <v>14.91</v>
      </c>
      <c r="G57" s="139">
        <v>45.61</v>
      </c>
      <c r="H57" s="139">
        <v>39.47</v>
      </c>
      <c r="I57" s="292">
        <f t="shared" si="13"/>
        <v>4.2451999999999996</v>
      </c>
      <c r="J57" s="373"/>
      <c r="K57" s="144">
        <f t="shared" si="3"/>
        <v>114</v>
      </c>
      <c r="L57" s="145">
        <f t="shared" si="4"/>
        <v>96.991199999999992</v>
      </c>
      <c r="M57" s="146">
        <f t="shared" si="1"/>
        <v>85.08</v>
      </c>
      <c r="N57" s="145">
        <f t="shared" si="5"/>
        <v>0</v>
      </c>
      <c r="O57" s="147">
        <f t="shared" si="2"/>
        <v>0</v>
      </c>
    </row>
    <row r="58" spans="1:15" ht="15" customHeight="1" x14ac:dyDescent="0.25">
      <c r="A58" s="316">
        <v>9</v>
      </c>
      <c r="B58" s="379">
        <v>40210</v>
      </c>
      <c r="C58" s="269" t="s">
        <v>45</v>
      </c>
      <c r="D58" s="138">
        <v>49</v>
      </c>
      <c r="E58" s="139">
        <v>18.37</v>
      </c>
      <c r="F58" s="139">
        <v>42.86</v>
      </c>
      <c r="G58" s="139">
        <v>38.78</v>
      </c>
      <c r="H58" s="139"/>
      <c r="I58" s="292">
        <f t="shared" si="13"/>
        <v>3.2044000000000001</v>
      </c>
      <c r="J58" s="373"/>
      <c r="K58" s="144">
        <f t="shared" si="3"/>
        <v>49</v>
      </c>
      <c r="L58" s="145">
        <f t="shared" si="4"/>
        <v>19.002200000000002</v>
      </c>
      <c r="M58" s="146">
        <f t="shared" si="1"/>
        <v>38.78</v>
      </c>
      <c r="N58" s="168">
        <f t="shared" si="5"/>
        <v>9.0013000000000005</v>
      </c>
      <c r="O58" s="147">
        <f t="shared" si="2"/>
        <v>18.37</v>
      </c>
    </row>
    <row r="59" spans="1:15" ht="15" customHeight="1" x14ac:dyDescent="0.25">
      <c r="A59" s="316">
        <v>10</v>
      </c>
      <c r="B59" s="376">
        <v>40300</v>
      </c>
      <c r="C59" s="328" t="s">
        <v>46</v>
      </c>
      <c r="D59" s="138">
        <v>39</v>
      </c>
      <c r="E59" s="139"/>
      <c r="F59" s="139">
        <v>23.08</v>
      </c>
      <c r="G59" s="139">
        <v>58.97</v>
      </c>
      <c r="H59" s="139">
        <v>17.95</v>
      </c>
      <c r="I59" s="292">
        <f t="shared" si="13"/>
        <v>3.9487000000000001</v>
      </c>
      <c r="J59" s="373"/>
      <c r="K59" s="144">
        <f t="shared" si="3"/>
        <v>39</v>
      </c>
      <c r="L59" s="145">
        <f t="shared" si="4"/>
        <v>29.998800000000003</v>
      </c>
      <c r="M59" s="146">
        <f t="shared" si="1"/>
        <v>76.92</v>
      </c>
      <c r="N59" s="145">
        <f t="shared" si="5"/>
        <v>0</v>
      </c>
      <c r="O59" s="147">
        <f t="shared" si="2"/>
        <v>0</v>
      </c>
    </row>
    <row r="60" spans="1:15" ht="15" customHeight="1" x14ac:dyDescent="0.25">
      <c r="A60" s="316">
        <v>11</v>
      </c>
      <c r="B60" s="379">
        <v>40360</v>
      </c>
      <c r="C60" s="378" t="s">
        <v>47</v>
      </c>
      <c r="D60" s="138">
        <v>34</v>
      </c>
      <c r="E60" s="139"/>
      <c r="F60" s="139">
        <v>26.47</v>
      </c>
      <c r="G60" s="139">
        <v>61.76</v>
      </c>
      <c r="H60" s="139">
        <v>11.76</v>
      </c>
      <c r="I60" s="292">
        <f t="shared" si="13"/>
        <v>3.8525</v>
      </c>
      <c r="J60" s="373"/>
      <c r="K60" s="144">
        <f t="shared" si="3"/>
        <v>34</v>
      </c>
      <c r="L60" s="145">
        <f t="shared" si="4"/>
        <v>24.996799999999997</v>
      </c>
      <c r="M60" s="146">
        <f t="shared" si="1"/>
        <v>73.52</v>
      </c>
      <c r="N60" s="145">
        <f t="shared" si="5"/>
        <v>0</v>
      </c>
      <c r="O60" s="147">
        <f t="shared" si="2"/>
        <v>0</v>
      </c>
    </row>
    <row r="61" spans="1:15" ht="15" customHeight="1" x14ac:dyDescent="0.25">
      <c r="A61" s="316">
        <v>12</v>
      </c>
      <c r="B61" s="379">
        <v>40390</v>
      </c>
      <c r="C61" s="378" t="s">
        <v>48</v>
      </c>
      <c r="D61" s="138">
        <v>69</v>
      </c>
      <c r="E61" s="139"/>
      <c r="F61" s="139">
        <v>18.84</v>
      </c>
      <c r="G61" s="139">
        <v>65.22</v>
      </c>
      <c r="H61" s="139">
        <v>15.94</v>
      </c>
      <c r="I61" s="292">
        <f t="shared" si="13"/>
        <v>3.9709999999999996</v>
      </c>
      <c r="J61" s="373"/>
      <c r="K61" s="144">
        <f t="shared" si="3"/>
        <v>69</v>
      </c>
      <c r="L61" s="145">
        <f t="shared" si="4"/>
        <v>56.000399999999999</v>
      </c>
      <c r="M61" s="146">
        <f t="shared" si="1"/>
        <v>81.16</v>
      </c>
      <c r="N61" s="145">
        <f t="shared" si="5"/>
        <v>0</v>
      </c>
      <c r="O61" s="147">
        <f t="shared" si="2"/>
        <v>0</v>
      </c>
    </row>
    <row r="62" spans="1:15" ht="15" customHeight="1" x14ac:dyDescent="0.25">
      <c r="A62" s="316">
        <v>13</v>
      </c>
      <c r="B62" s="379">
        <v>40720</v>
      </c>
      <c r="C62" s="378" t="s">
        <v>110</v>
      </c>
      <c r="D62" s="138">
        <v>111</v>
      </c>
      <c r="E62" s="139"/>
      <c r="F62" s="139">
        <v>13.51</v>
      </c>
      <c r="G62" s="139">
        <v>67.569999999999993</v>
      </c>
      <c r="H62" s="139">
        <v>18.920000000000002</v>
      </c>
      <c r="I62" s="292">
        <f t="shared" si="13"/>
        <v>4.0541</v>
      </c>
      <c r="J62" s="373"/>
      <c r="K62" s="144">
        <f t="shared" si="3"/>
        <v>111</v>
      </c>
      <c r="L62" s="145">
        <f t="shared" si="4"/>
        <v>96.003899999999987</v>
      </c>
      <c r="M62" s="146">
        <f t="shared" si="1"/>
        <v>86.49</v>
      </c>
      <c r="N62" s="145">
        <f t="shared" si="5"/>
        <v>0</v>
      </c>
      <c r="O62" s="147">
        <f t="shared" si="2"/>
        <v>0</v>
      </c>
    </row>
    <row r="63" spans="1:15" ht="15" customHeight="1" x14ac:dyDescent="0.25">
      <c r="A63" s="316">
        <v>14</v>
      </c>
      <c r="B63" s="379">
        <v>40730</v>
      </c>
      <c r="C63" s="378" t="s">
        <v>50</v>
      </c>
      <c r="D63" s="138">
        <v>33</v>
      </c>
      <c r="E63" s="139"/>
      <c r="F63" s="139">
        <v>15.15</v>
      </c>
      <c r="G63" s="139">
        <v>69.7</v>
      </c>
      <c r="H63" s="139">
        <v>15.15</v>
      </c>
      <c r="I63" s="292">
        <f t="shared" si="13"/>
        <v>4</v>
      </c>
      <c r="J63" s="373"/>
      <c r="K63" s="144">
        <f t="shared" si="3"/>
        <v>33</v>
      </c>
      <c r="L63" s="145">
        <f t="shared" si="4"/>
        <v>28.000500000000002</v>
      </c>
      <c r="M63" s="146">
        <f t="shared" si="1"/>
        <v>84.850000000000009</v>
      </c>
      <c r="N63" s="145">
        <f t="shared" si="5"/>
        <v>0</v>
      </c>
      <c r="O63" s="147">
        <f t="shared" si="2"/>
        <v>0</v>
      </c>
    </row>
    <row r="64" spans="1:15" ht="15" customHeight="1" x14ac:dyDescent="0.25">
      <c r="A64" s="316">
        <v>15</v>
      </c>
      <c r="B64" s="379">
        <v>40820</v>
      </c>
      <c r="C64" s="378" t="s">
        <v>51</v>
      </c>
      <c r="D64" s="138">
        <v>95</v>
      </c>
      <c r="E64" s="139">
        <v>2.11</v>
      </c>
      <c r="F64" s="139">
        <v>26.32</v>
      </c>
      <c r="G64" s="139">
        <v>57.89</v>
      </c>
      <c r="H64" s="139">
        <v>13.68</v>
      </c>
      <c r="I64" s="292">
        <f t="shared" si="13"/>
        <v>3.8313999999999999</v>
      </c>
      <c r="J64" s="373"/>
      <c r="K64" s="144">
        <f t="shared" si="3"/>
        <v>95</v>
      </c>
      <c r="L64" s="145">
        <f t="shared" si="4"/>
        <v>67.991500000000002</v>
      </c>
      <c r="M64" s="146">
        <f t="shared" si="1"/>
        <v>71.569999999999993</v>
      </c>
      <c r="N64" s="145">
        <f t="shared" si="5"/>
        <v>2.0044999999999997</v>
      </c>
      <c r="O64" s="147">
        <f t="shared" si="2"/>
        <v>2.11</v>
      </c>
    </row>
    <row r="65" spans="1:15" ht="15" customHeight="1" x14ac:dyDescent="0.25">
      <c r="A65" s="316">
        <v>16</v>
      </c>
      <c r="B65" s="379">
        <v>40840</v>
      </c>
      <c r="C65" s="378" t="s">
        <v>52</v>
      </c>
      <c r="D65" s="138">
        <v>86</v>
      </c>
      <c r="E65" s="139"/>
      <c r="F65" s="139">
        <v>18.600000000000001</v>
      </c>
      <c r="G65" s="139">
        <v>65.12</v>
      </c>
      <c r="H65" s="139">
        <v>16.28</v>
      </c>
      <c r="I65" s="292">
        <f t="shared" si="13"/>
        <v>3.9768000000000008</v>
      </c>
      <c r="J65" s="373"/>
      <c r="K65" s="144">
        <f t="shared" si="3"/>
        <v>86</v>
      </c>
      <c r="L65" s="145">
        <f t="shared" si="4"/>
        <v>70.004000000000005</v>
      </c>
      <c r="M65" s="146">
        <f t="shared" si="1"/>
        <v>81.400000000000006</v>
      </c>
      <c r="N65" s="145">
        <f t="shared" si="5"/>
        <v>0</v>
      </c>
      <c r="O65" s="147">
        <f t="shared" si="2"/>
        <v>0</v>
      </c>
    </row>
    <row r="66" spans="1:15" ht="15" customHeight="1" x14ac:dyDescent="0.25">
      <c r="A66" s="316">
        <v>17</v>
      </c>
      <c r="B66" s="379">
        <v>40950</v>
      </c>
      <c r="C66" s="378" t="s">
        <v>53</v>
      </c>
      <c r="D66" s="138">
        <v>85</v>
      </c>
      <c r="E66" s="139">
        <v>1.18</v>
      </c>
      <c r="F66" s="139">
        <v>21.18</v>
      </c>
      <c r="G66" s="139">
        <v>57.65</v>
      </c>
      <c r="H66" s="139">
        <v>20</v>
      </c>
      <c r="I66" s="292">
        <f t="shared" si="13"/>
        <v>3.9649999999999999</v>
      </c>
      <c r="J66" s="373"/>
      <c r="K66" s="144">
        <f t="shared" si="3"/>
        <v>85</v>
      </c>
      <c r="L66" s="145">
        <f t="shared" si="4"/>
        <v>66.002500000000012</v>
      </c>
      <c r="M66" s="146">
        <f t="shared" si="1"/>
        <v>77.650000000000006</v>
      </c>
      <c r="N66" s="168">
        <f t="shared" si="5"/>
        <v>1.0029999999999999</v>
      </c>
      <c r="O66" s="147">
        <f t="shared" si="2"/>
        <v>1.18</v>
      </c>
    </row>
    <row r="67" spans="1:15" ht="15" customHeight="1" x14ac:dyDescent="0.25">
      <c r="A67" s="316">
        <v>18</v>
      </c>
      <c r="B67" s="379">
        <v>40990</v>
      </c>
      <c r="C67" s="378" t="s">
        <v>54</v>
      </c>
      <c r="D67" s="138">
        <v>119</v>
      </c>
      <c r="E67" s="139"/>
      <c r="F67" s="139">
        <v>15.13</v>
      </c>
      <c r="G67" s="139">
        <v>41.18</v>
      </c>
      <c r="H67" s="139">
        <v>43.7</v>
      </c>
      <c r="I67" s="292">
        <f t="shared" si="13"/>
        <v>4.2861000000000002</v>
      </c>
      <c r="J67" s="373"/>
      <c r="K67" s="144">
        <f t="shared" si="3"/>
        <v>119</v>
      </c>
      <c r="L67" s="145">
        <f t="shared" si="4"/>
        <v>101.0072</v>
      </c>
      <c r="M67" s="146">
        <f t="shared" si="1"/>
        <v>84.88</v>
      </c>
      <c r="N67" s="145">
        <f t="shared" si="5"/>
        <v>0</v>
      </c>
      <c r="O67" s="147">
        <f t="shared" si="2"/>
        <v>0</v>
      </c>
    </row>
    <row r="68" spans="1:15" ht="15" customHeight="1" thickBot="1" x14ac:dyDescent="0.3">
      <c r="A68" s="318">
        <v>19</v>
      </c>
      <c r="B68" s="288">
        <v>40133</v>
      </c>
      <c r="C68" s="277" t="s">
        <v>44</v>
      </c>
      <c r="D68" s="138">
        <v>108</v>
      </c>
      <c r="E68" s="139"/>
      <c r="F68" s="139">
        <v>7.41</v>
      </c>
      <c r="G68" s="139">
        <v>59.26</v>
      </c>
      <c r="H68" s="139">
        <v>33.33</v>
      </c>
      <c r="I68" s="296">
        <f t="shared" si="13"/>
        <v>4.2591999999999999</v>
      </c>
      <c r="J68" s="373"/>
      <c r="K68" s="148">
        <f t="shared" si="3"/>
        <v>108</v>
      </c>
      <c r="L68" s="149">
        <f t="shared" si="4"/>
        <v>99.997200000000007</v>
      </c>
      <c r="M68" s="150">
        <f t="shared" si="1"/>
        <v>92.59</v>
      </c>
      <c r="N68" s="149">
        <f t="shared" si="5"/>
        <v>0</v>
      </c>
      <c r="O68" s="151">
        <f t="shared" si="2"/>
        <v>0</v>
      </c>
    </row>
    <row r="69" spans="1:15" ht="15" customHeight="1" thickBot="1" x14ac:dyDescent="0.3">
      <c r="A69" s="313"/>
      <c r="B69" s="289"/>
      <c r="C69" s="279" t="s">
        <v>111</v>
      </c>
      <c r="D69" s="284">
        <f>SUM(D70:D83)</f>
        <v>1627</v>
      </c>
      <c r="E69" s="285">
        <f>AVERAGE(E70:E83)</f>
        <v>2.7566666666666664</v>
      </c>
      <c r="F69" s="285">
        <f>AVERAGE(F70:F83)</f>
        <v>20.003076923076925</v>
      </c>
      <c r="G69" s="285">
        <f>AVERAGE(G70:G83)</f>
        <v>52.602142857142852</v>
      </c>
      <c r="H69" s="285">
        <f>AVERAGE(H70:H83)</f>
        <v>28.233571428571434</v>
      </c>
      <c r="I69" s="286">
        <f>AVERAGE(I70:I83)</f>
        <v>4.0848071428571426</v>
      </c>
      <c r="J69" s="373"/>
      <c r="K69" s="164">
        <f t="shared" si="3"/>
        <v>1627</v>
      </c>
      <c r="L69" s="165">
        <f>SUM(L70:L83)</f>
        <v>1357.0032000000001</v>
      </c>
      <c r="M69" s="166">
        <f t="shared" si="1"/>
        <v>80.835714285714289</v>
      </c>
      <c r="N69" s="165">
        <f>SUM(N70:N83)</f>
        <v>10.005000000000001</v>
      </c>
      <c r="O69" s="167">
        <f t="shared" si="2"/>
        <v>2.7566666666666664</v>
      </c>
    </row>
    <row r="70" spans="1:15" ht="15" customHeight="1" x14ac:dyDescent="0.25">
      <c r="A70" s="375">
        <v>1</v>
      </c>
      <c r="B70" s="376">
        <v>50040</v>
      </c>
      <c r="C70" s="374" t="s">
        <v>57</v>
      </c>
      <c r="D70" s="138">
        <v>99</v>
      </c>
      <c r="E70" s="139"/>
      <c r="F70" s="139"/>
      <c r="G70" s="139">
        <v>25.25</v>
      </c>
      <c r="H70" s="139">
        <v>74.75</v>
      </c>
      <c r="I70" s="295">
        <f t="shared" ref="I70:I83" si="14">(2*E70+3*F70+4*G70+5*H70)/100</f>
        <v>4.7474999999999996</v>
      </c>
      <c r="J70" s="373"/>
      <c r="K70" s="140">
        <f t="shared" si="3"/>
        <v>99</v>
      </c>
      <c r="L70" s="141">
        <f t="shared" si="4"/>
        <v>99</v>
      </c>
      <c r="M70" s="142">
        <f t="shared" ref="M70:M125" si="15">G70+H70</f>
        <v>100</v>
      </c>
      <c r="N70" s="141">
        <f t="shared" si="5"/>
        <v>0</v>
      </c>
      <c r="O70" s="143">
        <f t="shared" ref="O70:O125" si="16">E70</f>
        <v>0</v>
      </c>
    </row>
    <row r="71" spans="1:15" ht="15" customHeight="1" x14ac:dyDescent="0.25">
      <c r="A71" s="316">
        <v>2</v>
      </c>
      <c r="B71" s="379">
        <v>50003</v>
      </c>
      <c r="C71" s="378" t="s">
        <v>56</v>
      </c>
      <c r="D71" s="138">
        <v>116</v>
      </c>
      <c r="E71" s="139"/>
      <c r="F71" s="139">
        <v>10.34</v>
      </c>
      <c r="G71" s="139">
        <v>56.03</v>
      </c>
      <c r="H71" s="139">
        <v>33.619999999999997</v>
      </c>
      <c r="I71" s="292">
        <f t="shared" si="14"/>
        <v>4.2324000000000002</v>
      </c>
      <c r="J71" s="373"/>
      <c r="K71" s="144">
        <f t="shared" ref="K71:K125" si="17">D71</f>
        <v>116</v>
      </c>
      <c r="L71" s="145">
        <f t="shared" ref="L71:L125" si="18">M71*K71/100</f>
        <v>103.99400000000001</v>
      </c>
      <c r="M71" s="146">
        <f t="shared" si="15"/>
        <v>89.65</v>
      </c>
      <c r="N71" s="145">
        <f t="shared" ref="N71:N125" si="19">O71*K71/100</f>
        <v>0</v>
      </c>
      <c r="O71" s="147">
        <f t="shared" si="16"/>
        <v>0</v>
      </c>
    </row>
    <row r="72" spans="1:15" ht="15" customHeight="1" x14ac:dyDescent="0.25">
      <c r="A72" s="316">
        <v>3</v>
      </c>
      <c r="B72" s="379">
        <v>50060</v>
      </c>
      <c r="C72" s="378" t="s">
        <v>59</v>
      </c>
      <c r="D72" s="138">
        <v>180</v>
      </c>
      <c r="E72" s="139"/>
      <c r="F72" s="139">
        <v>10</v>
      </c>
      <c r="G72" s="139">
        <v>59.44</v>
      </c>
      <c r="H72" s="139">
        <v>30.56</v>
      </c>
      <c r="I72" s="292">
        <f t="shared" si="14"/>
        <v>4.2055999999999996</v>
      </c>
      <c r="J72" s="373"/>
      <c r="K72" s="144">
        <f t="shared" si="17"/>
        <v>180</v>
      </c>
      <c r="L72" s="145">
        <f t="shared" si="18"/>
        <v>162</v>
      </c>
      <c r="M72" s="146">
        <f t="shared" si="15"/>
        <v>90</v>
      </c>
      <c r="N72" s="145">
        <f t="shared" si="19"/>
        <v>0</v>
      </c>
      <c r="O72" s="147">
        <f t="shared" si="16"/>
        <v>0</v>
      </c>
    </row>
    <row r="73" spans="1:15" ht="15" customHeight="1" x14ac:dyDescent="0.25">
      <c r="A73" s="316">
        <v>4</v>
      </c>
      <c r="B73" s="379">
        <v>50170</v>
      </c>
      <c r="C73" s="378" t="s">
        <v>60</v>
      </c>
      <c r="D73" s="138">
        <v>71</v>
      </c>
      <c r="E73" s="139">
        <v>2.82</v>
      </c>
      <c r="F73" s="139">
        <v>30.99</v>
      </c>
      <c r="G73" s="139">
        <v>54.93</v>
      </c>
      <c r="H73" s="139">
        <v>11.27</v>
      </c>
      <c r="I73" s="292">
        <f t="shared" si="14"/>
        <v>3.7467999999999995</v>
      </c>
      <c r="J73" s="373"/>
      <c r="K73" s="144">
        <f t="shared" si="17"/>
        <v>71</v>
      </c>
      <c r="L73" s="145">
        <f t="shared" si="18"/>
        <v>47.001999999999995</v>
      </c>
      <c r="M73" s="146">
        <f t="shared" si="15"/>
        <v>66.2</v>
      </c>
      <c r="N73" s="145">
        <f t="shared" si="19"/>
        <v>2.0022000000000002</v>
      </c>
      <c r="O73" s="147">
        <f t="shared" si="16"/>
        <v>2.82</v>
      </c>
    </row>
    <row r="74" spans="1:15" ht="15" customHeight="1" x14ac:dyDescent="0.25">
      <c r="A74" s="316">
        <v>5</v>
      </c>
      <c r="B74" s="379">
        <v>50230</v>
      </c>
      <c r="C74" s="378" t="s">
        <v>61</v>
      </c>
      <c r="D74" s="138">
        <v>104</v>
      </c>
      <c r="E74" s="139">
        <v>0.96</v>
      </c>
      <c r="F74" s="139">
        <v>24.04</v>
      </c>
      <c r="G74" s="139">
        <v>57.69</v>
      </c>
      <c r="H74" s="139">
        <v>17.309999999999999</v>
      </c>
      <c r="I74" s="292">
        <f t="shared" si="14"/>
        <v>3.9135000000000004</v>
      </c>
      <c r="J74" s="373"/>
      <c r="K74" s="144">
        <f t="shared" si="17"/>
        <v>104</v>
      </c>
      <c r="L74" s="145">
        <f t="shared" si="18"/>
        <v>78</v>
      </c>
      <c r="M74" s="146">
        <f t="shared" si="15"/>
        <v>75</v>
      </c>
      <c r="N74" s="145">
        <f t="shared" si="19"/>
        <v>0.99840000000000007</v>
      </c>
      <c r="O74" s="147">
        <f t="shared" si="16"/>
        <v>0.96</v>
      </c>
    </row>
    <row r="75" spans="1:15" ht="15" customHeight="1" x14ac:dyDescent="0.25">
      <c r="A75" s="316">
        <v>6</v>
      </c>
      <c r="B75" s="379">
        <v>50340</v>
      </c>
      <c r="C75" s="378" t="s">
        <v>62</v>
      </c>
      <c r="D75" s="138">
        <v>84</v>
      </c>
      <c r="E75" s="139"/>
      <c r="F75" s="139">
        <v>17.86</v>
      </c>
      <c r="G75" s="139">
        <v>48.81</v>
      </c>
      <c r="H75" s="139">
        <v>33.33</v>
      </c>
      <c r="I75" s="292">
        <f t="shared" si="14"/>
        <v>4.1547000000000001</v>
      </c>
      <c r="J75" s="373"/>
      <c r="K75" s="144">
        <f t="shared" si="17"/>
        <v>84</v>
      </c>
      <c r="L75" s="145">
        <f t="shared" si="18"/>
        <v>68.997600000000006</v>
      </c>
      <c r="M75" s="146">
        <f t="shared" si="15"/>
        <v>82.14</v>
      </c>
      <c r="N75" s="145">
        <f t="shared" si="19"/>
        <v>0</v>
      </c>
      <c r="O75" s="147">
        <f t="shared" si="16"/>
        <v>0</v>
      </c>
    </row>
    <row r="76" spans="1:15" ht="15" customHeight="1" x14ac:dyDescent="0.25">
      <c r="A76" s="316">
        <v>7</v>
      </c>
      <c r="B76" s="379">
        <v>50420</v>
      </c>
      <c r="C76" s="378" t="s">
        <v>63</v>
      </c>
      <c r="D76" s="138">
        <v>106</v>
      </c>
      <c r="E76" s="139"/>
      <c r="F76" s="139">
        <v>12.26</v>
      </c>
      <c r="G76" s="139">
        <v>57.55</v>
      </c>
      <c r="H76" s="139">
        <v>30.19</v>
      </c>
      <c r="I76" s="292">
        <f t="shared" si="14"/>
        <v>4.1793000000000005</v>
      </c>
      <c r="J76" s="373"/>
      <c r="K76" s="144">
        <f t="shared" si="17"/>
        <v>106</v>
      </c>
      <c r="L76" s="145">
        <f t="shared" si="18"/>
        <v>93.00439999999999</v>
      </c>
      <c r="M76" s="146">
        <f t="shared" si="15"/>
        <v>87.74</v>
      </c>
      <c r="N76" s="145">
        <f t="shared" si="19"/>
        <v>0</v>
      </c>
      <c r="O76" s="147">
        <f t="shared" si="16"/>
        <v>0</v>
      </c>
    </row>
    <row r="77" spans="1:15" ht="15" customHeight="1" x14ac:dyDescent="0.25">
      <c r="A77" s="316">
        <v>8</v>
      </c>
      <c r="B77" s="376">
        <v>50450</v>
      </c>
      <c r="C77" s="374" t="s">
        <v>64</v>
      </c>
      <c r="D77" s="138">
        <v>160</v>
      </c>
      <c r="E77" s="139"/>
      <c r="F77" s="139">
        <v>13.75</v>
      </c>
      <c r="G77" s="139">
        <v>61.88</v>
      </c>
      <c r="H77" s="139">
        <v>24.38</v>
      </c>
      <c r="I77" s="292">
        <f t="shared" si="14"/>
        <v>4.1067</v>
      </c>
      <c r="J77" s="373"/>
      <c r="K77" s="144">
        <f t="shared" si="17"/>
        <v>160</v>
      </c>
      <c r="L77" s="145">
        <f t="shared" si="18"/>
        <v>138.01599999999999</v>
      </c>
      <c r="M77" s="146">
        <f t="shared" si="15"/>
        <v>86.26</v>
      </c>
      <c r="N77" s="145">
        <f t="shared" si="19"/>
        <v>0</v>
      </c>
      <c r="O77" s="147">
        <f t="shared" si="16"/>
        <v>0</v>
      </c>
    </row>
    <row r="78" spans="1:15" ht="15" customHeight="1" x14ac:dyDescent="0.25">
      <c r="A78" s="316">
        <v>9</v>
      </c>
      <c r="B78" s="379">
        <v>50620</v>
      </c>
      <c r="C78" s="378" t="s">
        <v>65</v>
      </c>
      <c r="D78" s="138">
        <v>74</v>
      </c>
      <c r="E78" s="139"/>
      <c r="F78" s="139">
        <v>32.43</v>
      </c>
      <c r="G78" s="139">
        <v>52.7</v>
      </c>
      <c r="H78" s="139">
        <v>14.86</v>
      </c>
      <c r="I78" s="292">
        <f t="shared" si="14"/>
        <v>3.8239000000000005</v>
      </c>
      <c r="J78" s="373"/>
      <c r="K78" s="144">
        <f t="shared" si="17"/>
        <v>74</v>
      </c>
      <c r="L78" s="145">
        <f t="shared" si="18"/>
        <v>49.994400000000006</v>
      </c>
      <c r="M78" s="146">
        <f t="shared" si="15"/>
        <v>67.56</v>
      </c>
      <c r="N78" s="145">
        <f t="shared" si="19"/>
        <v>0</v>
      </c>
      <c r="O78" s="147">
        <f t="shared" si="16"/>
        <v>0</v>
      </c>
    </row>
    <row r="79" spans="1:15" ht="15" customHeight="1" x14ac:dyDescent="0.25">
      <c r="A79" s="316">
        <v>10</v>
      </c>
      <c r="B79" s="379">
        <v>50760</v>
      </c>
      <c r="C79" s="378" t="s">
        <v>66</v>
      </c>
      <c r="D79" s="138">
        <v>233</v>
      </c>
      <c r="E79" s="139"/>
      <c r="F79" s="139">
        <v>13.73</v>
      </c>
      <c r="G79" s="139">
        <v>50.64</v>
      </c>
      <c r="H79" s="139">
        <v>35.619999999999997</v>
      </c>
      <c r="I79" s="292">
        <f t="shared" si="14"/>
        <v>4.2185000000000006</v>
      </c>
      <c r="J79" s="373"/>
      <c r="K79" s="144">
        <f t="shared" si="17"/>
        <v>233</v>
      </c>
      <c r="L79" s="145">
        <f t="shared" si="18"/>
        <v>200.98579999999998</v>
      </c>
      <c r="M79" s="146">
        <f t="shared" si="15"/>
        <v>86.259999999999991</v>
      </c>
      <c r="N79" s="145">
        <f t="shared" si="19"/>
        <v>0</v>
      </c>
      <c r="O79" s="147">
        <f t="shared" si="16"/>
        <v>0</v>
      </c>
    </row>
    <row r="80" spans="1:15" ht="15" customHeight="1" x14ac:dyDescent="0.25">
      <c r="A80" s="316">
        <v>11</v>
      </c>
      <c r="B80" s="379">
        <v>50780</v>
      </c>
      <c r="C80" s="378" t="s">
        <v>67</v>
      </c>
      <c r="D80" s="138">
        <v>156</v>
      </c>
      <c r="E80" s="139">
        <v>4.49</v>
      </c>
      <c r="F80" s="139">
        <v>22.44</v>
      </c>
      <c r="G80" s="139">
        <v>60.26</v>
      </c>
      <c r="H80" s="139">
        <v>12.82</v>
      </c>
      <c r="I80" s="292">
        <f t="shared" si="14"/>
        <v>3.8144000000000005</v>
      </c>
      <c r="J80" s="373"/>
      <c r="K80" s="144">
        <f t="shared" si="17"/>
        <v>156</v>
      </c>
      <c r="L80" s="145">
        <f t="shared" si="18"/>
        <v>114.00479999999999</v>
      </c>
      <c r="M80" s="146">
        <f t="shared" si="15"/>
        <v>73.08</v>
      </c>
      <c r="N80" s="168">
        <f t="shared" si="19"/>
        <v>7.0044000000000004</v>
      </c>
      <c r="O80" s="147">
        <f t="shared" si="16"/>
        <v>4.49</v>
      </c>
    </row>
    <row r="81" spans="1:15" ht="15" customHeight="1" x14ac:dyDescent="0.25">
      <c r="A81" s="316">
        <v>12</v>
      </c>
      <c r="B81" s="379">
        <v>50930</v>
      </c>
      <c r="C81" s="378" t="s">
        <v>68</v>
      </c>
      <c r="D81" s="138">
        <v>94</v>
      </c>
      <c r="E81" s="139"/>
      <c r="F81" s="139">
        <v>20.21</v>
      </c>
      <c r="G81" s="139">
        <v>47.87</v>
      </c>
      <c r="H81" s="139">
        <v>31.91</v>
      </c>
      <c r="I81" s="292">
        <f t="shared" si="14"/>
        <v>4.1166</v>
      </c>
      <c r="J81" s="373"/>
      <c r="K81" s="144">
        <f t="shared" si="17"/>
        <v>94</v>
      </c>
      <c r="L81" s="145">
        <f t="shared" si="18"/>
        <v>74.993200000000002</v>
      </c>
      <c r="M81" s="146">
        <f t="shared" si="15"/>
        <v>79.78</v>
      </c>
      <c r="N81" s="145">
        <f t="shared" si="19"/>
        <v>0</v>
      </c>
      <c r="O81" s="147">
        <f t="shared" si="16"/>
        <v>0</v>
      </c>
    </row>
    <row r="82" spans="1:15" ht="15" customHeight="1" x14ac:dyDescent="0.25">
      <c r="A82" s="318">
        <v>13</v>
      </c>
      <c r="B82" s="288">
        <v>51370</v>
      </c>
      <c r="C82" s="272" t="s">
        <v>69</v>
      </c>
      <c r="D82" s="138">
        <v>126</v>
      </c>
      <c r="E82" s="139"/>
      <c r="F82" s="139">
        <v>10.32</v>
      </c>
      <c r="G82" s="139">
        <v>49.21</v>
      </c>
      <c r="H82" s="139">
        <v>40.479999999999997</v>
      </c>
      <c r="I82" s="294">
        <f t="shared" si="14"/>
        <v>4.3019999999999996</v>
      </c>
      <c r="J82" s="373"/>
      <c r="K82" s="144">
        <f t="shared" si="17"/>
        <v>126</v>
      </c>
      <c r="L82" s="145">
        <f t="shared" si="18"/>
        <v>113.0094</v>
      </c>
      <c r="M82" s="146">
        <f t="shared" si="15"/>
        <v>89.69</v>
      </c>
      <c r="N82" s="145">
        <f t="shared" si="19"/>
        <v>0</v>
      </c>
      <c r="O82" s="147">
        <f t="shared" si="16"/>
        <v>0</v>
      </c>
    </row>
    <row r="83" spans="1:15" ht="15" customHeight="1" thickBot="1" x14ac:dyDescent="0.3">
      <c r="A83" s="318">
        <v>14</v>
      </c>
      <c r="B83" s="288">
        <v>51580</v>
      </c>
      <c r="C83" s="272" t="s">
        <v>134</v>
      </c>
      <c r="D83" s="138">
        <v>24</v>
      </c>
      <c r="E83" s="139"/>
      <c r="F83" s="139">
        <v>41.67</v>
      </c>
      <c r="G83" s="139">
        <v>54.17</v>
      </c>
      <c r="H83" s="139">
        <v>4.17</v>
      </c>
      <c r="I83" s="293">
        <f t="shared" si="14"/>
        <v>3.6254000000000004</v>
      </c>
      <c r="J83" s="373"/>
      <c r="K83" s="148">
        <f t="shared" si="17"/>
        <v>24</v>
      </c>
      <c r="L83" s="149">
        <f t="shared" si="18"/>
        <v>14.001600000000002</v>
      </c>
      <c r="M83" s="150">
        <f t="shared" si="15"/>
        <v>58.34</v>
      </c>
      <c r="N83" s="149">
        <f t="shared" si="19"/>
        <v>0</v>
      </c>
      <c r="O83" s="151">
        <f t="shared" si="16"/>
        <v>0</v>
      </c>
    </row>
    <row r="84" spans="1:15" ht="15" customHeight="1" thickBot="1" x14ac:dyDescent="0.3">
      <c r="A84" s="313"/>
      <c r="B84" s="289"/>
      <c r="C84" s="279" t="s">
        <v>112</v>
      </c>
      <c r="D84" s="284">
        <f>SUM(D85:D115)</f>
        <v>3949</v>
      </c>
      <c r="E84" s="285">
        <f t="shared" ref="E84:H84" si="20">AVERAGE(E85:E115)</f>
        <v>1.4862500000000001</v>
      </c>
      <c r="F84" s="285">
        <f t="shared" si="20"/>
        <v>16.000000000000004</v>
      </c>
      <c r="G84" s="285">
        <f t="shared" si="20"/>
        <v>56.982580645161306</v>
      </c>
      <c r="H84" s="285">
        <f t="shared" si="20"/>
        <v>26.249354838709671</v>
      </c>
      <c r="I84" s="286">
        <f>AVERAGE(I85:I115)</f>
        <v>4.0871129032258073</v>
      </c>
      <c r="J84" s="373"/>
      <c r="K84" s="164">
        <f t="shared" si="17"/>
        <v>3949</v>
      </c>
      <c r="L84" s="165">
        <f>SUM(L85:L115)</f>
        <v>3314.9549000000002</v>
      </c>
      <c r="M84" s="166">
        <f t="shared" si="15"/>
        <v>83.231935483870984</v>
      </c>
      <c r="N84" s="165">
        <f>SUM(N85:N115)</f>
        <v>29.001100000000001</v>
      </c>
      <c r="O84" s="167">
        <f t="shared" si="16"/>
        <v>1.4862500000000001</v>
      </c>
    </row>
    <row r="85" spans="1:15" ht="15" customHeight="1" x14ac:dyDescent="0.25">
      <c r="A85" s="375">
        <v>1</v>
      </c>
      <c r="B85" s="376">
        <v>60010</v>
      </c>
      <c r="C85" s="374" t="s">
        <v>71</v>
      </c>
      <c r="D85" s="138">
        <v>90</v>
      </c>
      <c r="E85" s="139">
        <v>1.1100000000000001</v>
      </c>
      <c r="F85" s="139">
        <v>15.56</v>
      </c>
      <c r="G85" s="139">
        <v>52.22</v>
      </c>
      <c r="H85" s="139">
        <v>31.11</v>
      </c>
      <c r="I85" s="295">
        <f t="shared" ref="I85:I115" si="21">(2*E85+3*F85+4*G85+5*H85)/100</f>
        <v>4.1333000000000002</v>
      </c>
      <c r="J85" s="373"/>
      <c r="K85" s="140">
        <f t="shared" si="17"/>
        <v>90</v>
      </c>
      <c r="L85" s="141">
        <f t="shared" si="18"/>
        <v>74.997</v>
      </c>
      <c r="M85" s="142">
        <f t="shared" si="15"/>
        <v>83.33</v>
      </c>
      <c r="N85" s="141">
        <f t="shared" si="19"/>
        <v>0.99900000000000011</v>
      </c>
      <c r="O85" s="143">
        <f t="shared" si="16"/>
        <v>1.1100000000000001</v>
      </c>
    </row>
    <row r="86" spans="1:15" ht="15" customHeight="1" x14ac:dyDescent="0.25">
      <c r="A86" s="316">
        <v>2</v>
      </c>
      <c r="B86" s="379">
        <v>60020</v>
      </c>
      <c r="C86" s="378" t="s">
        <v>72</v>
      </c>
      <c r="D86" s="138">
        <v>81</v>
      </c>
      <c r="E86" s="139">
        <v>2.4700000000000002</v>
      </c>
      <c r="F86" s="139">
        <v>22.22</v>
      </c>
      <c r="G86" s="139">
        <v>64.2</v>
      </c>
      <c r="H86" s="139">
        <v>11.11</v>
      </c>
      <c r="I86" s="292">
        <f t="shared" si="21"/>
        <v>3.8394999999999997</v>
      </c>
      <c r="J86" s="373"/>
      <c r="K86" s="144">
        <f t="shared" si="17"/>
        <v>81</v>
      </c>
      <c r="L86" s="145">
        <f t="shared" si="18"/>
        <v>61.001100000000008</v>
      </c>
      <c r="M86" s="146">
        <f t="shared" si="15"/>
        <v>75.31</v>
      </c>
      <c r="N86" s="145">
        <f t="shared" si="19"/>
        <v>2.0007000000000001</v>
      </c>
      <c r="O86" s="147">
        <f t="shared" si="16"/>
        <v>2.4700000000000002</v>
      </c>
    </row>
    <row r="87" spans="1:15" ht="15" customHeight="1" x14ac:dyDescent="0.25">
      <c r="A87" s="316">
        <v>3</v>
      </c>
      <c r="B87" s="379">
        <v>60050</v>
      </c>
      <c r="C87" s="378" t="s">
        <v>73</v>
      </c>
      <c r="D87" s="138">
        <v>105</v>
      </c>
      <c r="E87" s="139"/>
      <c r="F87" s="139">
        <v>7.62</v>
      </c>
      <c r="G87" s="139">
        <v>46.67</v>
      </c>
      <c r="H87" s="139">
        <v>45.71</v>
      </c>
      <c r="I87" s="292">
        <f t="shared" si="21"/>
        <v>4.3809000000000005</v>
      </c>
      <c r="J87" s="373"/>
      <c r="K87" s="144">
        <f t="shared" si="17"/>
        <v>105</v>
      </c>
      <c r="L87" s="145">
        <f t="shared" si="18"/>
        <v>96.998999999999995</v>
      </c>
      <c r="M87" s="146">
        <f t="shared" si="15"/>
        <v>92.38</v>
      </c>
      <c r="N87" s="145">
        <f t="shared" si="19"/>
        <v>0</v>
      </c>
      <c r="O87" s="147">
        <f t="shared" si="16"/>
        <v>0</v>
      </c>
    </row>
    <row r="88" spans="1:15" ht="15" customHeight="1" x14ac:dyDescent="0.25">
      <c r="A88" s="316">
        <v>4</v>
      </c>
      <c r="B88" s="379">
        <v>60070</v>
      </c>
      <c r="C88" s="378" t="s">
        <v>74</v>
      </c>
      <c r="D88" s="138">
        <v>109</v>
      </c>
      <c r="E88" s="139"/>
      <c r="F88" s="139">
        <v>10.09</v>
      </c>
      <c r="G88" s="139">
        <v>65.14</v>
      </c>
      <c r="H88" s="139">
        <v>24.77</v>
      </c>
      <c r="I88" s="292">
        <f t="shared" si="21"/>
        <v>4.1467999999999998</v>
      </c>
      <c r="J88" s="373"/>
      <c r="K88" s="144">
        <f t="shared" si="17"/>
        <v>109</v>
      </c>
      <c r="L88" s="145">
        <f t="shared" si="18"/>
        <v>98.001900000000006</v>
      </c>
      <c r="M88" s="146">
        <f t="shared" si="15"/>
        <v>89.91</v>
      </c>
      <c r="N88" s="145">
        <f t="shared" si="19"/>
        <v>0</v>
      </c>
      <c r="O88" s="147">
        <f t="shared" si="16"/>
        <v>0</v>
      </c>
    </row>
    <row r="89" spans="1:15" ht="15" customHeight="1" x14ac:dyDescent="0.25">
      <c r="A89" s="316">
        <v>5</v>
      </c>
      <c r="B89" s="379">
        <v>60180</v>
      </c>
      <c r="C89" s="378" t="s">
        <v>75</v>
      </c>
      <c r="D89" s="138">
        <v>137</v>
      </c>
      <c r="E89" s="139"/>
      <c r="F89" s="139">
        <v>19.71</v>
      </c>
      <c r="G89" s="139">
        <v>62.04</v>
      </c>
      <c r="H89" s="139">
        <v>18.25</v>
      </c>
      <c r="I89" s="292">
        <f t="shared" si="21"/>
        <v>3.9854000000000003</v>
      </c>
      <c r="J89" s="373"/>
      <c r="K89" s="144">
        <f t="shared" si="17"/>
        <v>137</v>
      </c>
      <c r="L89" s="145">
        <f t="shared" si="18"/>
        <v>109.9973</v>
      </c>
      <c r="M89" s="146">
        <f t="shared" si="15"/>
        <v>80.289999999999992</v>
      </c>
      <c r="N89" s="145">
        <f t="shared" si="19"/>
        <v>0</v>
      </c>
      <c r="O89" s="147">
        <f t="shared" si="16"/>
        <v>0</v>
      </c>
    </row>
    <row r="90" spans="1:15" ht="15" customHeight="1" x14ac:dyDescent="0.25">
      <c r="A90" s="316">
        <v>6</v>
      </c>
      <c r="B90" s="379">
        <v>60240</v>
      </c>
      <c r="C90" s="378" t="s">
        <v>76</v>
      </c>
      <c r="D90" s="138">
        <v>162</v>
      </c>
      <c r="E90" s="139">
        <v>0.62</v>
      </c>
      <c r="F90" s="139">
        <v>21.6</v>
      </c>
      <c r="G90" s="139">
        <v>59.26</v>
      </c>
      <c r="H90" s="139">
        <v>18.52</v>
      </c>
      <c r="I90" s="292">
        <f t="shared" si="21"/>
        <v>3.9567999999999994</v>
      </c>
      <c r="J90" s="373"/>
      <c r="K90" s="144">
        <f t="shared" si="17"/>
        <v>162</v>
      </c>
      <c r="L90" s="145">
        <f t="shared" si="18"/>
        <v>126.00360000000001</v>
      </c>
      <c r="M90" s="146">
        <f t="shared" si="15"/>
        <v>77.78</v>
      </c>
      <c r="N90" s="168">
        <f t="shared" si="19"/>
        <v>1.0044</v>
      </c>
      <c r="O90" s="147">
        <f t="shared" si="16"/>
        <v>0.62</v>
      </c>
    </row>
    <row r="91" spans="1:15" ht="15" customHeight="1" x14ac:dyDescent="0.25">
      <c r="A91" s="316">
        <v>7</v>
      </c>
      <c r="B91" s="379">
        <v>60560</v>
      </c>
      <c r="C91" s="378" t="s">
        <v>77</v>
      </c>
      <c r="D91" s="138">
        <v>50</v>
      </c>
      <c r="E91" s="139"/>
      <c r="F91" s="139">
        <v>14</v>
      </c>
      <c r="G91" s="139">
        <v>62</v>
      </c>
      <c r="H91" s="139">
        <v>24</v>
      </c>
      <c r="I91" s="292">
        <f t="shared" si="21"/>
        <v>4.0999999999999996</v>
      </c>
      <c r="J91" s="373"/>
      <c r="K91" s="144">
        <f t="shared" si="17"/>
        <v>50</v>
      </c>
      <c r="L91" s="145">
        <f t="shared" si="18"/>
        <v>43</v>
      </c>
      <c r="M91" s="146">
        <f t="shared" si="15"/>
        <v>86</v>
      </c>
      <c r="N91" s="145">
        <f t="shared" si="19"/>
        <v>0</v>
      </c>
      <c r="O91" s="147">
        <f t="shared" si="16"/>
        <v>0</v>
      </c>
    </row>
    <row r="92" spans="1:15" ht="15" customHeight="1" x14ac:dyDescent="0.25">
      <c r="A92" s="316">
        <v>8</v>
      </c>
      <c r="B92" s="379">
        <v>60660</v>
      </c>
      <c r="C92" s="378" t="s">
        <v>78</v>
      </c>
      <c r="D92" s="138">
        <v>66</v>
      </c>
      <c r="E92" s="139">
        <v>1.52</v>
      </c>
      <c r="F92" s="139">
        <v>36.36</v>
      </c>
      <c r="G92" s="139">
        <v>53.03</v>
      </c>
      <c r="H92" s="139">
        <v>9.09</v>
      </c>
      <c r="I92" s="292">
        <f t="shared" si="21"/>
        <v>3.6968999999999999</v>
      </c>
      <c r="J92" s="373"/>
      <c r="K92" s="144">
        <f t="shared" si="17"/>
        <v>66</v>
      </c>
      <c r="L92" s="145">
        <f t="shared" si="18"/>
        <v>40.999200000000002</v>
      </c>
      <c r="M92" s="146">
        <f t="shared" si="15"/>
        <v>62.120000000000005</v>
      </c>
      <c r="N92" s="145">
        <f t="shared" si="19"/>
        <v>1.0032000000000001</v>
      </c>
      <c r="O92" s="147">
        <f t="shared" si="16"/>
        <v>1.52</v>
      </c>
    </row>
    <row r="93" spans="1:15" ht="15" customHeight="1" x14ac:dyDescent="0.25">
      <c r="A93" s="316">
        <v>9</v>
      </c>
      <c r="B93" s="379">
        <v>60001</v>
      </c>
      <c r="C93" s="378" t="s">
        <v>70</v>
      </c>
      <c r="D93" s="138">
        <v>94</v>
      </c>
      <c r="E93" s="139">
        <v>6.38</v>
      </c>
      <c r="F93" s="139">
        <v>19.149999999999999</v>
      </c>
      <c r="G93" s="139">
        <v>52.13</v>
      </c>
      <c r="H93" s="139">
        <v>22.34</v>
      </c>
      <c r="I93" s="292">
        <f t="shared" si="21"/>
        <v>3.9043000000000001</v>
      </c>
      <c r="J93" s="373"/>
      <c r="K93" s="144">
        <f t="shared" si="17"/>
        <v>94</v>
      </c>
      <c r="L93" s="145">
        <f t="shared" si="18"/>
        <v>70.001800000000003</v>
      </c>
      <c r="M93" s="146">
        <f t="shared" si="15"/>
        <v>74.47</v>
      </c>
      <c r="N93" s="168">
        <f t="shared" si="19"/>
        <v>5.9972000000000003</v>
      </c>
      <c r="O93" s="147">
        <f t="shared" si="16"/>
        <v>6.38</v>
      </c>
    </row>
    <row r="94" spans="1:15" ht="15" customHeight="1" x14ac:dyDescent="0.25">
      <c r="A94" s="316">
        <v>10</v>
      </c>
      <c r="B94" s="379">
        <v>60701</v>
      </c>
      <c r="C94" s="269" t="s">
        <v>79</v>
      </c>
      <c r="D94" s="138">
        <v>32</v>
      </c>
      <c r="E94" s="139"/>
      <c r="F94" s="139">
        <v>18.75</v>
      </c>
      <c r="G94" s="139">
        <v>56.25</v>
      </c>
      <c r="H94" s="139">
        <v>25</v>
      </c>
      <c r="I94" s="292">
        <f t="shared" si="21"/>
        <v>4.0625</v>
      </c>
      <c r="J94" s="373"/>
      <c r="K94" s="144">
        <f t="shared" si="17"/>
        <v>32</v>
      </c>
      <c r="L94" s="145">
        <f t="shared" si="18"/>
        <v>26</v>
      </c>
      <c r="M94" s="170">
        <f t="shared" si="15"/>
        <v>81.25</v>
      </c>
      <c r="N94" s="145">
        <f t="shared" si="19"/>
        <v>0</v>
      </c>
      <c r="O94" s="147">
        <f t="shared" si="16"/>
        <v>0</v>
      </c>
    </row>
    <row r="95" spans="1:15" ht="15" customHeight="1" x14ac:dyDescent="0.25">
      <c r="A95" s="316">
        <v>11</v>
      </c>
      <c r="B95" s="379">
        <v>60850</v>
      </c>
      <c r="C95" s="378" t="s">
        <v>80</v>
      </c>
      <c r="D95" s="138">
        <v>116</v>
      </c>
      <c r="E95" s="139"/>
      <c r="F95" s="139">
        <v>18.97</v>
      </c>
      <c r="G95" s="139">
        <v>63.79</v>
      </c>
      <c r="H95" s="139">
        <v>17.239999999999998</v>
      </c>
      <c r="I95" s="292">
        <f t="shared" si="21"/>
        <v>3.9826999999999999</v>
      </c>
      <c r="J95" s="373"/>
      <c r="K95" s="144">
        <f t="shared" si="17"/>
        <v>116</v>
      </c>
      <c r="L95" s="145">
        <f t="shared" si="18"/>
        <v>93.994799999999998</v>
      </c>
      <c r="M95" s="170">
        <f t="shared" si="15"/>
        <v>81.03</v>
      </c>
      <c r="N95" s="145">
        <f t="shared" si="19"/>
        <v>0</v>
      </c>
      <c r="O95" s="147">
        <f t="shared" si="16"/>
        <v>0</v>
      </c>
    </row>
    <row r="96" spans="1:15" ht="15" customHeight="1" x14ac:dyDescent="0.25">
      <c r="A96" s="316">
        <v>12</v>
      </c>
      <c r="B96" s="379">
        <v>60910</v>
      </c>
      <c r="C96" s="378" t="s">
        <v>81</v>
      </c>
      <c r="D96" s="138">
        <v>87</v>
      </c>
      <c r="E96" s="139">
        <v>1.1499999999999999</v>
      </c>
      <c r="F96" s="139">
        <v>12.64</v>
      </c>
      <c r="G96" s="139">
        <v>63.22</v>
      </c>
      <c r="H96" s="139">
        <v>22.99</v>
      </c>
      <c r="I96" s="292">
        <f t="shared" si="21"/>
        <v>4.0804999999999998</v>
      </c>
      <c r="J96" s="373"/>
      <c r="K96" s="144">
        <f t="shared" si="17"/>
        <v>87</v>
      </c>
      <c r="L96" s="145">
        <f t="shared" si="18"/>
        <v>75.00269999999999</v>
      </c>
      <c r="M96" s="146">
        <f t="shared" si="15"/>
        <v>86.21</v>
      </c>
      <c r="N96" s="145">
        <f t="shared" si="19"/>
        <v>1.0004999999999999</v>
      </c>
      <c r="O96" s="147">
        <f t="shared" si="16"/>
        <v>1.1499999999999999</v>
      </c>
    </row>
    <row r="97" spans="1:15" ht="15" customHeight="1" x14ac:dyDescent="0.25">
      <c r="A97" s="316">
        <v>13</v>
      </c>
      <c r="B97" s="379">
        <v>60980</v>
      </c>
      <c r="C97" s="378" t="s">
        <v>82</v>
      </c>
      <c r="D97" s="138">
        <v>84</v>
      </c>
      <c r="E97" s="139">
        <v>1.19</v>
      </c>
      <c r="F97" s="139">
        <v>4.76</v>
      </c>
      <c r="G97" s="139">
        <v>65.48</v>
      </c>
      <c r="H97" s="139">
        <v>28.57</v>
      </c>
      <c r="I97" s="292">
        <f t="shared" si="21"/>
        <v>4.2143000000000006</v>
      </c>
      <c r="J97" s="373"/>
      <c r="K97" s="144">
        <f t="shared" si="17"/>
        <v>84</v>
      </c>
      <c r="L97" s="145">
        <f t="shared" si="18"/>
        <v>79.00200000000001</v>
      </c>
      <c r="M97" s="146">
        <f t="shared" si="15"/>
        <v>94.050000000000011</v>
      </c>
      <c r="N97" s="145">
        <f t="shared" si="19"/>
        <v>0.99959999999999993</v>
      </c>
      <c r="O97" s="147">
        <f t="shared" si="16"/>
        <v>1.19</v>
      </c>
    </row>
    <row r="98" spans="1:15" ht="15" customHeight="1" x14ac:dyDescent="0.25">
      <c r="A98" s="316">
        <v>14</v>
      </c>
      <c r="B98" s="379">
        <v>61080</v>
      </c>
      <c r="C98" s="378" t="s">
        <v>83</v>
      </c>
      <c r="D98" s="138">
        <v>162</v>
      </c>
      <c r="E98" s="139"/>
      <c r="F98" s="139">
        <v>7.41</v>
      </c>
      <c r="G98" s="139">
        <v>49.38</v>
      </c>
      <c r="H98" s="139">
        <v>43.21</v>
      </c>
      <c r="I98" s="292">
        <f t="shared" si="21"/>
        <v>4.3580000000000005</v>
      </c>
      <c r="J98" s="373"/>
      <c r="K98" s="144">
        <f t="shared" si="17"/>
        <v>162</v>
      </c>
      <c r="L98" s="145">
        <f t="shared" si="18"/>
        <v>149.9958</v>
      </c>
      <c r="M98" s="146">
        <f t="shared" si="15"/>
        <v>92.59</v>
      </c>
      <c r="N98" s="145">
        <f t="shared" si="19"/>
        <v>0</v>
      </c>
      <c r="O98" s="147">
        <f t="shared" si="16"/>
        <v>0</v>
      </c>
    </row>
    <row r="99" spans="1:15" ht="15" customHeight="1" x14ac:dyDescent="0.25">
      <c r="A99" s="316">
        <v>15</v>
      </c>
      <c r="B99" s="379">
        <v>61150</v>
      </c>
      <c r="C99" s="378" t="s">
        <v>84</v>
      </c>
      <c r="D99" s="138">
        <v>77</v>
      </c>
      <c r="E99" s="139">
        <v>1.3</v>
      </c>
      <c r="F99" s="139">
        <v>15.58</v>
      </c>
      <c r="G99" s="139">
        <v>63.64</v>
      </c>
      <c r="H99" s="139">
        <v>19.48</v>
      </c>
      <c r="I99" s="292">
        <f t="shared" si="21"/>
        <v>4.0129999999999999</v>
      </c>
      <c r="J99" s="373"/>
      <c r="K99" s="144">
        <f t="shared" si="17"/>
        <v>77</v>
      </c>
      <c r="L99" s="145">
        <f t="shared" si="18"/>
        <v>64.002400000000009</v>
      </c>
      <c r="M99" s="146">
        <f t="shared" si="15"/>
        <v>83.12</v>
      </c>
      <c r="N99" s="145">
        <f t="shared" si="19"/>
        <v>1.0010000000000001</v>
      </c>
      <c r="O99" s="147">
        <f t="shared" si="16"/>
        <v>1.3</v>
      </c>
    </row>
    <row r="100" spans="1:15" ht="15" customHeight="1" x14ac:dyDescent="0.25">
      <c r="A100" s="316">
        <v>16</v>
      </c>
      <c r="B100" s="379">
        <v>61210</v>
      </c>
      <c r="C100" s="378" t="s">
        <v>85</v>
      </c>
      <c r="D100" s="138">
        <v>73</v>
      </c>
      <c r="E100" s="139"/>
      <c r="F100" s="139">
        <v>23.29</v>
      </c>
      <c r="G100" s="139">
        <v>46.58</v>
      </c>
      <c r="H100" s="139">
        <v>30.14</v>
      </c>
      <c r="I100" s="292">
        <f t="shared" si="21"/>
        <v>4.0689000000000002</v>
      </c>
      <c r="J100" s="373"/>
      <c r="K100" s="144">
        <f t="shared" si="17"/>
        <v>73</v>
      </c>
      <c r="L100" s="145">
        <f t="shared" si="18"/>
        <v>56.005599999999994</v>
      </c>
      <c r="M100" s="146">
        <f t="shared" si="15"/>
        <v>76.72</v>
      </c>
      <c r="N100" s="145">
        <f t="shared" si="19"/>
        <v>0</v>
      </c>
      <c r="O100" s="147">
        <f t="shared" si="16"/>
        <v>0</v>
      </c>
    </row>
    <row r="101" spans="1:15" ht="15" customHeight="1" x14ac:dyDescent="0.25">
      <c r="A101" s="316">
        <v>17</v>
      </c>
      <c r="B101" s="379">
        <v>61290</v>
      </c>
      <c r="C101" s="378" t="s">
        <v>86</v>
      </c>
      <c r="D101" s="138">
        <v>82</v>
      </c>
      <c r="E101" s="139">
        <v>1.22</v>
      </c>
      <c r="F101" s="139">
        <v>10.98</v>
      </c>
      <c r="G101" s="139">
        <v>63.41</v>
      </c>
      <c r="H101" s="139">
        <v>24.39</v>
      </c>
      <c r="I101" s="292">
        <f t="shared" si="21"/>
        <v>4.1097000000000001</v>
      </c>
      <c r="J101" s="373"/>
      <c r="K101" s="144">
        <f t="shared" si="17"/>
        <v>82</v>
      </c>
      <c r="L101" s="145">
        <f t="shared" si="18"/>
        <v>71.995999999999995</v>
      </c>
      <c r="M101" s="146">
        <f t="shared" si="15"/>
        <v>87.8</v>
      </c>
      <c r="N101" s="145">
        <f t="shared" si="19"/>
        <v>1.0004</v>
      </c>
      <c r="O101" s="147">
        <f t="shared" si="16"/>
        <v>1.22</v>
      </c>
    </row>
    <row r="102" spans="1:15" ht="15" customHeight="1" x14ac:dyDescent="0.25">
      <c r="A102" s="316">
        <v>18</v>
      </c>
      <c r="B102" s="379">
        <v>61340</v>
      </c>
      <c r="C102" s="378" t="s">
        <v>87</v>
      </c>
      <c r="D102" s="138">
        <v>142</v>
      </c>
      <c r="E102" s="139"/>
      <c r="F102" s="139">
        <v>21.13</v>
      </c>
      <c r="G102" s="139">
        <v>55.63</v>
      </c>
      <c r="H102" s="139">
        <v>23.24</v>
      </c>
      <c r="I102" s="292">
        <f t="shared" si="21"/>
        <v>4.0211000000000006</v>
      </c>
      <c r="J102" s="373"/>
      <c r="K102" s="144">
        <f t="shared" si="17"/>
        <v>142</v>
      </c>
      <c r="L102" s="145">
        <f t="shared" si="18"/>
        <v>111.9954</v>
      </c>
      <c r="M102" s="146">
        <f t="shared" si="15"/>
        <v>78.87</v>
      </c>
      <c r="N102" s="145">
        <f t="shared" si="19"/>
        <v>0</v>
      </c>
      <c r="O102" s="147">
        <f t="shared" si="16"/>
        <v>0</v>
      </c>
    </row>
    <row r="103" spans="1:15" ht="15" customHeight="1" x14ac:dyDescent="0.25">
      <c r="A103" s="316">
        <v>19</v>
      </c>
      <c r="B103" s="379">
        <v>61390</v>
      </c>
      <c r="C103" s="378" t="s">
        <v>88</v>
      </c>
      <c r="D103" s="138">
        <v>108</v>
      </c>
      <c r="E103" s="139">
        <v>0.93</v>
      </c>
      <c r="F103" s="139">
        <v>16.670000000000002</v>
      </c>
      <c r="G103" s="139">
        <v>62.96</v>
      </c>
      <c r="H103" s="139">
        <v>19.440000000000001</v>
      </c>
      <c r="I103" s="292">
        <f t="shared" si="21"/>
        <v>4.0091000000000001</v>
      </c>
      <c r="J103" s="373"/>
      <c r="K103" s="144">
        <f t="shared" si="17"/>
        <v>108</v>
      </c>
      <c r="L103" s="145">
        <f t="shared" si="18"/>
        <v>88.992000000000004</v>
      </c>
      <c r="M103" s="170">
        <f t="shared" si="15"/>
        <v>82.4</v>
      </c>
      <c r="N103" s="145">
        <f t="shared" si="19"/>
        <v>1.0044000000000002</v>
      </c>
      <c r="O103" s="147">
        <f t="shared" si="16"/>
        <v>0.93</v>
      </c>
    </row>
    <row r="104" spans="1:15" ht="15" customHeight="1" x14ac:dyDescent="0.25">
      <c r="A104" s="316">
        <v>20</v>
      </c>
      <c r="B104" s="379">
        <v>61410</v>
      </c>
      <c r="C104" s="378" t="s">
        <v>89</v>
      </c>
      <c r="D104" s="138">
        <v>95</v>
      </c>
      <c r="E104" s="139"/>
      <c r="F104" s="139">
        <v>10.53</v>
      </c>
      <c r="G104" s="139">
        <v>57.89</v>
      </c>
      <c r="H104" s="139">
        <v>31.58</v>
      </c>
      <c r="I104" s="292">
        <f t="shared" si="21"/>
        <v>4.2104999999999997</v>
      </c>
      <c r="J104" s="373"/>
      <c r="K104" s="144">
        <f t="shared" si="17"/>
        <v>95</v>
      </c>
      <c r="L104" s="145">
        <f t="shared" si="18"/>
        <v>84.996499999999997</v>
      </c>
      <c r="M104" s="146">
        <f t="shared" si="15"/>
        <v>89.47</v>
      </c>
      <c r="N104" s="145">
        <f t="shared" si="19"/>
        <v>0</v>
      </c>
      <c r="O104" s="147">
        <f t="shared" si="16"/>
        <v>0</v>
      </c>
    </row>
    <row r="105" spans="1:15" ht="15" customHeight="1" x14ac:dyDescent="0.25">
      <c r="A105" s="316">
        <v>21</v>
      </c>
      <c r="B105" s="379">
        <v>61430</v>
      </c>
      <c r="C105" s="378" t="s">
        <v>118</v>
      </c>
      <c r="D105" s="138">
        <v>261</v>
      </c>
      <c r="E105" s="139">
        <v>0.38</v>
      </c>
      <c r="F105" s="139">
        <v>7.28</v>
      </c>
      <c r="G105" s="139">
        <v>47.89</v>
      </c>
      <c r="H105" s="139">
        <v>44.44</v>
      </c>
      <c r="I105" s="292">
        <f t="shared" si="21"/>
        <v>4.3635999999999999</v>
      </c>
      <c r="J105" s="373"/>
      <c r="K105" s="144">
        <f t="shared" si="17"/>
        <v>261</v>
      </c>
      <c r="L105" s="145">
        <f t="shared" si="18"/>
        <v>240.9813</v>
      </c>
      <c r="M105" s="146">
        <f t="shared" si="15"/>
        <v>92.33</v>
      </c>
      <c r="N105" s="145">
        <f t="shared" si="19"/>
        <v>0.99180000000000001</v>
      </c>
      <c r="O105" s="147">
        <f t="shared" si="16"/>
        <v>0.38</v>
      </c>
    </row>
    <row r="106" spans="1:15" ht="15" customHeight="1" x14ac:dyDescent="0.25">
      <c r="A106" s="316">
        <v>22</v>
      </c>
      <c r="B106" s="379">
        <v>61440</v>
      </c>
      <c r="C106" s="378" t="s">
        <v>90</v>
      </c>
      <c r="D106" s="138">
        <v>274</v>
      </c>
      <c r="E106" s="139">
        <v>2.92</v>
      </c>
      <c r="F106" s="139">
        <v>25.18</v>
      </c>
      <c r="G106" s="139">
        <v>58.76</v>
      </c>
      <c r="H106" s="139">
        <v>13.14</v>
      </c>
      <c r="I106" s="292">
        <f t="shared" si="21"/>
        <v>3.8211999999999993</v>
      </c>
      <c r="J106" s="373"/>
      <c r="K106" s="144">
        <f t="shared" si="17"/>
        <v>274</v>
      </c>
      <c r="L106" s="145">
        <f t="shared" si="18"/>
        <v>197.00600000000003</v>
      </c>
      <c r="M106" s="146">
        <f t="shared" si="15"/>
        <v>71.900000000000006</v>
      </c>
      <c r="N106" s="145">
        <f t="shared" si="19"/>
        <v>8.0007999999999999</v>
      </c>
      <c r="O106" s="147">
        <f t="shared" si="16"/>
        <v>2.92</v>
      </c>
    </row>
    <row r="107" spans="1:15" ht="15" customHeight="1" x14ac:dyDescent="0.25">
      <c r="A107" s="316">
        <v>23</v>
      </c>
      <c r="B107" s="379">
        <v>61450</v>
      </c>
      <c r="C107" s="378" t="s">
        <v>119</v>
      </c>
      <c r="D107" s="138">
        <v>156</v>
      </c>
      <c r="E107" s="139"/>
      <c r="F107" s="139">
        <v>7.05</v>
      </c>
      <c r="G107" s="139">
        <v>51.28</v>
      </c>
      <c r="H107" s="139">
        <v>41.67</v>
      </c>
      <c r="I107" s="292">
        <f t="shared" si="21"/>
        <v>4.3461999999999996</v>
      </c>
      <c r="J107" s="373"/>
      <c r="K107" s="144">
        <f t="shared" si="17"/>
        <v>156</v>
      </c>
      <c r="L107" s="145">
        <f t="shared" si="18"/>
        <v>145.00200000000001</v>
      </c>
      <c r="M107" s="146">
        <f t="shared" si="15"/>
        <v>92.95</v>
      </c>
      <c r="N107" s="145">
        <f t="shared" si="19"/>
        <v>0</v>
      </c>
      <c r="O107" s="147">
        <f t="shared" si="16"/>
        <v>0</v>
      </c>
    </row>
    <row r="108" spans="1:15" ht="15" customHeight="1" x14ac:dyDescent="0.25">
      <c r="A108" s="316">
        <v>24</v>
      </c>
      <c r="B108" s="379">
        <v>61470</v>
      </c>
      <c r="C108" s="378" t="s">
        <v>91</v>
      </c>
      <c r="D108" s="138">
        <v>105</v>
      </c>
      <c r="E108" s="139"/>
      <c r="F108" s="139">
        <v>22.86</v>
      </c>
      <c r="G108" s="139">
        <v>56.19</v>
      </c>
      <c r="H108" s="139">
        <v>20.95</v>
      </c>
      <c r="I108" s="292">
        <f t="shared" si="21"/>
        <v>3.9808999999999997</v>
      </c>
      <c r="J108" s="373"/>
      <c r="K108" s="144">
        <f t="shared" si="17"/>
        <v>105</v>
      </c>
      <c r="L108" s="145">
        <f t="shared" si="18"/>
        <v>80.997</v>
      </c>
      <c r="M108" s="146">
        <f t="shared" si="15"/>
        <v>77.14</v>
      </c>
      <c r="N108" s="145">
        <f t="shared" si="19"/>
        <v>0</v>
      </c>
      <c r="O108" s="147">
        <f t="shared" si="16"/>
        <v>0</v>
      </c>
    </row>
    <row r="109" spans="1:15" ht="15" customHeight="1" x14ac:dyDescent="0.25">
      <c r="A109" s="316">
        <v>25</v>
      </c>
      <c r="B109" s="379">
        <v>61490</v>
      </c>
      <c r="C109" s="378" t="s">
        <v>120</v>
      </c>
      <c r="D109" s="138">
        <v>259</v>
      </c>
      <c r="E109" s="139"/>
      <c r="F109" s="139">
        <v>7.72</v>
      </c>
      <c r="G109" s="139">
        <v>43.24</v>
      </c>
      <c r="H109" s="139">
        <v>49.03</v>
      </c>
      <c r="I109" s="292">
        <f t="shared" si="21"/>
        <v>4.4127000000000001</v>
      </c>
      <c r="J109" s="373"/>
      <c r="K109" s="144">
        <f t="shared" si="17"/>
        <v>259</v>
      </c>
      <c r="L109" s="145">
        <f t="shared" si="18"/>
        <v>238.97930000000005</v>
      </c>
      <c r="M109" s="146">
        <f t="shared" si="15"/>
        <v>92.27000000000001</v>
      </c>
      <c r="N109" s="145">
        <f t="shared" si="19"/>
        <v>0</v>
      </c>
      <c r="O109" s="147">
        <f t="shared" si="16"/>
        <v>0</v>
      </c>
    </row>
    <row r="110" spans="1:15" ht="15" customHeight="1" x14ac:dyDescent="0.25">
      <c r="A110" s="316">
        <v>26</v>
      </c>
      <c r="B110" s="379">
        <v>61500</v>
      </c>
      <c r="C110" s="378" t="s">
        <v>121</v>
      </c>
      <c r="D110" s="138">
        <v>243</v>
      </c>
      <c r="E110" s="139">
        <v>0.41</v>
      </c>
      <c r="F110" s="139">
        <v>8.64</v>
      </c>
      <c r="G110" s="139">
        <v>42.8</v>
      </c>
      <c r="H110" s="139">
        <v>48.15</v>
      </c>
      <c r="I110" s="292">
        <f t="shared" si="21"/>
        <v>4.3868999999999998</v>
      </c>
      <c r="J110" s="373"/>
      <c r="K110" s="144">
        <f t="shared" si="17"/>
        <v>243</v>
      </c>
      <c r="L110" s="145">
        <f t="shared" si="18"/>
        <v>221.0085</v>
      </c>
      <c r="M110" s="146">
        <f t="shared" si="15"/>
        <v>90.949999999999989</v>
      </c>
      <c r="N110" s="145">
        <f t="shared" si="19"/>
        <v>0.99629999999999996</v>
      </c>
      <c r="O110" s="147">
        <f t="shared" si="16"/>
        <v>0.41</v>
      </c>
    </row>
    <row r="111" spans="1:15" ht="15" customHeight="1" x14ac:dyDescent="0.25">
      <c r="A111" s="316">
        <v>27</v>
      </c>
      <c r="B111" s="379">
        <v>61510</v>
      </c>
      <c r="C111" s="378" t="s">
        <v>92</v>
      </c>
      <c r="D111" s="138">
        <v>118</v>
      </c>
      <c r="E111" s="139">
        <v>0.85</v>
      </c>
      <c r="F111" s="139">
        <v>17.8</v>
      </c>
      <c r="G111" s="139">
        <v>59.32</v>
      </c>
      <c r="H111" s="139">
        <v>22.03</v>
      </c>
      <c r="I111" s="292">
        <f t="shared" si="21"/>
        <v>4.0252999999999997</v>
      </c>
      <c r="J111" s="373"/>
      <c r="K111" s="144">
        <f t="shared" si="17"/>
        <v>118</v>
      </c>
      <c r="L111" s="145">
        <f t="shared" si="18"/>
        <v>95.992999999999995</v>
      </c>
      <c r="M111" s="170">
        <f t="shared" si="15"/>
        <v>81.349999999999994</v>
      </c>
      <c r="N111" s="145">
        <f t="shared" si="19"/>
        <v>1.0029999999999999</v>
      </c>
      <c r="O111" s="147">
        <f t="shared" si="16"/>
        <v>0.85</v>
      </c>
    </row>
    <row r="112" spans="1:15" ht="15" customHeight="1" x14ac:dyDescent="0.25">
      <c r="A112" s="316">
        <v>28</v>
      </c>
      <c r="B112" s="376">
        <v>61520</v>
      </c>
      <c r="C112" s="378" t="s">
        <v>122</v>
      </c>
      <c r="D112" s="138">
        <v>215</v>
      </c>
      <c r="E112" s="139"/>
      <c r="F112" s="139">
        <v>10.23</v>
      </c>
      <c r="G112" s="139">
        <v>56.28</v>
      </c>
      <c r="H112" s="139">
        <v>33.49</v>
      </c>
      <c r="I112" s="294">
        <f t="shared" si="21"/>
        <v>4.2325999999999997</v>
      </c>
      <c r="J112" s="373"/>
      <c r="K112" s="144">
        <f t="shared" si="17"/>
        <v>215</v>
      </c>
      <c r="L112" s="145">
        <f t="shared" si="18"/>
        <v>193.00550000000004</v>
      </c>
      <c r="M112" s="146">
        <f t="shared" si="15"/>
        <v>89.77000000000001</v>
      </c>
      <c r="N112" s="145">
        <f t="shared" si="19"/>
        <v>0</v>
      </c>
      <c r="O112" s="147">
        <f t="shared" si="16"/>
        <v>0</v>
      </c>
    </row>
    <row r="113" spans="1:15" ht="15" customHeight="1" x14ac:dyDescent="0.25">
      <c r="A113" s="375">
        <v>29</v>
      </c>
      <c r="B113" s="379">
        <v>61540</v>
      </c>
      <c r="C113" s="326" t="s">
        <v>113</v>
      </c>
      <c r="D113" s="138">
        <v>131</v>
      </c>
      <c r="E113" s="139">
        <v>0.76</v>
      </c>
      <c r="F113" s="139">
        <v>23.66</v>
      </c>
      <c r="G113" s="139">
        <v>52.67</v>
      </c>
      <c r="H113" s="139">
        <v>22.9</v>
      </c>
      <c r="I113" s="292">
        <f t="shared" si="21"/>
        <v>3.9767999999999999</v>
      </c>
      <c r="J113" s="373"/>
      <c r="K113" s="144">
        <f t="shared" si="17"/>
        <v>131</v>
      </c>
      <c r="L113" s="145">
        <f t="shared" si="18"/>
        <v>98.996699999999976</v>
      </c>
      <c r="M113" s="146">
        <f t="shared" si="15"/>
        <v>75.569999999999993</v>
      </c>
      <c r="N113" s="145">
        <f t="shared" si="19"/>
        <v>0.99560000000000004</v>
      </c>
      <c r="O113" s="147">
        <f t="shared" si="16"/>
        <v>0.76</v>
      </c>
    </row>
    <row r="114" spans="1:15" ht="15" customHeight="1" x14ac:dyDescent="0.25">
      <c r="A114" s="324">
        <v>30</v>
      </c>
      <c r="B114" s="376">
        <v>61560</v>
      </c>
      <c r="C114" s="86" t="s">
        <v>124</v>
      </c>
      <c r="D114" s="138">
        <v>176</v>
      </c>
      <c r="E114" s="139">
        <v>0.56999999999999995</v>
      </c>
      <c r="F114" s="139">
        <v>26.7</v>
      </c>
      <c r="G114" s="139">
        <v>60.23</v>
      </c>
      <c r="H114" s="139">
        <v>12.5</v>
      </c>
      <c r="I114" s="292">
        <f t="shared" si="21"/>
        <v>3.8465999999999996</v>
      </c>
      <c r="J114" s="373"/>
      <c r="K114" s="144">
        <f t="shared" si="17"/>
        <v>176</v>
      </c>
      <c r="L114" s="145">
        <f t="shared" si="18"/>
        <v>128.00479999999999</v>
      </c>
      <c r="M114" s="146">
        <f t="shared" si="15"/>
        <v>72.72999999999999</v>
      </c>
      <c r="N114" s="168">
        <f t="shared" si="19"/>
        <v>1.0031999999999999</v>
      </c>
      <c r="O114" s="147">
        <f t="shared" si="16"/>
        <v>0.56999999999999995</v>
      </c>
    </row>
    <row r="115" spans="1:15" ht="15" customHeight="1" thickBot="1" x14ac:dyDescent="0.3">
      <c r="A115" s="61">
        <v>31</v>
      </c>
      <c r="B115" s="321">
        <v>61570</v>
      </c>
      <c r="C115" s="154" t="s">
        <v>127</v>
      </c>
      <c r="D115" s="138">
        <v>59</v>
      </c>
      <c r="E115" s="139"/>
      <c r="F115" s="139">
        <v>11.86</v>
      </c>
      <c r="G115" s="139">
        <v>72.88</v>
      </c>
      <c r="H115" s="139">
        <v>15.25</v>
      </c>
      <c r="I115" s="47">
        <f t="shared" si="21"/>
        <v>4.0335000000000001</v>
      </c>
      <c r="J115" s="373"/>
      <c r="K115" s="148">
        <f t="shared" si="17"/>
        <v>59</v>
      </c>
      <c r="L115" s="149">
        <f t="shared" si="18"/>
        <v>51.996700000000004</v>
      </c>
      <c r="M115" s="150">
        <f t="shared" si="15"/>
        <v>88.13</v>
      </c>
      <c r="N115" s="149">
        <f t="shared" si="19"/>
        <v>0</v>
      </c>
      <c r="O115" s="151">
        <f t="shared" si="16"/>
        <v>0</v>
      </c>
    </row>
    <row r="116" spans="1:15" ht="15" customHeight="1" thickBot="1" x14ac:dyDescent="0.3">
      <c r="A116" s="313"/>
      <c r="B116" s="289"/>
      <c r="C116" s="279" t="s">
        <v>114</v>
      </c>
      <c r="D116" s="284">
        <f>SUM(D117:D125)</f>
        <v>1008</v>
      </c>
      <c r="E116" s="285">
        <f t="shared" ref="E116:H116" si="22">AVERAGE(E117:E125)</f>
        <v>3.0033333333333334</v>
      </c>
      <c r="F116" s="285">
        <f t="shared" si="22"/>
        <v>10.323333333333332</v>
      </c>
      <c r="G116" s="285">
        <f t="shared" si="22"/>
        <v>53.606666666666655</v>
      </c>
      <c r="H116" s="285">
        <f t="shared" si="22"/>
        <v>35.066666666666663</v>
      </c>
      <c r="I116" s="286">
        <f>AVERAGE(I117:I125)</f>
        <v>4.227322222222222</v>
      </c>
      <c r="J116" s="373"/>
      <c r="K116" s="164">
        <f t="shared" si="17"/>
        <v>1008</v>
      </c>
      <c r="L116" s="165">
        <f>SUM(L117:L125)</f>
        <v>870.00960000000009</v>
      </c>
      <c r="M116" s="166">
        <f t="shared" si="15"/>
        <v>88.673333333333318</v>
      </c>
      <c r="N116" s="165">
        <f>SUM(N117:N125)</f>
        <v>15.991899999999999</v>
      </c>
      <c r="O116" s="167">
        <f t="shared" si="16"/>
        <v>3.0033333333333334</v>
      </c>
    </row>
    <row r="117" spans="1:15" ht="15" customHeight="1" x14ac:dyDescent="0.25">
      <c r="A117" s="323">
        <v>1</v>
      </c>
      <c r="B117" s="78">
        <v>70020</v>
      </c>
      <c r="C117" s="273" t="s">
        <v>93</v>
      </c>
      <c r="D117" s="155">
        <v>96</v>
      </c>
      <c r="E117" s="156"/>
      <c r="F117" s="156">
        <v>2.08</v>
      </c>
      <c r="G117" s="156">
        <v>22.92</v>
      </c>
      <c r="H117" s="156">
        <v>75</v>
      </c>
      <c r="I117" s="308">
        <f t="shared" ref="I117:I125" si="23">(2*E117+3*F117+4*G117+5*H117)/100</f>
        <v>4.7292000000000005</v>
      </c>
      <c r="J117" s="373"/>
      <c r="K117" s="140">
        <f t="shared" si="17"/>
        <v>96</v>
      </c>
      <c r="L117" s="141">
        <f t="shared" si="18"/>
        <v>94.003199999999993</v>
      </c>
      <c r="M117" s="142">
        <f t="shared" si="15"/>
        <v>97.92</v>
      </c>
      <c r="N117" s="141">
        <f t="shared" si="19"/>
        <v>0</v>
      </c>
      <c r="O117" s="143">
        <f t="shared" si="16"/>
        <v>0</v>
      </c>
    </row>
    <row r="118" spans="1:15" ht="15" customHeight="1" x14ac:dyDescent="0.25">
      <c r="A118" s="375">
        <v>2</v>
      </c>
      <c r="B118" s="379">
        <v>70110</v>
      </c>
      <c r="C118" s="378" t="s">
        <v>96</v>
      </c>
      <c r="D118" s="138">
        <v>69</v>
      </c>
      <c r="E118" s="139"/>
      <c r="F118" s="139">
        <v>5.8</v>
      </c>
      <c r="G118" s="139">
        <v>50.72</v>
      </c>
      <c r="H118" s="139">
        <v>43.48</v>
      </c>
      <c r="I118" s="309">
        <f t="shared" si="23"/>
        <v>4.3767999999999994</v>
      </c>
      <c r="J118" s="373"/>
      <c r="K118" s="144">
        <f t="shared" si="17"/>
        <v>69</v>
      </c>
      <c r="L118" s="145">
        <f t="shared" si="18"/>
        <v>64.99799999999999</v>
      </c>
      <c r="M118" s="146">
        <f t="shared" si="15"/>
        <v>94.199999999999989</v>
      </c>
      <c r="N118" s="145">
        <f t="shared" si="19"/>
        <v>0</v>
      </c>
      <c r="O118" s="147">
        <f t="shared" si="16"/>
        <v>0</v>
      </c>
    </row>
    <row r="119" spans="1:15" ht="15" customHeight="1" x14ac:dyDescent="0.25">
      <c r="A119" s="375">
        <v>3</v>
      </c>
      <c r="B119" s="379">
        <v>70021</v>
      </c>
      <c r="C119" s="378" t="s">
        <v>94</v>
      </c>
      <c r="D119" s="138">
        <v>68</v>
      </c>
      <c r="E119" s="139"/>
      <c r="F119" s="139">
        <v>2.94</v>
      </c>
      <c r="G119" s="139">
        <v>60.29</v>
      </c>
      <c r="H119" s="139">
        <v>36.76</v>
      </c>
      <c r="I119" s="309">
        <f t="shared" si="23"/>
        <v>4.3377999999999997</v>
      </c>
      <c r="J119" s="373"/>
      <c r="K119" s="144">
        <f t="shared" si="17"/>
        <v>68</v>
      </c>
      <c r="L119" s="145">
        <f t="shared" si="18"/>
        <v>65.994</v>
      </c>
      <c r="M119" s="146">
        <f t="shared" si="15"/>
        <v>97.05</v>
      </c>
      <c r="N119" s="145">
        <f t="shared" si="19"/>
        <v>0</v>
      </c>
      <c r="O119" s="147">
        <f t="shared" si="16"/>
        <v>0</v>
      </c>
    </row>
    <row r="120" spans="1:15" ht="15" customHeight="1" x14ac:dyDescent="0.25">
      <c r="A120" s="375">
        <v>4</v>
      </c>
      <c r="B120" s="379">
        <v>70040</v>
      </c>
      <c r="C120" s="378" t="s">
        <v>95</v>
      </c>
      <c r="D120" s="138">
        <v>77</v>
      </c>
      <c r="E120" s="139">
        <v>2.6</v>
      </c>
      <c r="F120" s="139">
        <v>9.09</v>
      </c>
      <c r="G120" s="139">
        <v>61.04</v>
      </c>
      <c r="H120" s="139">
        <v>27.27</v>
      </c>
      <c r="I120" s="309">
        <f t="shared" si="23"/>
        <v>4.1298000000000004</v>
      </c>
      <c r="J120" s="373"/>
      <c r="K120" s="144">
        <f t="shared" si="17"/>
        <v>77</v>
      </c>
      <c r="L120" s="145">
        <f t="shared" si="18"/>
        <v>67.998699999999999</v>
      </c>
      <c r="M120" s="170">
        <f t="shared" si="15"/>
        <v>88.31</v>
      </c>
      <c r="N120" s="145">
        <f t="shared" si="19"/>
        <v>2.0020000000000002</v>
      </c>
      <c r="O120" s="147">
        <f t="shared" si="16"/>
        <v>2.6</v>
      </c>
    </row>
    <row r="121" spans="1:15" ht="15" customHeight="1" x14ac:dyDescent="0.25">
      <c r="A121" s="375">
        <v>5</v>
      </c>
      <c r="B121" s="379">
        <v>70100</v>
      </c>
      <c r="C121" s="378" t="s">
        <v>115</v>
      </c>
      <c r="D121" s="138">
        <v>76</v>
      </c>
      <c r="E121" s="139"/>
      <c r="F121" s="139">
        <v>2.63</v>
      </c>
      <c r="G121" s="139">
        <v>55.26</v>
      </c>
      <c r="H121" s="139">
        <v>42.11</v>
      </c>
      <c r="I121" s="309">
        <f t="shared" si="23"/>
        <v>4.3948</v>
      </c>
      <c r="J121" s="373"/>
      <c r="K121" s="144">
        <f t="shared" si="17"/>
        <v>76</v>
      </c>
      <c r="L121" s="145">
        <f t="shared" si="18"/>
        <v>74.001200000000011</v>
      </c>
      <c r="M121" s="146">
        <f t="shared" si="15"/>
        <v>97.37</v>
      </c>
      <c r="N121" s="145">
        <f t="shared" si="19"/>
        <v>0</v>
      </c>
      <c r="O121" s="147">
        <f t="shared" si="16"/>
        <v>0</v>
      </c>
    </row>
    <row r="122" spans="1:15" ht="15" customHeight="1" x14ac:dyDescent="0.25">
      <c r="A122" s="375">
        <v>6</v>
      </c>
      <c r="B122" s="379">
        <v>70270</v>
      </c>
      <c r="C122" s="377" t="s">
        <v>97</v>
      </c>
      <c r="D122" s="138">
        <v>72</v>
      </c>
      <c r="E122" s="139"/>
      <c r="F122" s="139">
        <v>15.28</v>
      </c>
      <c r="G122" s="139">
        <v>56.94</v>
      </c>
      <c r="H122" s="139">
        <v>27.78</v>
      </c>
      <c r="I122" s="310">
        <f t="shared" si="23"/>
        <v>4.125</v>
      </c>
      <c r="J122" s="373"/>
      <c r="K122" s="144">
        <f t="shared" si="17"/>
        <v>72</v>
      </c>
      <c r="L122" s="145">
        <f t="shared" si="18"/>
        <v>60.998400000000004</v>
      </c>
      <c r="M122" s="146">
        <f t="shared" si="15"/>
        <v>84.72</v>
      </c>
      <c r="N122" s="145">
        <f t="shared" si="19"/>
        <v>0</v>
      </c>
      <c r="O122" s="147">
        <f t="shared" si="16"/>
        <v>0</v>
      </c>
    </row>
    <row r="123" spans="1:15" ht="15" customHeight="1" x14ac:dyDescent="0.25">
      <c r="A123" s="375">
        <v>7</v>
      </c>
      <c r="B123" s="379">
        <v>70510</v>
      </c>
      <c r="C123" s="377" t="s">
        <v>98</v>
      </c>
      <c r="D123" s="138">
        <v>52</v>
      </c>
      <c r="E123" s="139"/>
      <c r="F123" s="139">
        <v>15.38</v>
      </c>
      <c r="G123" s="139">
        <v>55.77</v>
      </c>
      <c r="H123" s="139">
        <v>28.85</v>
      </c>
      <c r="I123" s="309">
        <f t="shared" si="23"/>
        <v>4.1347000000000005</v>
      </c>
      <c r="J123" s="373"/>
      <c r="K123" s="144">
        <f t="shared" si="17"/>
        <v>52</v>
      </c>
      <c r="L123" s="145">
        <f t="shared" si="18"/>
        <v>44.002399999999994</v>
      </c>
      <c r="M123" s="146">
        <f t="shared" si="15"/>
        <v>84.62</v>
      </c>
      <c r="N123" s="145">
        <f t="shared" si="19"/>
        <v>0</v>
      </c>
      <c r="O123" s="157">
        <f t="shared" si="16"/>
        <v>0</v>
      </c>
    </row>
    <row r="124" spans="1:15" ht="15" customHeight="1" x14ac:dyDescent="0.25">
      <c r="A124" s="316">
        <v>8</v>
      </c>
      <c r="B124" s="379">
        <v>10880</v>
      </c>
      <c r="C124" s="377" t="s">
        <v>123</v>
      </c>
      <c r="D124" s="138">
        <v>395</v>
      </c>
      <c r="E124" s="139">
        <v>2.5299999999999998</v>
      </c>
      <c r="F124" s="139">
        <v>15.44</v>
      </c>
      <c r="G124" s="139">
        <v>61.27</v>
      </c>
      <c r="H124" s="139">
        <v>20.76</v>
      </c>
      <c r="I124" s="309">
        <f t="shared" si="23"/>
        <v>4.0026000000000002</v>
      </c>
      <c r="J124" s="373"/>
      <c r="K124" s="144">
        <f t="shared" si="17"/>
        <v>395</v>
      </c>
      <c r="L124" s="145">
        <f t="shared" si="18"/>
        <v>324.01850000000002</v>
      </c>
      <c r="M124" s="146">
        <f t="shared" si="15"/>
        <v>82.03</v>
      </c>
      <c r="N124" s="168">
        <f t="shared" si="19"/>
        <v>9.9934999999999992</v>
      </c>
      <c r="O124" s="147">
        <f t="shared" si="16"/>
        <v>2.5299999999999998</v>
      </c>
    </row>
    <row r="125" spans="1:15" ht="15" customHeight="1" thickBot="1" x14ac:dyDescent="0.3">
      <c r="A125" s="320">
        <v>9</v>
      </c>
      <c r="B125" s="321">
        <v>10890</v>
      </c>
      <c r="C125" s="92" t="s">
        <v>125</v>
      </c>
      <c r="D125" s="158">
        <v>103</v>
      </c>
      <c r="E125" s="159">
        <v>3.88</v>
      </c>
      <c r="F125" s="159">
        <v>24.27</v>
      </c>
      <c r="G125" s="159">
        <v>58.25</v>
      </c>
      <c r="H125" s="159">
        <v>13.59</v>
      </c>
      <c r="I125" s="327">
        <f t="shared" si="23"/>
        <v>3.8151999999999999</v>
      </c>
      <c r="J125" s="373"/>
      <c r="K125" s="160">
        <f t="shared" si="17"/>
        <v>103</v>
      </c>
      <c r="L125" s="161">
        <f t="shared" si="18"/>
        <v>73.995200000000011</v>
      </c>
      <c r="M125" s="162">
        <f t="shared" si="15"/>
        <v>71.84</v>
      </c>
      <c r="N125" s="161">
        <f t="shared" si="19"/>
        <v>3.9964</v>
      </c>
      <c r="O125" s="163">
        <f t="shared" si="16"/>
        <v>3.88</v>
      </c>
    </row>
    <row r="126" spans="1:15" ht="15" customHeight="1" x14ac:dyDescent="0.25">
      <c r="D126" s="393" t="s">
        <v>101</v>
      </c>
      <c r="E126" s="393"/>
      <c r="F126" s="393"/>
      <c r="G126" s="393"/>
      <c r="H126" s="393"/>
      <c r="I126" s="287">
        <f>AVERAGE(I7,I9:I17,I19:I30,I32:I48,I50:I68,I70:I83,I85:I115,I117:I125)</f>
        <v>4.0776830357142861</v>
      </c>
      <c r="M126" s="125"/>
      <c r="N126" s="125"/>
      <c r="O126" s="125"/>
    </row>
    <row r="127" spans="1:15" ht="15" customHeight="1" x14ac:dyDescent="0.25">
      <c r="E127" s="373"/>
      <c r="M127" s="373"/>
    </row>
    <row r="128" spans="1:15" ht="15" customHeight="1" x14ac:dyDescent="0.25">
      <c r="E128" s="373"/>
    </row>
  </sheetData>
  <mergeCells count="8">
    <mergeCell ref="I4:I5"/>
    <mergeCell ref="D126:H126"/>
    <mergeCell ref="C2:D2"/>
    <mergeCell ref="A4:A5"/>
    <mergeCell ref="B4:B5"/>
    <mergeCell ref="C4:C5"/>
    <mergeCell ref="D4:D5"/>
    <mergeCell ref="E4:H4"/>
  </mergeCells>
  <conditionalFormatting sqref="I6:I126">
    <cfRule type="cellIs" dxfId="26" priority="16" stopIfTrue="1" operator="between">
      <formula>$I$126</formula>
      <formula>4.076</formula>
    </cfRule>
    <cfRule type="cellIs" dxfId="25" priority="17" stopIfTrue="1" operator="lessThan">
      <formula>3.5</formula>
    </cfRule>
    <cfRule type="cellIs" dxfId="24" priority="18" stopIfTrue="1" operator="between">
      <formula>$I$126</formula>
      <formula>3.5</formula>
    </cfRule>
    <cfRule type="cellIs" dxfId="23" priority="19" stopIfTrue="1" operator="between">
      <formula>4.5</formula>
      <formula>$I$126</formula>
    </cfRule>
    <cfRule type="cellIs" dxfId="22" priority="20" stopIfTrue="1" operator="greaterThanOrEqual">
      <formula>4.5</formula>
    </cfRule>
  </conditionalFormatting>
  <conditionalFormatting sqref="N7:O125">
    <cfRule type="cellIs" dxfId="21" priority="3" operator="equal">
      <formula>0</formula>
    </cfRule>
    <cfRule type="cellIs" dxfId="20" priority="4" operator="between">
      <formula>0</formula>
      <formula>9.99</formula>
    </cfRule>
    <cfRule type="cellIs" dxfId="19" priority="5" operator="greaterThanOrEqual">
      <formula>9.99</formula>
    </cfRule>
    <cfRule type="cellIs" dxfId="18" priority="2" operator="equal">
      <formula>"-"</formula>
    </cfRule>
  </conditionalFormatting>
  <conditionalFormatting sqref="M7:M125">
    <cfRule type="cellIs" dxfId="14" priority="12" stopIfTrue="1" operator="lessThan">
      <formula>50</formula>
    </cfRule>
    <cfRule type="cellIs" dxfId="15" priority="13" stopIfTrue="1" operator="between">
      <formula>50</formula>
      <formula>$M$6</formula>
    </cfRule>
    <cfRule type="cellIs" dxfId="16" priority="14" stopIfTrue="1" operator="between">
      <formula>$M$6</formula>
      <formula>90</formula>
    </cfRule>
    <cfRule type="cellIs" dxfId="17" priority="15" stopIfTrue="1" operator="between">
      <formula>90</formula>
      <formula>100</formula>
    </cfRule>
    <cfRule type="cellIs" dxfId="13" priority="1" operator="equal">
      <formula>"-"</formula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Окружающий мир-4 2018-2021</vt:lpstr>
      <vt:lpstr>Окружающий мир-4 2018</vt:lpstr>
      <vt:lpstr>Окружающий мир-4 2019</vt:lpstr>
      <vt:lpstr>Окружающий мир-4 2020</vt:lpstr>
      <vt:lpstr>Окружающий мир-4 2021</vt:lpstr>
    </vt:vector>
  </TitlesOfParts>
  <Company>DNS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</dc:creator>
  <cp:lastModifiedBy>Горностаев Александр Октавьевич</cp:lastModifiedBy>
  <dcterms:created xsi:type="dcterms:W3CDTF">2017-12-20T06:06:57Z</dcterms:created>
  <dcterms:modified xsi:type="dcterms:W3CDTF">2022-02-22T12:50:12Z</dcterms:modified>
</cp:coreProperties>
</file>