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20235" windowHeight="7905" tabRatio="760"/>
  </bookViews>
  <sheets>
    <sheet name="Окружающий мир-4 2020-2024" sheetId="3" r:id="rId1"/>
    <sheet name="Окружающий мир-4 2020" sheetId="2" r:id="rId2"/>
    <sheet name="Окружающий мир-4 2021" sheetId="7" r:id="rId3"/>
    <sheet name="Окружающий мир-4 2022 расклад" sheetId="8" r:id="rId4"/>
    <sheet name="Окружающий мир-4 2023 расклад" sheetId="9" r:id="rId5"/>
    <sheet name="Окружающий мир-4 2024 расклад" sheetId="10" r:id="rId6"/>
  </sheets>
  <calcPr calcId="145621"/>
</workbook>
</file>

<file path=xl/calcChain.xml><?xml version="1.0" encoding="utf-8"?>
<calcChain xmlns="http://schemas.openxmlformats.org/spreadsheetml/2006/main">
  <c r="L6" i="9" l="1"/>
  <c r="R124" i="3" l="1"/>
  <c r="R123" i="3"/>
  <c r="R122" i="3"/>
  <c r="R121" i="3"/>
  <c r="R120" i="3"/>
  <c r="R119" i="3"/>
  <c r="R118" i="3"/>
  <c r="R117" i="3"/>
  <c r="R116" i="3"/>
  <c r="R115" i="3"/>
  <c r="R114" i="3"/>
  <c r="R113" i="3"/>
  <c r="R112" i="3"/>
  <c r="R111" i="3"/>
  <c r="R110" i="3"/>
  <c r="R109" i="3"/>
  <c r="R108" i="3"/>
  <c r="R107" i="3"/>
  <c r="R106" i="3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AB124" i="3"/>
  <c r="AB123" i="3"/>
  <c r="AB122" i="3"/>
  <c r="AB121" i="3"/>
  <c r="AB120" i="3"/>
  <c r="AB119" i="3"/>
  <c r="AB118" i="3"/>
  <c r="AB117" i="3"/>
  <c r="AB116" i="3"/>
  <c r="AB115" i="3"/>
  <c r="AB114" i="3"/>
  <c r="AB113" i="3"/>
  <c r="AB112" i="3"/>
  <c r="AB111" i="3"/>
  <c r="AB110" i="3"/>
  <c r="AB109" i="3"/>
  <c r="AB108" i="3"/>
  <c r="AB107" i="3"/>
  <c r="AB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W124" i="3"/>
  <c r="W123" i="3"/>
  <c r="W122" i="3"/>
  <c r="W121" i="3"/>
  <c r="W120" i="3"/>
  <c r="W119" i="3"/>
  <c r="W118" i="3"/>
  <c r="W117" i="3"/>
  <c r="W116" i="3"/>
  <c r="W115" i="3"/>
  <c r="W114" i="3"/>
  <c r="W113" i="3"/>
  <c r="W112" i="3"/>
  <c r="W111" i="3"/>
  <c r="W110" i="3"/>
  <c r="W109" i="3"/>
  <c r="W108" i="3"/>
  <c r="W107" i="3"/>
  <c r="W106" i="3"/>
  <c r="W105" i="3"/>
  <c r="W104" i="3"/>
  <c r="W103" i="3"/>
  <c r="W102" i="3"/>
  <c r="W101" i="3"/>
  <c r="W100" i="3"/>
  <c r="W99" i="3"/>
  <c r="W98" i="3"/>
  <c r="W97" i="3"/>
  <c r="W96" i="3"/>
  <c r="W95" i="3"/>
  <c r="W94" i="3"/>
  <c r="W93" i="3"/>
  <c r="W92" i="3"/>
  <c r="W91" i="3"/>
  <c r="W90" i="3"/>
  <c r="W89" i="3"/>
  <c r="W88" i="3"/>
  <c r="W87" i="3"/>
  <c r="W86" i="3"/>
  <c r="W85" i="3"/>
  <c r="W84" i="3"/>
  <c r="W83" i="3"/>
  <c r="W82" i="3"/>
  <c r="W81" i="3"/>
  <c r="W80" i="3"/>
  <c r="W79" i="3"/>
  <c r="W78" i="3"/>
  <c r="W77" i="3"/>
  <c r="W76" i="3"/>
  <c r="W75" i="3"/>
  <c r="W74" i="3"/>
  <c r="W73" i="3"/>
  <c r="W72" i="3"/>
  <c r="W71" i="3"/>
  <c r="W70" i="3"/>
  <c r="W69" i="3"/>
  <c r="W68" i="3"/>
  <c r="W67" i="3"/>
  <c r="W66" i="3"/>
  <c r="W65" i="3"/>
  <c r="W64" i="3"/>
  <c r="W63" i="3"/>
  <c r="W62" i="3"/>
  <c r="W61" i="3"/>
  <c r="W60" i="3"/>
  <c r="W59" i="3"/>
  <c r="W58" i="3"/>
  <c r="W57" i="3"/>
  <c r="W56" i="3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  <c r="R6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O124" i="10"/>
  <c r="M124" i="10"/>
  <c r="K124" i="10"/>
  <c r="N124" i="10" s="1"/>
  <c r="O123" i="10"/>
  <c r="M123" i="10"/>
  <c r="K123" i="10"/>
  <c r="N123" i="10" s="1"/>
  <c r="O122" i="10"/>
  <c r="M122" i="10"/>
  <c r="K122" i="10"/>
  <c r="N122" i="10" s="1"/>
  <c r="O121" i="10"/>
  <c r="M121" i="10"/>
  <c r="K121" i="10"/>
  <c r="N121" i="10" s="1"/>
  <c r="O120" i="10"/>
  <c r="M120" i="10"/>
  <c r="K120" i="10"/>
  <c r="N120" i="10" s="1"/>
  <c r="O119" i="10"/>
  <c r="M119" i="10"/>
  <c r="K119" i="10"/>
  <c r="N119" i="10" s="1"/>
  <c r="O118" i="10"/>
  <c r="M118" i="10"/>
  <c r="K118" i="10"/>
  <c r="N118" i="10" s="1"/>
  <c r="O117" i="10"/>
  <c r="M117" i="10"/>
  <c r="K117" i="10"/>
  <c r="N117" i="10" s="1"/>
  <c r="O116" i="10"/>
  <c r="M116" i="10"/>
  <c r="K116" i="10"/>
  <c r="N116" i="10" s="1"/>
  <c r="N115" i="10" s="1"/>
  <c r="O115" i="10"/>
  <c r="M115" i="10"/>
  <c r="K115" i="10"/>
  <c r="O114" i="10"/>
  <c r="M114" i="10"/>
  <c r="K114" i="10"/>
  <c r="N114" i="10" s="1"/>
  <c r="O113" i="10"/>
  <c r="M113" i="10"/>
  <c r="K113" i="10"/>
  <c r="N113" i="10" s="1"/>
  <c r="O112" i="10"/>
  <c r="M112" i="10"/>
  <c r="K112" i="10"/>
  <c r="N112" i="10" s="1"/>
  <c r="O111" i="10"/>
  <c r="M111" i="10"/>
  <c r="K111" i="10"/>
  <c r="N111" i="10" s="1"/>
  <c r="O110" i="10"/>
  <c r="M110" i="10"/>
  <c r="K110" i="10"/>
  <c r="N110" i="10" s="1"/>
  <c r="O109" i="10"/>
  <c r="M109" i="10"/>
  <c r="K109" i="10"/>
  <c r="N109" i="10" s="1"/>
  <c r="O108" i="10"/>
  <c r="M108" i="10"/>
  <c r="K108" i="10"/>
  <c r="N108" i="10" s="1"/>
  <c r="O107" i="10"/>
  <c r="M107" i="10"/>
  <c r="K107" i="10"/>
  <c r="N107" i="10" s="1"/>
  <c r="O106" i="10"/>
  <c r="M106" i="10"/>
  <c r="K106" i="10"/>
  <c r="N106" i="10" s="1"/>
  <c r="O105" i="10"/>
  <c r="M105" i="10"/>
  <c r="K105" i="10"/>
  <c r="N105" i="10" s="1"/>
  <c r="O104" i="10"/>
  <c r="M104" i="10"/>
  <c r="K104" i="10"/>
  <c r="N104" i="10" s="1"/>
  <c r="O103" i="10"/>
  <c r="M103" i="10"/>
  <c r="K103" i="10"/>
  <c r="N103" i="10" s="1"/>
  <c r="O102" i="10"/>
  <c r="M102" i="10"/>
  <c r="K102" i="10"/>
  <c r="N102" i="10" s="1"/>
  <c r="O101" i="10"/>
  <c r="M101" i="10"/>
  <c r="K101" i="10"/>
  <c r="N101" i="10" s="1"/>
  <c r="O100" i="10"/>
  <c r="M100" i="10"/>
  <c r="K100" i="10"/>
  <c r="N100" i="10" s="1"/>
  <c r="O99" i="10"/>
  <c r="M99" i="10"/>
  <c r="K99" i="10"/>
  <c r="N99" i="10" s="1"/>
  <c r="O98" i="10"/>
  <c r="M98" i="10"/>
  <c r="K98" i="10"/>
  <c r="N98" i="10" s="1"/>
  <c r="O97" i="10"/>
  <c r="M97" i="10"/>
  <c r="K97" i="10"/>
  <c r="N97" i="10" s="1"/>
  <c r="O96" i="10"/>
  <c r="M96" i="10"/>
  <c r="K96" i="10"/>
  <c r="N96" i="10" s="1"/>
  <c r="O95" i="10"/>
  <c r="M95" i="10"/>
  <c r="K95" i="10"/>
  <c r="N95" i="10" s="1"/>
  <c r="O94" i="10"/>
  <c r="M94" i="10"/>
  <c r="K94" i="10"/>
  <c r="N94" i="10" s="1"/>
  <c r="O93" i="10"/>
  <c r="M93" i="10"/>
  <c r="K93" i="10"/>
  <c r="N93" i="10" s="1"/>
  <c r="O92" i="10"/>
  <c r="M92" i="10"/>
  <c r="K92" i="10"/>
  <c r="N92" i="10" s="1"/>
  <c r="O91" i="10"/>
  <c r="M91" i="10"/>
  <c r="K91" i="10"/>
  <c r="N91" i="10" s="1"/>
  <c r="O90" i="10"/>
  <c r="M90" i="10"/>
  <c r="K90" i="10"/>
  <c r="N90" i="10" s="1"/>
  <c r="O89" i="10"/>
  <c r="M89" i="10"/>
  <c r="K89" i="10"/>
  <c r="N89" i="10" s="1"/>
  <c r="O88" i="10"/>
  <c r="M88" i="10"/>
  <c r="K88" i="10"/>
  <c r="N88" i="10" s="1"/>
  <c r="O87" i="10"/>
  <c r="M87" i="10"/>
  <c r="K87" i="10"/>
  <c r="N87" i="10" s="1"/>
  <c r="O86" i="10"/>
  <c r="M86" i="10"/>
  <c r="K86" i="10"/>
  <c r="N86" i="10" s="1"/>
  <c r="O85" i="10"/>
  <c r="M85" i="10"/>
  <c r="K85" i="10"/>
  <c r="N85" i="10" s="1"/>
  <c r="N84" i="10" s="1"/>
  <c r="O84" i="10"/>
  <c r="M84" i="10"/>
  <c r="K84" i="10"/>
  <c r="O83" i="10"/>
  <c r="M83" i="10"/>
  <c r="K83" i="10"/>
  <c r="N83" i="10" s="1"/>
  <c r="O82" i="10"/>
  <c r="M82" i="10"/>
  <c r="K82" i="10"/>
  <c r="N82" i="10" s="1"/>
  <c r="O81" i="10"/>
  <c r="M81" i="10"/>
  <c r="K81" i="10"/>
  <c r="N81" i="10" s="1"/>
  <c r="O80" i="10"/>
  <c r="M80" i="10"/>
  <c r="K80" i="10"/>
  <c r="N80" i="10" s="1"/>
  <c r="O79" i="10"/>
  <c r="M79" i="10"/>
  <c r="K79" i="10"/>
  <c r="N79" i="10" s="1"/>
  <c r="O78" i="10"/>
  <c r="M78" i="10"/>
  <c r="K78" i="10"/>
  <c r="N78" i="10" s="1"/>
  <c r="O77" i="10"/>
  <c r="M77" i="10"/>
  <c r="K77" i="10"/>
  <c r="N77" i="10" s="1"/>
  <c r="O76" i="10"/>
  <c r="M76" i="10"/>
  <c r="K76" i="10"/>
  <c r="N76" i="10" s="1"/>
  <c r="O75" i="10"/>
  <c r="M75" i="10"/>
  <c r="K75" i="10"/>
  <c r="N75" i="10" s="1"/>
  <c r="O74" i="10"/>
  <c r="M74" i="10"/>
  <c r="K74" i="10"/>
  <c r="N74" i="10" s="1"/>
  <c r="O73" i="10"/>
  <c r="M73" i="10"/>
  <c r="K73" i="10"/>
  <c r="N73" i="10" s="1"/>
  <c r="O72" i="10"/>
  <c r="M72" i="10"/>
  <c r="K72" i="10"/>
  <c r="N72" i="10" s="1"/>
  <c r="O71" i="10"/>
  <c r="M71" i="10"/>
  <c r="K71" i="10"/>
  <c r="N71" i="10" s="1"/>
  <c r="O70" i="10"/>
  <c r="M70" i="10"/>
  <c r="K70" i="10"/>
  <c r="N70" i="10" s="1"/>
  <c r="N69" i="10" s="1"/>
  <c r="O69" i="10"/>
  <c r="M69" i="10"/>
  <c r="K69" i="10"/>
  <c r="O68" i="10"/>
  <c r="M68" i="10"/>
  <c r="K68" i="10"/>
  <c r="N68" i="10" s="1"/>
  <c r="O67" i="10"/>
  <c r="M67" i="10"/>
  <c r="K67" i="10"/>
  <c r="N67" i="10" s="1"/>
  <c r="O66" i="10"/>
  <c r="M66" i="10"/>
  <c r="K66" i="10"/>
  <c r="N66" i="10" s="1"/>
  <c r="O65" i="10"/>
  <c r="M65" i="10"/>
  <c r="K65" i="10"/>
  <c r="N65" i="10" s="1"/>
  <c r="O64" i="10"/>
  <c r="M64" i="10"/>
  <c r="K64" i="10"/>
  <c r="N64" i="10" s="1"/>
  <c r="O63" i="10"/>
  <c r="M63" i="10"/>
  <c r="K63" i="10"/>
  <c r="N63" i="10" s="1"/>
  <c r="O62" i="10"/>
  <c r="M62" i="10"/>
  <c r="K62" i="10"/>
  <c r="N62" i="10" s="1"/>
  <c r="O61" i="10"/>
  <c r="M61" i="10"/>
  <c r="K61" i="10"/>
  <c r="N61" i="10" s="1"/>
  <c r="O60" i="10"/>
  <c r="M60" i="10"/>
  <c r="K60" i="10"/>
  <c r="N60" i="10" s="1"/>
  <c r="O59" i="10"/>
  <c r="M59" i="10"/>
  <c r="K59" i="10"/>
  <c r="N59" i="10" s="1"/>
  <c r="O58" i="10"/>
  <c r="M58" i="10"/>
  <c r="K58" i="10"/>
  <c r="N58" i="10" s="1"/>
  <c r="O57" i="10"/>
  <c r="M57" i="10"/>
  <c r="K57" i="10"/>
  <c r="N57" i="10" s="1"/>
  <c r="O56" i="10"/>
  <c r="M56" i="10"/>
  <c r="K56" i="10"/>
  <c r="N56" i="10" s="1"/>
  <c r="O55" i="10"/>
  <c r="M55" i="10"/>
  <c r="K55" i="10"/>
  <c r="N55" i="10" s="1"/>
  <c r="O54" i="10"/>
  <c r="M54" i="10"/>
  <c r="K54" i="10"/>
  <c r="N54" i="10" s="1"/>
  <c r="O53" i="10"/>
  <c r="M53" i="10"/>
  <c r="K53" i="10"/>
  <c r="N53" i="10" s="1"/>
  <c r="O52" i="10"/>
  <c r="M52" i="10"/>
  <c r="K52" i="10"/>
  <c r="N52" i="10" s="1"/>
  <c r="O51" i="10"/>
  <c r="M51" i="10"/>
  <c r="K51" i="10"/>
  <c r="N51" i="10" s="1"/>
  <c r="O50" i="10"/>
  <c r="M50" i="10"/>
  <c r="K50" i="10"/>
  <c r="N50" i="10" s="1"/>
  <c r="O49" i="10"/>
  <c r="M49" i="10"/>
  <c r="K49" i="10"/>
  <c r="N49" i="10" s="1"/>
  <c r="N48" i="10" s="1"/>
  <c r="O48" i="10"/>
  <c r="M48" i="10"/>
  <c r="K48" i="10"/>
  <c r="O47" i="10"/>
  <c r="M47" i="10"/>
  <c r="K47" i="10"/>
  <c r="N47" i="10" s="1"/>
  <c r="O46" i="10"/>
  <c r="M46" i="10"/>
  <c r="K46" i="10"/>
  <c r="N46" i="10" s="1"/>
  <c r="O45" i="10"/>
  <c r="M45" i="10"/>
  <c r="K45" i="10"/>
  <c r="N45" i="10" s="1"/>
  <c r="O44" i="10"/>
  <c r="M44" i="10"/>
  <c r="K44" i="10"/>
  <c r="N44" i="10" s="1"/>
  <c r="O43" i="10"/>
  <c r="M43" i="10"/>
  <c r="K43" i="10"/>
  <c r="N43" i="10" s="1"/>
  <c r="O42" i="10"/>
  <c r="M42" i="10"/>
  <c r="K42" i="10"/>
  <c r="N42" i="10" s="1"/>
  <c r="O41" i="10"/>
  <c r="M41" i="10"/>
  <c r="K41" i="10"/>
  <c r="N41" i="10" s="1"/>
  <c r="O40" i="10"/>
  <c r="M40" i="10"/>
  <c r="K40" i="10"/>
  <c r="N40" i="10" s="1"/>
  <c r="O39" i="10"/>
  <c r="M39" i="10"/>
  <c r="K39" i="10"/>
  <c r="N39" i="10" s="1"/>
  <c r="O38" i="10"/>
  <c r="M38" i="10"/>
  <c r="K38" i="10"/>
  <c r="N38" i="10" s="1"/>
  <c r="O37" i="10"/>
  <c r="M37" i="10"/>
  <c r="K37" i="10"/>
  <c r="N37" i="10" s="1"/>
  <c r="O36" i="10"/>
  <c r="M36" i="10"/>
  <c r="K36" i="10"/>
  <c r="N36" i="10" s="1"/>
  <c r="O35" i="10"/>
  <c r="M35" i="10"/>
  <c r="K35" i="10"/>
  <c r="N35" i="10" s="1"/>
  <c r="O34" i="10"/>
  <c r="M34" i="10"/>
  <c r="K34" i="10"/>
  <c r="N34" i="10" s="1"/>
  <c r="O33" i="10"/>
  <c r="M33" i="10"/>
  <c r="K33" i="10"/>
  <c r="N33" i="10" s="1"/>
  <c r="O32" i="10"/>
  <c r="M32" i="10"/>
  <c r="K32" i="10"/>
  <c r="N32" i="10" s="1"/>
  <c r="O31" i="10"/>
  <c r="M31" i="10"/>
  <c r="K31" i="10"/>
  <c r="N31" i="10" s="1"/>
  <c r="N30" i="10" s="1"/>
  <c r="O30" i="10"/>
  <c r="M30" i="10"/>
  <c r="K30" i="10"/>
  <c r="O29" i="10"/>
  <c r="M29" i="10"/>
  <c r="K29" i="10"/>
  <c r="N29" i="10" s="1"/>
  <c r="O28" i="10"/>
  <c r="M28" i="10"/>
  <c r="K28" i="10"/>
  <c r="N28" i="10" s="1"/>
  <c r="O27" i="10"/>
  <c r="M27" i="10"/>
  <c r="K27" i="10"/>
  <c r="N27" i="10" s="1"/>
  <c r="O26" i="10"/>
  <c r="M26" i="10"/>
  <c r="K26" i="10"/>
  <c r="N26" i="10" s="1"/>
  <c r="O25" i="10"/>
  <c r="M25" i="10"/>
  <c r="K25" i="10"/>
  <c r="N25" i="10" s="1"/>
  <c r="O24" i="10"/>
  <c r="M24" i="10"/>
  <c r="K24" i="10"/>
  <c r="N24" i="10" s="1"/>
  <c r="O23" i="10"/>
  <c r="M23" i="10"/>
  <c r="K23" i="10"/>
  <c r="N23" i="10" s="1"/>
  <c r="O22" i="10"/>
  <c r="M22" i="10"/>
  <c r="K22" i="10"/>
  <c r="N22" i="10" s="1"/>
  <c r="O21" i="10"/>
  <c r="M21" i="10"/>
  <c r="K21" i="10"/>
  <c r="N21" i="10" s="1"/>
  <c r="O20" i="10"/>
  <c r="M20" i="10"/>
  <c r="K20" i="10"/>
  <c r="N20" i="10" s="1"/>
  <c r="O19" i="10"/>
  <c r="M19" i="10"/>
  <c r="K19" i="10"/>
  <c r="N19" i="10" s="1"/>
  <c r="O18" i="10"/>
  <c r="M18" i="10"/>
  <c r="K18" i="10"/>
  <c r="N18" i="10" s="1"/>
  <c r="N17" i="10" s="1"/>
  <c r="O17" i="10"/>
  <c r="M17" i="10"/>
  <c r="K17" i="10"/>
  <c r="O16" i="10"/>
  <c r="M16" i="10"/>
  <c r="K16" i="10"/>
  <c r="N16" i="10" s="1"/>
  <c r="O15" i="10"/>
  <c r="M15" i="10"/>
  <c r="K15" i="10"/>
  <c r="N15" i="10" s="1"/>
  <c r="O14" i="10"/>
  <c r="M14" i="10"/>
  <c r="K14" i="10"/>
  <c r="N14" i="10" s="1"/>
  <c r="O13" i="10"/>
  <c r="M13" i="10"/>
  <c r="K13" i="10"/>
  <c r="N13" i="10" s="1"/>
  <c r="O12" i="10"/>
  <c r="M12" i="10"/>
  <c r="K12" i="10"/>
  <c r="N12" i="10" s="1"/>
  <c r="O11" i="10"/>
  <c r="M11" i="10"/>
  <c r="K11" i="10"/>
  <c r="N11" i="10" s="1"/>
  <c r="O10" i="10"/>
  <c r="M10" i="10"/>
  <c r="K10" i="10"/>
  <c r="N10" i="10" s="1"/>
  <c r="O9" i="10"/>
  <c r="M9" i="10"/>
  <c r="K9" i="10"/>
  <c r="N9" i="10" s="1"/>
  <c r="O8" i="10"/>
  <c r="M8" i="10"/>
  <c r="K8" i="10"/>
  <c r="N8" i="10" s="1"/>
  <c r="N7" i="10" s="1"/>
  <c r="N6" i="10" s="1"/>
  <c r="O7" i="10"/>
  <c r="M7" i="10"/>
  <c r="K7" i="10"/>
  <c r="O6" i="10"/>
  <c r="M6" i="10"/>
  <c r="K6" i="10"/>
  <c r="I124" i="10"/>
  <c r="I123" i="10"/>
  <c r="I122" i="10"/>
  <c r="I121" i="10"/>
  <c r="I120" i="10"/>
  <c r="I119" i="10"/>
  <c r="I118" i="10"/>
  <c r="I117" i="10"/>
  <c r="I116" i="10"/>
  <c r="I115" i="10"/>
  <c r="H115" i="10"/>
  <c r="G115" i="10"/>
  <c r="F115" i="10"/>
  <c r="E115" i="10"/>
  <c r="D115" i="10"/>
  <c r="I114" i="10"/>
  <c r="I113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H84" i="10"/>
  <c r="G84" i="10"/>
  <c r="F84" i="10"/>
  <c r="E84" i="10"/>
  <c r="D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H69" i="10"/>
  <c r="G69" i="10"/>
  <c r="F69" i="10"/>
  <c r="E69" i="10"/>
  <c r="D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H48" i="10"/>
  <c r="G48" i="10"/>
  <c r="F48" i="10"/>
  <c r="E48" i="10"/>
  <c r="D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H30" i="10"/>
  <c r="G30" i="10"/>
  <c r="F30" i="10"/>
  <c r="E30" i="10"/>
  <c r="D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H17" i="10"/>
  <c r="G17" i="10"/>
  <c r="F17" i="10"/>
  <c r="E17" i="10"/>
  <c r="D17" i="10"/>
  <c r="I16" i="10"/>
  <c r="I15" i="10"/>
  <c r="I14" i="10"/>
  <c r="I13" i="10"/>
  <c r="I12" i="10"/>
  <c r="I11" i="10"/>
  <c r="I10" i="10"/>
  <c r="I9" i="10"/>
  <c r="I8" i="10"/>
  <c r="I125" i="10" s="1"/>
  <c r="I7" i="10"/>
  <c r="H7" i="10"/>
  <c r="G7" i="10"/>
  <c r="F7" i="10"/>
  <c r="E7" i="10"/>
  <c r="D7" i="10"/>
  <c r="H6" i="10"/>
  <c r="G6" i="10"/>
  <c r="F6" i="10"/>
  <c r="E6" i="10"/>
  <c r="D6" i="10"/>
  <c r="L8" i="10" l="1"/>
  <c r="L9" i="10"/>
  <c r="L10" i="10"/>
  <c r="L11" i="10"/>
  <c r="L12" i="10"/>
  <c r="L13" i="10"/>
  <c r="L14" i="10"/>
  <c r="L15" i="10"/>
  <c r="L16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6" i="10"/>
  <c r="L117" i="10"/>
  <c r="L118" i="10"/>
  <c r="L119" i="10"/>
  <c r="L120" i="10"/>
  <c r="L121" i="10"/>
  <c r="L122" i="10"/>
  <c r="L123" i="10"/>
  <c r="L124" i="10"/>
  <c r="AA124" i="3"/>
  <c r="AA123" i="3"/>
  <c r="AA122" i="3"/>
  <c r="AA121" i="3"/>
  <c r="AA120" i="3"/>
  <c r="AA119" i="3"/>
  <c r="AA118" i="3"/>
  <c r="AA117" i="3"/>
  <c r="AA116" i="3"/>
  <c r="AA115" i="3"/>
  <c r="AA114" i="3"/>
  <c r="AA113" i="3"/>
  <c r="AA112" i="3"/>
  <c r="AA111" i="3"/>
  <c r="AA110" i="3"/>
  <c r="AA109" i="3"/>
  <c r="AA108" i="3"/>
  <c r="AA107" i="3"/>
  <c r="AA106" i="3"/>
  <c r="AA105" i="3"/>
  <c r="AA104" i="3"/>
  <c r="AA103" i="3"/>
  <c r="AA102" i="3"/>
  <c r="AA101" i="3"/>
  <c r="AA100" i="3"/>
  <c r="AA99" i="3"/>
  <c r="AA98" i="3"/>
  <c r="AA97" i="3"/>
  <c r="AA96" i="3"/>
  <c r="AA95" i="3"/>
  <c r="AA94" i="3"/>
  <c r="AA93" i="3"/>
  <c r="AA92" i="3"/>
  <c r="AA91" i="3"/>
  <c r="AA90" i="3"/>
  <c r="AA89" i="3"/>
  <c r="AA88" i="3"/>
  <c r="AA87" i="3"/>
  <c r="AA86" i="3"/>
  <c r="AA85" i="3"/>
  <c r="AA84" i="3"/>
  <c r="AA83" i="3"/>
  <c r="AA82" i="3"/>
  <c r="AA81" i="3"/>
  <c r="AA80" i="3"/>
  <c r="AA79" i="3"/>
  <c r="AA78" i="3"/>
  <c r="AA77" i="3"/>
  <c r="AA76" i="3"/>
  <c r="AA75" i="3"/>
  <c r="AA74" i="3"/>
  <c r="AA73" i="3"/>
  <c r="AA72" i="3"/>
  <c r="AA71" i="3"/>
  <c r="AA70" i="3"/>
  <c r="AA69" i="3"/>
  <c r="V124" i="3"/>
  <c r="V123" i="3"/>
  <c r="V122" i="3"/>
  <c r="V121" i="3"/>
  <c r="V120" i="3"/>
  <c r="V119" i="3"/>
  <c r="V118" i="3"/>
  <c r="V117" i="3"/>
  <c r="V116" i="3"/>
  <c r="V115" i="3"/>
  <c r="V114" i="3"/>
  <c r="V113" i="3"/>
  <c r="V112" i="3"/>
  <c r="V111" i="3"/>
  <c r="V110" i="3"/>
  <c r="V109" i="3"/>
  <c r="V108" i="3"/>
  <c r="V107" i="3"/>
  <c r="V106" i="3"/>
  <c r="V105" i="3"/>
  <c r="V104" i="3"/>
  <c r="V103" i="3"/>
  <c r="V102" i="3"/>
  <c r="V101" i="3"/>
  <c r="V100" i="3"/>
  <c r="V99" i="3"/>
  <c r="V98" i="3"/>
  <c r="V97" i="3"/>
  <c r="V96" i="3"/>
  <c r="V95" i="3"/>
  <c r="V94" i="3"/>
  <c r="V93" i="3"/>
  <c r="V92" i="3"/>
  <c r="V91" i="3"/>
  <c r="V90" i="3"/>
  <c r="V89" i="3"/>
  <c r="V88" i="3"/>
  <c r="V87" i="3"/>
  <c r="V86" i="3"/>
  <c r="V85" i="3"/>
  <c r="V84" i="3"/>
  <c r="V83" i="3"/>
  <c r="V82" i="3"/>
  <c r="V81" i="3"/>
  <c r="V80" i="3"/>
  <c r="V79" i="3"/>
  <c r="V78" i="3"/>
  <c r="V77" i="3"/>
  <c r="V76" i="3"/>
  <c r="V75" i="3"/>
  <c r="V74" i="3"/>
  <c r="V73" i="3"/>
  <c r="V72" i="3"/>
  <c r="V71" i="3"/>
  <c r="V70" i="3"/>
  <c r="V69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AA67" i="3"/>
  <c r="Z67" i="3"/>
  <c r="Y67" i="3"/>
  <c r="X67" i="3"/>
  <c r="V67" i="3"/>
  <c r="U67" i="3"/>
  <c r="T67" i="3"/>
  <c r="S67" i="3"/>
  <c r="Q67" i="3"/>
  <c r="P67" i="3"/>
  <c r="O67" i="3"/>
  <c r="N67" i="3"/>
  <c r="L67" i="3"/>
  <c r="K67" i="3"/>
  <c r="J67" i="3"/>
  <c r="I67" i="3"/>
  <c r="G67" i="3"/>
  <c r="F67" i="3"/>
  <c r="E67" i="3"/>
  <c r="D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V66" i="3"/>
  <c r="V65" i="3"/>
  <c r="V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AA66" i="3"/>
  <c r="AA65" i="3"/>
  <c r="AA64" i="3"/>
  <c r="AA63" i="3"/>
  <c r="AA62" i="3"/>
  <c r="AA61" i="3"/>
  <c r="AA60" i="3"/>
  <c r="AA59" i="3"/>
  <c r="AA58" i="3"/>
  <c r="AA57" i="3"/>
  <c r="AA56" i="3"/>
  <c r="AA55" i="3"/>
  <c r="AA54" i="3"/>
  <c r="AA53" i="3"/>
  <c r="AA52" i="3"/>
  <c r="AA51" i="3"/>
  <c r="AA50" i="3"/>
  <c r="AA49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AA10" i="3"/>
  <c r="AA9" i="3"/>
  <c r="AA8" i="3"/>
  <c r="AA7" i="3"/>
  <c r="V7" i="3"/>
  <c r="Q7" i="3"/>
  <c r="L7" i="3"/>
  <c r="G7" i="3"/>
  <c r="S114" i="3"/>
  <c r="S113" i="3"/>
  <c r="S112" i="3"/>
  <c r="S111" i="3"/>
  <c r="S110" i="3"/>
  <c r="S109" i="3"/>
  <c r="S108" i="3"/>
  <c r="S107" i="3"/>
  <c r="S106" i="3"/>
  <c r="S105" i="3"/>
  <c r="S104" i="3"/>
  <c r="S103" i="3"/>
  <c r="S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X82" i="3"/>
  <c r="X81" i="3"/>
  <c r="X80" i="3"/>
  <c r="X79" i="3"/>
  <c r="X78" i="3"/>
  <c r="X77" i="3"/>
  <c r="X76" i="3"/>
  <c r="X75" i="3"/>
  <c r="X74" i="3"/>
  <c r="X73" i="3"/>
  <c r="X72" i="3"/>
  <c r="X71" i="3"/>
  <c r="X70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I68" i="9"/>
  <c r="I125" i="9"/>
  <c r="L84" i="9"/>
  <c r="O114" i="9"/>
  <c r="M114" i="9"/>
  <c r="K114" i="9"/>
  <c r="N114" i="9" s="1"/>
  <c r="N84" i="9" s="1"/>
  <c r="L115" i="9"/>
  <c r="O115" i="9"/>
  <c r="N115" i="9"/>
  <c r="M115" i="9"/>
  <c r="K115" i="9"/>
  <c r="O124" i="9"/>
  <c r="M124" i="9"/>
  <c r="K124" i="9"/>
  <c r="N124" i="9" s="1"/>
  <c r="N69" i="9"/>
  <c r="L69" i="9"/>
  <c r="O83" i="9"/>
  <c r="M83" i="9"/>
  <c r="K83" i="9"/>
  <c r="N83" i="9" s="1"/>
  <c r="O84" i="9"/>
  <c r="M84" i="9"/>
  <c r="K84" i="9"/>
  <c r="O68" i="9"/>
  <c r="AA68" i="3" s="1"/>
  <c r="M68" i="9"/>
  <c r="Q68" i="3" s="1"/>
  <c r="K68" i="9"/>
  <c r="N68" i="9" s="1"/>
  <c r="N48" i="9" s="1"/>
  <c r="V48" i="3" s="1"/>
  <c r="H48" i="9"/>
  <c r="O69" i="9"/>
  <c r="M69" i="9"/>
  <c r="K69" i="9"/>
  <c r="O8" i="9"/>
  <c r="M8" i="9"/>
  <c r="K8" i="9"/>
  <c r="N8" i="9" s="1"/>
  <c r="O123" i="9"/>
  <c r="M123" i="9"/>
  <c r="K123" i="9"/>
  <c r="N123" i="9" s="1"/>
  <c r="O122" i="9"/>
  <c r="M122" i="9"/>
  <c r="K122" i="9"/>
  <c r="N122" i="9" s="1"/>
  <c r="O121" i="9"/>
  <c r="M121" i="9"/>
  <c r="K121" i="9"/>
  <c r="N121" i="9" s="1"/>
  <c r="O120" i="9"/>
  <c r="M120" i="9"/>
  <c r="K120" i="9"/>
  <c r="N120" i="9" s="1"/>
  <c r="O119" i="9"/>
  <c r="M119" i="9"/>
  <c r="K119" i="9"/>
  <c r="N119" i="9" s="1"/>
  <c r="O118" i="9"/>
  <c r="M118" i="9"/>
  <c r="K118" i="9"/>
  <c r="N118" i="9" s="1"/>
  <c r="O117" i="9"/>
  <c r="M117" i="9"/>
  <c r="K117" i="9"/>
  <c r="N117" i="9" s="1"/>
  <c r="O116" i="9"/>
  <c r="M116" i="9"/>
  <c r="K116" i="9"/>
  <c r="N116" i="9" s="1"/>
  <c r="O113" i="9"/>
  <c r="M113" i="9"/>
  <c r="K113" i="9"/>
  <c r="N113" i="9" s="1"/>
  <c r="O112" i="9"/>
  <c r="M112" i="9"/>
  <c r="K112" i="9"/>
  <c r="N112" i="9" s="1"/>
  <c r="O111" i="9"/>
  <c r="M111" i="9"/>
  <c r="K111" i="9"/>
  <c r="N111" i="9" s="1"/>
  <c r="O110" i="9"/>
  <c r="M110" i="9"/>
  <c r="K110" i="9"/>
  <c r="N110" i="9" s="1"/>
  <c r="O109" i="9"/>
  <c r="M109" i="9"/>
  <c r="K109" i="9"/>
  <c r="N109" i="9" s="1"/>
  <c r="O108" i="9"/>
  <c r="M108" i="9"/>
  <c r="K108" i="9"/>
  <c r="N108" i="9" s="1"/>
  <c r="O107" i="9"/>
  <c r="M107" i="9"/>
  <c r="K107" i="9"/>
  <c r="N107" i="9" s="1"/>
  <c r="O106" i="9"/>
  <c r="M106" i="9"/>
  <c r="K106" i="9"/>
  <c r="N106" i="9" s="1"/>
  <c r="O105" i="9"/>
  <c r="M105" i="9"/>
  <c r="K105" i="9"/>
  <c r="N105" i="9" s="1"/>
  <c r="O104" i="9"/>
  <c r="M104" i="9"/>
  <c r="K104" i="9"/>
  <c r="N104" i="9" s="1"/>
  <c r="O103" i="9"/>
  <c r="M103" i="9"/>
  <c r="K103" i="9"/>
  <c r="N103" i="9" s="1"/>
  <c r="O102" i="9"/>
  <c r="M102" i="9"/>
  <c r="K102" i="9"/>
  <c r="N102" i="9" s="1"/>
  <c r="O101" i="9"/>
  <c r="M101" i="9"/>
  <c r="K101" i="9"/>
  <c r="N101" i="9" s="1"/>
  <c r="O100" i="9"/>
  <c r="M100" i="9"/>
  <c r="K100" i="9"/>
  <c r="N100" i="9" s="1"/>
  <c r="O99" i="9"/>
  <c r="M99" i="9"/>
  <c r="K99" i="9"/>
  <c r="N99" i="9" s="1"/>
  <c r="O98" i="9"/>
  <c r="M98" i="9"/>
  <c r="K98" i="9"/>
  <c r="N98" i="9" s="1"/>
  <c r="O97" i="9"/>
  <c r="M97" i="9"/>
  <c r="K97" i="9"/>
  <c r="N97" i="9" s="1"/>
  <c r="O96" i="9"/>
  <c r="M96" i="9"/>
  <c r="K96" i="9"/>
  <c r="N96" i="9" s="1"/>
  <c r="O95" i="9"/>
  <c r="M95" i="9"/>
  <c r="K95" i="9"/>
  <c r="N95" i="9" s="1"/>
  <c r="O94" i="9"/>
  <c r="M94" i="9"/>
  <c r="K94" i="9"/>
  <c r="N94" i="9" s="1"/>
  <c r="O93" i="9"/>
  <c r="M93" i="9"/>
  <c r="K93" i="9"/>
  <c r="N93" i="9" s="1"/>
  <c r="O92" i="9"/>
  <c r="M92" i="9"/>
  <c r="K92" i="9"/>
  <c r="N92" i="9" s="1"/>
  <c r="O91" i="9"/>
  <c r="M91" i="9"/>
  <c r="K91" i="9"/>
  <c r="N91" i="9" s="1"/>
  <c r="O90" i="9"/>
  <c r="M90" i="9"/>
  <c r="K90" i="9"/>
  <c r="N90" i="9" s="1"/>
  <c r="O89" i="9"/>
  <c r="M89" i="9"/>
  <c r="K89" i="9"/>
  <c r="N89" i="9" s="1"/>
  <c r="O88" i="9"/>
  <c r="M88" i="9"/>
  <c r="K88" i="9"/>
  <c r="N88" i="9" s="1"/>
  <c r="O87" i="9"/>
  <c r="M87" i="9"/>
  <c r="K87" i="9"/>
  <c r="N87" i="9" s="1"/>
  <c r="O86" i="9"/>
  <c r="M86" i="9"/>
  <c r="K86" i="9"/>
  <c r="N86" i="9" s="1"/>
  <c r="O85" i="9"/>
  <c r="M85" i="9"/>
  <c r="K85" i="9"/>
  <c r="N85" i="9" s="1"/>
  <c r="O82" i="9"/>
  <c r="M82" i="9"/>
  <c r="K82" i="9"/>
  <c r="N82" i="9" s="1"/>
  <c r="O81" i="9"/>
  <c r="M81" i="9"/>
  <c r="K81" i="9"/>
  <c r="N81" i="9" s="1"/>
  <c r="O80" i="9"/>
  <c r="M80" i="9"/>
  <c r="K80" i="9"/>
  <c r="N80" i="9" s="1"/>
  <c r="O79" i="9"/>
  <c r="M79" i="9"/>
  <c r="K79" i="9"/>
  <c r="N79" i="9" s="1"/>
  <c r="O78" i="9"/>
  <c r="M78" i="9"/>
  <c r="K78" i="9"/>
  <c r="N78" i="9" s="1"/>
  <c r="O77" i="9"/>
  <c r="M77" i="9"/>
  <c r="K77" i="9"/>
  <c r="N77" i="9" s="1"/>
  <c r="O76" i="9"/>
  <c r="M76" i="9"/>
  <c r="K76" i="9"/>
  <c r="N76" i="9" s="1"/>
  <c r="O75" i="9"/>
  <c r="M75" i="9"/>
  <c r="K75" i="9"/>
  <c r="N75" i="9" s="1"/>
  <c r="O74" i="9"/>
  <c r="M74" i="9"/>
  <c r="K74" i="9"/>
  <c r="N74" i="9" s="1"/>
  <c r="O73" i="9"/>
  <c r="M73" i="9"/>
  <c r="K73" i="9"/>
  <c r="N73" i="9" s="1"/>
  <c r="O72" i="9"/>
  <c r="M72" i="9"/>
  <c r="K72" i="9"/>
  <c r="N72" i="9" s="1"/>
  <c r="O71" i="9"/>
  <c r="M71" i="9"/>
  <c r="K71" i="9"/>
  <c r="N71" i="9" s="1"/>
  <c r="O70" i="9"/>
  <c r="M70" i="9"/>
  <c r="K70" i="9"/>
  <c r="N70" i="9" s="1"/>
  <c r="O67" i="9"/>
  <c r="M67" i="9"/>
  <c r="K67" i="9"/>
  <c r="N67" i="9" s="1"/>
  <c r="O66" i="9"/>
  <c r="M66" i="9"/>
  <c r="K66" i="9"/>
  <c r="N66" i="9" s="1"/>
  <c r="O65" i="9"/>
  <c r="M65" i="9"/>
  <c r="K65" i="9"/>
  <c r="N65" i="9" s="1"/>
  <c r="O64" i="9"/>
  <c r="M64" i="9"/>
  <c r="K64" i="9"/>
  <c r="N64" i="9" s="1"/>
  <c r="O63" i="9"/>
  <c r="M63" i="9"/>
  <c r="K63" i="9"/>
  <c r="N63" i="9" s="1"/>
  <c r="O62" i="9"/>
  <c r="M62" i="9"/>
  <c r="K62" i="9"/>
  <c r="N62" i="9" s="1"/>
  <c r="O61" i="9"/>
  <c r="M61" i="9"/>
  <c r="K61" i="9"/>
  <c r="N61" i="9" s="1"/>
  <c r="O60" i="9"/>
  <c r="M60" i="9"/>
  <c r="K60" i="9"/>
  <c r="N60" i="9" s="1"/>
  <c r="O59" i="9"/>
  <c r="M59" i="9"/>
  <c r="K59" i="9"/>
  <c r="N59" i="9" s="1"/>
  <c r="O58" i="9"/>
  <c r="M58" i="9"/>
  <c r="K58" i="9"/>
  <c r="N58" i="9" s="1"/>
  <c r="O57" i="9"/>
  <c r="M57" i="9"/>
  <c r="K57" i="9"/>
  <c r="N57" i="9" s="1"/>
  <c r="O56" i="9"/>
  <c r="M56" i="9"/>
  <c r="K56" i="9"/>
  <c r="N56" i="9" s="1"/>
  <c r="O55" i="9"/>
  <c r="M55" i="9"/>
  <c r="K55" i="9"/>
  <c r="N55" i="9" s="1"/>
  <c r="O54" i="9"/>
  <c r="M54" i="9"/>
  <c r="K54" i="9"/>
  <c r="N54" i="9" s="1"/>
  <c r="O53" i="9"/>
  <c r="M53" i="9"/>
  <c r="K53" i="9"/>
  <c r="N53" i="9" s="1"/>
  <c r="O52" i="9"/>
  <c r="M52" i="9"/>
  <c r="K52" i="9"/>
  <c r="N52" i="9" s="1"/>
  <c r="O51" i="9"/>
  <c r="M51" i="9"/>
  <c r="K51" i="9"/>
  <c r="N51" i="9" s="1"/>
  <c r="O50" i="9"/>
  <c r="M50" i="9"/>
  <c r="K50" i="9"/>
  <c r="N50" i="9" s="1"/>
  <c r="O49" i="9"/>
  <c r="M49" i="9"/>
  <c r="K49" i="9"/>
  <c r="N49" i="9" s="1"/>
  <c r="O47" i="9"/>
  <c r="M47" i="9"/>
  <c r="K47" i="9"/>
  <c r="N47" i="9" s="1"/>
  <c r="O46" i="9"/>
  <c r="M46" i="9"/>
  <c r="K46" i="9"/>
  <c r="N46" i="9" s="1"/>
  <c r="O45" i="9"/>
  <c r="M45" i="9"/>
  <c r="K45" i="9"/>
  <c r="N45" i="9" s="1"/>
  <c r="O44" i="9"/>
  <c r="M44" i="9"/>
  <c r="K44" i="9"/>
  <c r="N44" i="9" s="1"/>
  <c r="O43" i="9"/>
  <c r="M43" i="9"/>
  <c r="K43" i="9"/>
  <c r="N43" i="9" s="1"/>
  <c r="O42" i="9"/>
  <c r="M42" i="9"/>
  <c r="K42" i="9"/>
  <c r="N42" i="9" s="1"/>
  <c r="O41" i="9"/>
  <c r="M41" i="9"/>
  <c r="K41" i="9"/>
  <c r="N41" i="9" s="1"/>
  <c r="O40" i="9"/>
  <c r="M40" i="9"/>
  <c r="K40" i="9"/>
  <c r="N40" i="9" s="1"/>
  <c r="O39" i="9"/>
  <c r="M39" i="9"/>
  <c r="K39" i="9"/>
  <c r="N39" i="9" s="1"/>
  <c r="O38" i="9"/>
  <c r="M38" i="9"/>
  <c r="K38" i="9"/>
  <c r="N38" i="9" s="1"/>
  <c r="O37" i="9"/>
  <c r="M37" i="9"/>
  <c r="K37" i="9"/>
  <c r="N37" i="9" s="1"/>
  <c r="O36" i="9"/>
  <c r="M36" i="9"/>
  <c r="K36" i="9"/>
  <c r="N36" i="9" s="1"/>
  <c r="O35" i="9"/>
  <c r="M35" i="9"/>
  <c r="K35" i="9"/>
  <c r="N35" i="9" s="1"/>
  <c r="O34" i="9"/>
  <c r="M34" i="9"/>
  <c r="K34" i="9"/>
  <c r="N34" i="9" s="1"/>
  <c r="O33" i="9"/>
  <c r="M33" i="9"/>
  <c r="K33" i="9"/>
  <c r="N33" i="9" s="1"/>
  <c r="O32" i="9"/>
  <c r="M32" i="9"/>
  <c r="K32" i="9"/>
  <c r="N32" i="9" s="1"/>
  <c r="O31" i="9"/>
  <c r="M31" i="9"/>
  <c r="K31" i="9"/>
  <c r="N31" i="9" s="1"/>
  <c r="N30" i="9" s="1"/>
  <c r="O30" i="9"/>
  <c r="M30" i="9"/>
  <c r="K30" i="9"/>
  <c r="O29" i="9"/>
  <c r="M29" i="9"/>
  <c r="K29" i="9"/>
  <c r="N29" i="9" s="1"/>
  <c r="O28" i="9"/>
  <c r="M28" i="9"/>
  <c r="K28" i="9"/>
  <c r="N28" i="9" s="1"/>
  <c r="O27" i="9"/>
  <c r="M27" i="9"/>
  <c r="K27" i="9"/>
  <c r="N27" i="9" s="1"/>
  <c r="O26" i="9"/>
  <c r="M26" i="9"/>
  <c r="K26" i="9"/>
  <c r="N26" i="9" s="1"/>
  <c r="O25" i="9"/>
  <c r="M25" i="9"/>
  <c r="K25" i="9"/>
  <c r="N25" i="9" s="1"/>
  <c r="O24" i="9"/>
  <c r="M24" i="9"/>
  <c r="K24" i="9"/>
  <c r="N24" i="9" s="1"/>
  <c r="O23" i="9"/>
  <c r="M23" i="9"/>
  <c r="K23" i="9"/>
  <c r="N23" i="9" s="1"/>
  <c r="O22" i="9"/>
  <c r="M22" i="9"/>
  <c r="K22" i="9"/>
  <c r="N22" i="9" s="1"/>
  <c r="O21" i="9"/>
  <c r="M21" i="9"/>
  <c r="K21" i="9"/>
  <c r="N21" i="9" s="1"/>
  <c r="O20" i="9"/>
  <c r="M20" i="9"/>
  <c r="K20" i="9"/>
  <c r="N20" i="9" s="1"/>
  <c r="O19" i="9"/>
  <c r="M19" i="9"/>
  <c r="K19" i="9"/>
  <c r="N19" i="9" s="1"/>
  <c r="O18" i="9"/>
  <c r="M18" i="9"/>
  <c r="K18" i="9"/>
  <c r="N18" i="9" s="1"/>
  <c r="N17" i="9" s="1"/>
  <c r="O17" i="9"/>
  <c r="M17" i="9"/>
  <c r="K17" i="9"/>
  <c r="O16" i="9"/>
  <c r="M16" i="9"/>
  <c r="K16" i="9"/>
  <c r="N16" i="9" s="1"/>
  <c r="O15" i="9"/>
  <c r="M15" i="9"/>
  <c r="K15" i="9"/>
  <c r="N15" i="9" s="1"/>
  <c r="O14" i="9"/>
  <c r="M14" i="9"/>
  <c r="K14" i="9"/>
  <c r="N14" i="9" s="1"/>
  <c r="O13" i="9"/>
  <c r="M13" i="9"/>
  <c r="K13" i="9"/>
  <c r="N13" i="9" s="1"/>
  <c r="O12" i="9"/>
  <c r="M12" i="9"/>
  <c r="K12" i="9"/>
  <c r="N12" i="9" s="1"/>
  <c r="O11" i="9"/>
  <c r="M11" i="9"/>
  <c r="K11" i="9"/>
  <c r="N11" i="9" s="1"/>
  <c r="O10" i="9"/>
  <c r="M10" i="9"/>
  <c r="K10" i="9"/>
  <c r="N10" i="9" s="1"/>
  <c r="O9" i="9"/>
  <c r="M9" i="9"/>
  <c r="K9" i="9"/>
  <c r="N9" i="9" s="1"/>
  <c r="O7" i="9"/>
  <c r="M7" i="9"/>
  <c r="K7" i="9"/>
  <c r="I124" i="9"/>
  <c r="I123" i="9"/>
  <c r="I122" i="9"/>
  <c r="I121" i="9"/>
  <c r="I120" i="9"/>
  <c r="I119" i="9"/>
  <c r="I118" i="9"/>
  <c r="I117" i="9"/>
  <c r="I116" i="9"/>
  <c r="I115" i="9"/>
  <c r="H115" i="9"/>
  <c r="G115" i="9"/>
  <c r="F115" i="9"/>
  <c r="E115" i="9"/>
  <c r="D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H84" i="9"/>
  <c r="G84" i="9"/>
  <c r="F84" i="9"/>
  <c r="E84" i="9"/>
  <c r="D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H69" i="9"/>
  <c r="G69" i="9"/>
  <c r="F69" i="9"/>
  <c r="E69" i="9"/>
  <c r="D69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G48" i="9"/>
  <c r="M48" i="9" s="1"/>
  <c r="Q48" i="3" s="1"/>
  <c r="F48" i="9"/>
  <c r="E48" i="9"/>
  <c r="O48" i="9" s="1"/>
  <c r="AA48" i="3" s="1"/>
  <c r="D48" i="9"/>
  <c r="K48" i="9" s="1"/>
  <c r="G48" i="3" s="1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H30" i="9"/>
  <c r="G30" i="9"/>
  <c r="F30" i="9"/>
  <c r="E30" i="9"/>
  <c r="D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17" i="9"/>
  <c r="G17" i="9"/>
  <c r="F17" i="9"/>
  <c r="E17" i="9"/>
  <c r="D17" i="9"/>
  <c r="I16" i="9"/>
  <c r="I15" i="9"/>
  <c r="I14" i="9"/>
  <c r="I13" i="9"/>
  <c r="I12" i="9"/>
  <c r="I11" i="9"/>
  <c r="I10" i="9"/>
  <c r="I9" i="9"/>
  <c r="I8" i="9"/>
  <c r="I7" i="9"/>
  <c r="H7" i="9"/>
  <c r="G7" i="9"/>
  <c r="F7" i="9"/>
  <c r="E7" i="9"/>
  <c r="D7" i="9"/>
  <c r="H6" i="9"/>
  <c r="G6" i="9"/>
  <c r="M6" i="9" s="1"/>
  <c r="Q6" i="3" s="1"/>
  <c r="F6" i="9"/>
  <c r="E6" i="9"/>
  <c r="O6" i="9" s="1"/>
  <c r="AA6" i="3" s="1"/>
  <c r="D6" i="9"/>
  <c r="K6" i="9" s="1"/>
  <c r="G6" i="3" s="1"/>
  <c r="L115" i="10" l="1"/>
  <c r="L84" i="10"/>
  <c r="L69" i="10"/>
  <c r="L48" i="10"/>
  <c r="L30" i="10"/>
  <c r="L17" i="10"/>
  <c r="L7" i="10"/>
  <c r="L6" i="10" s="1"/>
  <c r="G68" i="3"/>
  <c r="V68" i="3"/>
  <c r="L114" i="9"/>
  <c r="L124" i="9"/>
  <c r="L83" i="9"/>
  <c r="L68" i="9"/>
  <c r="N7" i="9"/>
  <c r="N6" i="9" s="1"/>
  <c r="V6" i="3" s="1"/>
  <c r="L8" i="9"/>
  <c r="L9" i="9"/>
  <c r="L10" i="9"/>
  <c r="L11" i="9"/>
  <c r="L12" i="9"/>
  <c r="L13" i="9"/>
  <c r="L14" i="9"/>
  <c r="L15" i="9"/>
  <c r="L16" i="9"/>
  <c r="L18" i="9"/>
  <c r="L19" i="9"/>
  <c r="L20" i="9"/>
  <c r="L21" i="9"/>
  <c r="L22" i="9"/>
  <c r="L23" i="9"/>
  <c r="L24" i="9"/>
  <c r="L25" i="9"/>
  <c r="L26" i="9"/>
  <c r="L27" i="9"/>
  <c r="L28" i="9"/>
  <c r="L29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6" i="9"/>
  <c r="L117" i="9"/>
  <c r="L118" i="9"/>
  <c r="L119" i="9"/>
  <c r="L120" i="9"/>
  <c r="L121" i="9"/>
  <c r="L122" i="9"/>
  <c r="L123" i="9"/>
  <c r="Z124" i="3"/>
  <c r="Z108" i="3"/>
  <c r="Z92" i="3"/>
  <c r="Z27" i="3"/>
  <c r="I8" i="3"/>
  <c r="I45" i="3"/>
  <c r="O123" i="8"/>
  <c r="M123" i="8"/>
  <c r="P124" i="3" s="1"/>
  <c r="K123" i="8"/>
  <c r="O122" i="8"/>
  <c r="Z123" i="3" s="1"/>
  <c r="M122" i="8"/>
  <c r="P123" i="3" s="1"/>
  <c r="K122" i="8"/>
  <c r="O121" i="8"/>
  <c r="Z122" i="3" s="1"/>
  <c r="M121" i="8"/>
  <c r="P122" i="3" s="1"/>
  <c r="K121" i="8"/>
  <c r="O120" i="8"/>
  <c r="Z121" i="3" s="1"/>
  <c r="M120" i="8"/>
  <c r="P121" i="3" s="1"/>
  <c r="K120" i="8"/>
  <c r="O119" i="8"/>
  <c r="Z120" i="3" s="1"/>
  <c r="M119" i="8"/>
  <c r="P120" i="3" s="1"/>
  <c r="K119" i="8"/>
  <c r="O118" i="8"/>
  <c r="Z119" i="3" s="1"/>
  <c r="M118" i="8"/>
  <c r="P119" i="3" s="1"/>
  <c r="K118" i="8"/>
  <c r="O117" i="8"/>
  <c r="Z118" i="3" s="1"/>
  <c r="M117" i="8"/>
  <c r="P118" i="3" s="1"/>
  <c r="K117" i="8"/>
  <c r="O116" i="8"/>
  <c r="Z117" i="3" s="1"/>
  <c r="M116" i="8"/>
  <c r="P117" i="3" s="1"/>
  <c r="K116" i="8"/>
  <c r="O115" i="8"/>
  <c r="Z116" i="3" s="1"/>
  <c r="M115" i="8"/>
  <c r="P116" i="3" s="1"/>
  <c r="K115" i="8"/>
  <c r="O113" i="8"/>
  <c r="Z114" i="3" s="1"/>
  <c r="M113" i="8"/>
  <c r="P114" i="3" s="1"/>
  <c r="K113" i="8"/>
  <c r="O112" i="8"/>
  <c r="Z113" i="3" s="1"/>
  <c r="M112" i="8"/>
  <c r="P113" i="3" s="1"/>
  <c r="K112" i="8"/>
  <c r="O111" i="8"/>
  <c r="Z112" i="3" s="1"/>
  <c r="M111" i="8"/>
  <c r="P112" i="3" s="1"/>
  <c r="K111" i="8"/>
  <c r="O110" i="8"/>
  <c r="Z111" i="3" s="1"/>
  <c r="M110" i="8"/>
  <c r="P111" i="3" s="1"/>
  <c r="K110" i="8"/>
  <c r="O109" i="8"/>
  <c r="Z110" i="3" s="1"/>
  <c r="M109" i="8"/>
  <c r="P110" i="3" s="1"/>
  <c r="K109" i="8"/>
  <c r="O108" i="8"/>
  <c r="Z109" i="3" s="1"/>
  <c r="M108" i="8"/>
  <c r="P109" i="3" s="1"/>
  <c r="K108" i="8"/>
  <c r="O107" i="8"/>
  <c r="M107" i="8"/>
  <c r="P108" i="3" s="1"/>
  <c r="K107" i="8"/>
  <c r="O106" i="8"/>
  <c r="Z107" i="3" s="1"/>
  <c r="M106" i="8"/>
  <c r="P107" i="3" s="1"/>
  <c r="K106" i="8"/>
  <c r="O105" i="8"/>
  <c r="Z106" i="3" s="1"/>
  <c r="M105" i="8"/>
  <c r="P106" i="3" s="1"/>
  <c r="K105" i="8"/>
  <c r="O104" i="8"/>
  <c r="Z105" i="3" s="1"/>
  <c r="M104" i="8"/>
  <c r="P105" i="3" s="1"/>
  <c r="K104" i="8"/>
  <c r="O103" i="8"/>
  <c r="Z104" i="3" s="1"/>
  <c r="M103" i="8"/>
  <c r="P104" i="3" s="1"/>
  <c r="K103" i="8"/>
  <c r="O102" i="8"/>
  <c r="Z103" i="3" s="1"/>
  <c r="M102" i="8"/>
  <c r="P103" i="3" s="1"/>
  <c r="K102" i="8"/>
  <c r="O101" i="8"/>
  <c r="Z102" i="3" s="1"/>
  <c r="M101" i="8"/>
  <c r="P102" i="3" s="1"/>
  <c r="K101" i="8"/>
  <c r="O100" i="8"/>
  <c r="Z101" i="3" s="1"/>
  <c r="M100" i="8"/>
  <c r="P101" i="3" s="1"/>
  <c r="K100" i="8"/>
  <c r="O99" i="8"/>
  <c r="Z100" i="3" s="1"/>
  <c r="M99" i="8"/>
  <c r="P100" i="3" s="1"/>
  <c r="K99" i="8"/>
  <c r="O98" i="8"/>
  <c r="Z99" i="3" s="1"/>
  <c r="M98" i="8"/>
  <c r="P99" i="3" s="1"/>
  <c r="K98" i="8"/>
  <c r="O97" i="8"/>
  <c r="Z98" i="3" s="1"/>
  <c r="M97" i="8"/>
  <c r="P98" i="3" s="1"/>
  <c r="K97" i="8"/>
  <c r="O96" i="8"/>
  <c r="Z97" i="3" s="1"/>
  <c r="M96" i="8"/>
  <c r="P97" i="3" s="1"/>
  <c r="K96" i="8"/>
  <c r="O95" i="8"/>
  <c r="Z96" i="3" s="1"/>
  <c r="M95" i="8"/>
  <c r="P96" i="3" s="1"/>
  <c r="K95" i="8"/>
  <c r="O94" i="8"/>
  <c r="Z95" i="3" s="1"/>
  <c r="M94" i="8"/>
  <c r="P95" i="3" s="1"/>
  <c r="K94" i="8"/>
  <c r="O93" i="8"/>
  <c r="Z94" i="3" s="1"/>
  <c r="M93" i="8"/>
  <c r="P94" i="3" s="1"/>
  <c r="K93" i="8"/>
  <c r="O92" i="8"/>
  <c r="Z93" i="3" s="1"/>
  <c r="M92" i="8"/>
  <c r="P93" i="3" s="1"/>
  <c r="K92" i="8"/>
  <c r="O91" i="8"/>
  <c r="M91" i="8"/>
  <c r="P92" i="3" s="1"/>
  <c r="K91" i="8"/>
  <c r="O90" i="8"/>
  <c r="Z91" i="3" s="1"/>
  <c r="M90" i="8"/>
  <c r="P91" i="3" s="1"/>
  <c r="K90" i="8"/>
  <c r="O89" i="8"/>
  <c r="Z90" i="3" s="1"/>
  <c r="M89" i="8"/>
  <c r="P90" i="3" s="1"/>
  <c r="K89" i="8"/>
  <c r="O88" i="8"/>
  <c r="Z89" i="3" s="1"/>
  <c r="M88" i="8"/>
  <c r="P89" i="3" s="1"/>
  <c r="K88" i="8"/>
  <c r="O87" i="8"/>
  <c r="Z88" i="3" s="1"/>
  <c r="M87" i="8"/>
  <c r="P88" i="3" s="1"/>
  <c r="K87" i="8"/>
  <c r="O86" i="8"/>
  <c r="Z87" i="3" s="1"/>
  <c r="M86" i="8"/>
  <c r="P87" i="3" s="1"/>
  <c r="K86" i="8"/>
  <c r="O85" i="8"/>
  <c r="Z86" i="3" s="1"/>
  <c r="M85" i="8"/>
  <c r="P86" i="3" s="1"/>
  <c r="K85" i="8"/>
  <c r="O84" i="8"/>
  <c r="Z85" i="3" s="1"/>
  <c r="M84" i="8"/>
  <c r="P85" i="3" s="1"/>
  <c r="K84" i="8"/>
  <c r="O82" i="8"/>
  <c r="Z83" i="3" s="1"/>
  <c r="M82" i="8"/>
  <c r="P83" i="3" s="1"/>
  <c r="K82" i="8"/>
  <c r="O81" i="8"/>
  <c r="Z82" i="3" s="1"/>
  <c r="M81" i="8"/>
  <c r="P82" i="3" s="1"/>
  <c r="K81" i="8"/>
  <c r="O80" i="8"/>
  <c r="Z81" i="3" s="1"/>
  <c r="M80" i="8"/>
  <c r="P81" i="3" s="1"/>
  <c r="K80" i="8"/>
  <c r="O79" i="8"/>
  <c r="Z80" i="3" s="1"/>
  <c r="M79" i="8"/>
  <c r="P80" i="3" s="1"/>
  <c r="K79" i="8"/>
  <c r="O78" i="8"/>
  <c r="Z79" i="3" s="1"/>
  <c r="M78" i="8"/>
  <c r="P79" i="3" s="1"/>
  <c r="K78" i="8"/>
  <c r="O77" i="8"/>
  <c r="Z78" i="3" s="1"/>
  <c r="M77" i="8"/>
  <c r="P78" i="3" s="1"/>
  <c r="K77" i="8"/>
  <c r="O76" i="8"/>
  <c r="Z77" i="3" s="1"/>
  <c r="M76" i="8"/>
  <c r="P77" i="3" s="1"/>
  <c r="K76" i="8"/>
  <c r="O75" i="8"/>
  <c r="Z76" i="3" s="1"/>
  <c r="M75" i="8"/>
  <c r="P76" i="3" s="1"/>
  <c r="K75" i="8"/>
  <c r="O74" i="8"/>
  <c r="Z75" i="3" s="1"/>
  <c r="M74" i="8"/>
  <c r="P75" i="3" s="1"/>
  <c r="K74" i="8"/>
  <c r="O73" i="8"/>
  <c r="Z74" i="3" s="1"/>
  <c r="M73" i="8"/>
  <c r="P74" i="3" s="1"/>
  <c r="K73" i="8"/>
  <c r="O72" i="8"/>
  <c r="Z73" i="3" s="1"/>
  <c r="M72" i="8"/>
  <c r="P73" i="3" s="1"/>
  <c r="K72" i="8"/>
  <c r="O71" i="8"/>
  <c r="Z72" i="3" s="1"/>
  <c r="M71" i="8"/>
  <c r="P72" i="3" s="1"/>
  <c r="K71" i="8"/>
  <c r="O70" i="8"/>
  <c r="Z71" i="3" s="1"/>
  <c r="M70" i="8"/>
  <c r="P71" i="3" s="1"/>
  <c r="K70" i="8"/>
  <c r="O69" i="8"/>
  <c r="Z70" i="3" s="1"/>
  <c r="M69" i="8"/>
  <c r="P70" i="3" s="1"/>
  <c r="K69" i="8"/>
  <c r="F70" i="3" s="1"/>
  <c r="O67" i="8"/>
  <c r="M67" i="8"/>
  <c r="K67" i="8"/>
  <c r="O66" i="8"/>
  <c r="Z66" i="3" s="1"/>
  <c r="M66" i="8"/>
  <c r="P66" i="3" s="1"/>
  <c r="K66" i="8"/>
  <c r="O65" i="8"/>
  <c r="Z65" i="3" s="1"/>
  <c r="M65" i="8"/>
  <c r="P65" i="3" s="1"/>
  <c r="K65" i="8"/>
  <c r="F65" i="3" s="1"/>
  <c r="O64" i="8"/>
  <c r="Z64" i="3" s="1"/>
  <c r="M64" i="8"/>
  <c r="P64" i="3" s="1"/>
  <c r="K64" i="8"/>
  <c r="O63" i="8"/>
  <c r="Z63" i="3" s="1"/>
  <c r="M63" i="8"/>
  <c r="P63" i="3" s="1"/>
  <c r="K63" i="8"/>
  <c r="F63" i="3" s="1"/>
  <c r="O62" i="8"/>
  <c r="Z62" i="3" s="1"/>
  <c r="M62" i="8"/>
  <c r="P62" i="3" s="1"/>
  <c r="K62" i="8"/>
  <c r="O61" i="8"/>
  <c r="Z61" i="3" s="1"/>
  <c r="M61" i="8"/>
  <c r="P61" i="3" s="1"/>
  <c r="K61" i="8"/>
  <c r="F61" i="3" s="1"/>
  <c r="O60" i="8"/>
  <c r="Z60" i="3" s="1"/>
  <c r="M60" i="8"/>
  <c r="P60" i="3" s="1"/>
  <c r="K60" i="8"/>
  <c r="O59" i="8"/>
  <c r="Z59" i="3" s="1"/>
  <c r="M59" i="8"/>
  <c r="P59" i="3" s="1"/>
  <c r="K59" i="8"/>
  <c r="F59" i="3" s="1"/>
  <c r="O58" i="8"/>
  <c r="Z58" i="3" s="1"/>
  <c r="M58" i="8"/>
  <c r="P58" i="3" s="1"/>
  <c r="K58" i="8"/>
  <c r="O57" i="8"/>
  <c r="Z57" i="3" s="1"/>
  <c r="M57" i="8"/>
  <c r="P57" i="3" s="1"/>
  <c r="K57" i="8"/>
  <c r="F57" i="3" s="1"/>
  <c r="O56" i="8"/>
  <c r="Z56" i="3" s="1"/>
  <c r="M56" i="8"/>
  <c r="P56" i="3" s="1"/>
  <c r="K56" i="8"/>
  <c r="O55" i="8"/>
  <c r="Z55" i="3" s="1"/>
  <c r="M55" i="8"/>
  <c r="P55" i="3" s="1"/>
  <c r="K55" i="8"/>
  <c r="F55" i="3" s="1"/>
  <c r="O54" i="8"/>
  <c r="Z54" i="3" s="1"/>
  <c r="M54" i="8"/>
  <c r="P54" i="3" s="1"/>
  <c r="K54" i="8"/>
  <c r="O53" i="8"/>
  <c r="Z53" i="3" s="1"/>
  <c r="M53" i="8"/>
  <c r="P53" i="3" s="1"/>
  <c r="K53" i="8"/>
  <c r="F53" i="3" s="1"/>
  <c r="O52" i="8"/>
  <c r="Z52" i="3" s="1"/>
  <c r="M52" i="8"/>
  <c r="P52" i="3" s="1"/>
  <c r="K52" i="8"/>
  <c r="O51" i="8"/>
  <c r="Z51" i="3" s="1"/>
  <c r="M51" i="8"/>
  <c r="P51" i="3" s="1"/>
  <c r="K51" i="8"/>
  <c r="F51" i="3" s="1"/>
  <c r="O50" i="8"/>
  <c r="Z50" i="3" s="1"/>
  <c r="M50" i="8"/>
  <c r="P50" i="3" s="1"/>
  <c r="K50" i="8"/>
  <c r="O49" i="8"/>
  <c r="Z49" i="3" s="1"/>
  <c r="M49" i="8"/>
  <c r="P49" i="3" s="1"/>
  <c r="K49" i="8"/>
  <c r="F49" i="3" s="1"/>
  <c r="O47" i="8"/>
  <c r="Z47" i="3" s="1"/>
  <c r="M47" i="8"/>
  <c r="P47" i="3" s="1"/>
  <c r="K47" i="8"/>
  <c r="F47" i="3" s="1"/>
  <c r="O46" i="8"/>
  <c r="Z46" i="3" s="1"/>
  <c r="M46" i="8"/>
  <c r="P46" i="3" s="1"/>
  <c r="K46" i="8"/>
  <c r="O45" i="8"/>
  <c r="Z45" i="3" s="1"/>
  <c r="M45" i="8"/>
  <c r="P45" i="3" s="1"/>
  <c r="K45" i="8"/>
  <c r="F45" i="3" s="1"/>
  <c r="O44" i="8"/>
  <c r="Z44" i="3" s="1"/>
  <c r="M44" i="8"/>
  <c r="P44" i="3" s="1"/>
  <c r="K44" i="8"/>
  <c r="O43" i="8"/>
  <c r="Z43" i="3" s="1"/>
  <c r="M43" i="8"/>
  <c r="P43" i="3" s="1"/>
  <c r="K43" i="8"/>
  <c r="F43" i="3" s="1"/>
  <c r="O42" i="8"/>
  <c r="Z42" i="3" s="1"/>
  <c r="M42" i="8"/>
  <c r="P42" i="3" s="1"/>
  <c r="K42" i="8"/>
  <c r="O41" i="8"/>
  <c r="Z41" i="3" s="1"/>
  <c r="M41" i="8"/>
  <c r="P41" i="3" s="1"/>
  <c r="K41" i="8"/>
  <c r="F41" i="3" s="1"/>
  <c r="O40" i="8"/>
  <c r="Z40" i="3" s="1"/>
  <c r="M40" i="8"/>
  <c r="P40" i="3" s="1"/>
  <c r="K40" i="8"/>
  <c r="O39" i="8"/>
  <c r="Z39" i="3" s="1"/>
  <c r="M39" i="8"/>
  <c r="P39" i="3" s="1"/>
  <c r="K39" i="8"/>
  <c r="O38" i="8"/>
  <c r="Z38" i="3" s="1"/>
  <c r="M38" i="8"/>
  <c r="P38" i="3" s="1"/>
  <c r="K38" i="8"/>
  <c r="O37" i="8"/>
  <c r="Z37" i="3" s="1"/>
  <c r="M37" i="8"/>
  <c r="P37" i="3" s="1"/>
  <c r="K37" i="8"/>
  <c r="O36" i="8"/>
  <c r="Z36" i="3" s="1"/>
  <c r="M36" i="8"/>
  <c r="P36" i="3" s="1"/>
  <c r="K36" i="8"/>
  <c r="O35" i="8"/>
  <c r="Z35" i="3" s="1"/>
  <c r="M35" i="8"/>
  <c r="P35" i="3" s="1"/>
  <c r="K35" i="8"/>
  <c r="O34" i="8"/>
  <c r="Z34" i="3" s="1"/>
  <c r="M34" i="8"/>
  <c r="P34" i="3" s="1"/>
  <c r="K34" i="8"/>
  <c r="O33" i="8"/>
  <c r="Z33" i="3" s="1"/>
  <c r="M33" i="8"/>
  <c r="P33" i="3" s="1"/>
  <c r="K33" i="8"/>
  <c r="O32" i="8"/>
  <c r="Z32" i="3" s="1"/>
  <c r="M32" i="8"/>
  <c r="P32" i="3" s="1"/>
  <c r="K32" i="8"/>
  <c r="O31" i="8"/>
  <c r="Z31" i="3" s="1"/>
  <c r="M31" i="8"/>
  <c r="P31" i="3" s="1"/>
  <c r="K31" i="8"/>
  <c r="O29" i="8"/>
  <c r="Z29" i="3" s="1"/>
  <c r="M29" i="8"/>
  <c r="P29" i="3" s="1"/>
  <c r="K29" i="8"/>
  <c r="O28" i="8"/>
  <c r="Z28" i="3" s="1"/>
  <c r="M28" i="8"/>
  <c r="P28" i="3" s="1"/>
  <c r="K28" i="8"/>
  <c r="O27" i="8"/>
  <c r="M27" i="8"/>
  <c r="P27" i="3" s="1"/>
  <c r="K27" i="8"/>
  <c r="O26" i="8"/>
  <c r="Z26" i="3" s="1"/>
  <c r="M26" i="8"/>
  <c r="P26" i="3" s="1"/>
  <c r="K26" i="8"/>
  <c r="O25" i="8"/>
  <c r="Z25" i="3" s="1"/>
  <c r="M25" i="8"/>
  <c r="P25" i="3" s="1"/>
  <c r="K25" i="8"/>
  <c r="O24" i="8"/>
  <c r="Z24" i="3" s="1"/>
  <c r="M24" i="8"/>
  <c r="P24" i="3" s="1"/>
  <c r="K24" i="8"/>
  <c r="O23" i="8"/>
  <c r="Z23" i="3" s="1"/>
  <c r="M23" i="8"/>
  <c r="P23" i="3" s="1"/>
  <c r="K23" i="8"/>
  <c r="O22" i="8"/>
  <c r="Z22" i="3" s="1"/>
  <c r="M22" i="8"/>
  <c r="P22" i="3" s="1"/>
  <c r="K22" i="8"/>
  <c r="O21" i="8"/>
  <c r="Z21" i="3" s="1"/>
  <c r="M21" i="8"/>
  <c r="P21" i="3" s="1"/>
  <c r="K21" i="8"/>
  <c r="O20" i="8"/>
  <c r="Z20" i="3" s="1"/>
  <c r="M20" i="8"/>
  <c r="P20" i="3" s="1"/>
  <c r="K20" i="8"/>
  <c r="O19" i="8"/>
  <c r="Z19" i="3" s="1"/>
  <c r="M19" i="8"/>
  <c r="P19" i="3" s="1"/>
  <c r="K19" i="8"/>
  <c r="O18" i="8"/>
  <c r="Z18" i="3" s="1"/>
  <c r="M18" i="8"/>
  <c r="P18" i="3" s="1"/>
  <c r="K18" i="8"/>
  <c r="O16" i="8"/>
  <c r="Z16" i="3" s="1"/>
  <c r="M16" i="8"/>
  <c r="P16" i="3" s="1"/>
  <c r="K16" i="8"/>
  <c r="O15" i="8"/>
  <c r="Z15" i="3" s="1"/>
  <c r="M15" i="8"/>
  <c r="P15" i="3" s="1"/>
  <c r="K15" i="8"/>
  <c r="O14" i="8"/>
  <c r="Z14" i="3" s="1"/>
  <c r="M14" i="8"/>
  <c r="P14" i="3" s="1"/>
  <c r="K14" i="8"/>
  <c r="O13" i="8"/>
  <c r="Z13" i="3" s="1"/>
  <c r="M13" i="8"/>
  <c r="P13" i="3" s="1"/>
  <c r="K13" i="8"/>
  <c r="O12" i="8"/>
  <c r="Z12" i="3" s="1"/>
  <c r="M12" i="8"/>
  <c r="P12" i="3" s="1"/>
  <c r="K12" i="8"/>
  <c r="O11" i="8"/>
  <c r="Z11" i="3" s="1"/>
  <c r="M11" i="8"/>
  <c r="P11" i="3" s="1"/>
  <c r="K11" i="8"/>
  <c r="O10" i="8"/>
  <c r="Z10" i="3" s="1"/>
  <c r="M10" i="8"/>
  <c r="P10" i="3" s="1"/>
  <c r="K10" i="8"/>
  <c r="O9" i="8"/>
  <c r="Z9" i="3" s="1"/>
  <c r="M9" i="8"/>
  <c r="P9" i="3" s="1"/>
  <c r="K9" i="8"/>
  <c r="O6" i="8"/>
  <c r="Z6" i="3" s="1"/>
  <c r="M6" i="8"/>
  <c r="P6" i="3" s="1"/>
  <c r="M6" i="7"/>
  <c r="O6" i="7"/>
  <c r="K7" i="7"/>
  <c r="M7" i="7"/>
  <c r="L7" i="7" s="1"/>
  <c r="O7" i="7"/>
  <c r="N7" i="7" s="1"/>
  <c r="K9" i="7"/>
  <c r="M9" i="7"/>
  <c r="L9" i="7" s="1"/>
  <c r="J8" i="3" s="1"/>
  <c r="O9" i="7"/>
  <c r="N9" i="7" s="1"/>
  <c r="K10" i="7"/>
  <c r="M10" i="7"/>
  <c r="O10" i="7"/>
  <c r="N10" i="7" s="1"/>
  <c r="K11" i="7"/>
  <c r="M11" i="7"/>
  <c r="L11" i="7" s="1"/>
  <c r="J10" i="3" s="1"/>
  <c r="O11" i="7"/>
  <c r="N11" i="7" s="1"/>
  <c r="K12" i="7"/>
  <c r="M12" i="7"/>
  <c r="O12" i="7"/>
  <c r="N12" i="7" s="1"/>
  <c r="K13" i="7"/>
  <c r="M13" i="7"/>
  <c r="L13" i="7" s="1"/>
  <c r="J12" i="3" s="1"/>
  <c r="O13" i="7"/>
  <c r="N13" i="7" s="1"/>
  <c r="K14" i="7"/>
  <c r="M14" i="7"/>
  <c r="O14" i="7"/>
  <c r="N14" i="7" s="1"/>
  <c r="K15" i="7"/>
  <c r="M15" i="7"/>
  <c r="L15" i="7" s="1"/>
  <c r="J14" i="3" s="1"/>
  <c r="O15" i="7"/>
  <c r="N15" i="7" s="1"/>
  <c r="K16" i="7"/>
  <c r="M16" i="7"/>
  <c r="O16" i="7"/>
  <c r="N16" i="7" s="1"/>
  <c r="K17" i="7"/>
  <c r="M17" i="7"/>
  <c r="L17" i="7" s="1"/>
  <c r="J16" i="3" s="1"/>
  <c r="O17" i="7"/>
  <c r="N17" i="7" s="1"/>
  <c r="K19" i="7"/>
  <c r="M19" i="7"/>
  <c r="L19" i="7" s="1"/>
  <c r="J18" i="3" s="1"/>
  <c r="O19" i="7"/>
  <c r="N19" i="7" s="1"/>
  <c r="K20" i="7"/>
  <c r="M20" i="7"/>
  <c r="L20" i="7" s="1"/>
  <c r="J19" i="3" s="1"/>
  <c r="O20" i="7"/>
  <c r="N20" i="7" s="1"/>
  <c r="K21" i="7"/>
  <c r="M21" i="7"/>
  <c r="L21" i="7" s="1"/>
  <c r="J20" i="3" s="1"/>
  <c r="O21" i="7"/>
  <c r="N21" i="7" s="1"/>
  <c r="K22" i="7"/>
  <c r="M22" i="7"/>
  <c r="L22" i="7" s="1"/>
  <c r="J21" i="3" s="1"/>
  <c r="O22" i="7"/>
  <c r="N22" i="7" s="1"/>
  <c r="K23" i="7"/>
  <c r="M23" i="7"/>
  <c r="L23" i="7" s="1"/>
  <c r="J22" i="3" s="1"/>
  <c r="O23" i="7"/>
  <c r="N23" i="7" s="1"/>
  <c r="K24" i="7"/>
  <c r="M24" i="7"/>
  <c r="L24" i="7" s="1"/>
  <c r="J23" i="3" s="1"/>
  <c r="O24" i="7"/>
  <c r="N24" i="7" s="1"/>
  <c r="K25" i="7"/>
  <c r="M25" i="7"/>
  <c r="L25" i="7" s="1"/>
  <c r="J24" i="3" s="1"/>
  <c r="O25" i="7"/>
  <c r="N25" i="7" s="1"/>
  <c r="K26" i="7"/>
  <c r="M26" i="7"/>
  <c r="L26" i="7" s="1"/>
  <c r="J25" i="3" s="1"/>
  <c r="O26" i="7"/>
  <c r="N26" i="7" s="1"/>
  <c r="K27" i="7"/>
  <c r="M27" i="7"/>
  <c r="L27" i="7" s="1"/>
  <c r="J26" i="3" s="1"/>
  <c r="O27" i="7"/>
  <c r="N27" i="7" s="1"/>
  <c r="K28" i="7"/>
  <c r="M28" i="7"/>
  <c r="L28" i="7" s="1"/>
  <c r="J27" i="3" s="1"/>
  <c r="O28" i="7"/>
  <c r="N28" i="7" s="1"/>
  <c r="K29" i="7"/>
  <c r="M29" i="7"/>
  <c r="L29" i="7" s="1"/>
  <c r="J28" i="3" s="1"/>
  <c r="O29" i="7"/>
  <c r="N29" i="7" s="1"/>
  <c r="K30" i="7"/>
  <c r="M30" i="7"/>
  <c r="L30" i="7" s="1"/>
  <c r="J29" i="3" s="1"/>
  <c r="O30" i="7"/>
  <c r="N30" i="7" s="1"/>
  <c r="K32" i="7"/>
  <c r="M32" i="7"/>
  <c r="L32" i="7" s="1"/>
  <c r="O32" i="7"/>
  <c r="N32" i="7" s="1"/>
  <c r="K33" i="7"/>
  <c r="M33" i="7"/>
  <c r="L33" i="7" s="1"/>
  <c r="J32" i="3" s="1"/>
  <c r="O33" i="7"/>
  <c r="N33" i="7" s="1"/>
  <c r="K34" i="7"/>
  <c r="M34" i="7"/>
  <c r="L34" i="7" s="1"/>
  <c r="J33" i="3" s="1"/>
  <c r="O34" i="7"/>
  <c r="N34" i="7" s="1"/>
  <c r="K35" i="7"/>
  <c r="M35" i="7"/>
  <c r="L35" i="7" s="1"/>
  <c r="J34" i="3" s="1"/>
  <c r="O35" i="7"/>
  <c r="N35" i="7" s="1"/>
  <c r="K36" i="7"/>
  <c r="M36" i="7"/>
  <c r="L36" i="7" s="1"/>
  <c r="J35" i="3" s="1"/>
  <c r="O36" i="7"/>
  <c r="N36" i="7" s="1"/>
  <c r="K37" i="7"/>
  <c r="M37" i="7"/>
  <c r="L37" i="7" s="1"/>
  <c r="J36" i="3" s="1"/>
  <c r="O37" i="7"/>
  <c r="N37" i="7" s="1"/>
  <c r="K38" i="7"/>
  <c r="M38" i="7"/>
  <c r="L38" i="7" s="1"/>
  <c r="J37" i="3" s="1"/>
  <c r="O38" i="7"/>
  <c r="N38" i="7" s="1"/>
  <c r="K39" i="7"/>
  <c r="M39" i="7"/>
  <c r="L39" i="7" s="1"/>
  <c r="J38" i="3" s="1"/>
  <c r="O39" i="7"/>
  <c r="N39" i="7" s="1"/>
  <c r="K40" i="7"/>
  <c r="M40" i="7"/>
  <c r="L40" i="7" s="1"/>
  <c r="J39" i="3" s="1"/>
  <c r="O40" i="7"/>
  <c r="N40" i="7" s="1"/>
  <c r="K41" i="7"/>
  <c r="M41" i="7"/>
  <c r="L41" i="7" s="1"/>
  <c r="J40" i="3" s="1"/>
  <c r="O41" i="7"/>
  <c r="N41" i="7" s="1"/>
  <c r="K42" i="7"/>
  <c r="M42" i="7"/>
  <c r="L42" i="7" s="1"/>
  <c r="J41" i="3" s="1"/>
  <c r="O42" i="7"/>
  <c r="N42" i="7" s="1"/>
  <c r="K43" i="7"/>
  <c r="M43" i="7"/>
  <c r="L43" i="7" s="1"/>
  <c r="J42" i="3" s="1"/>
  <c r="O43" i="7"/>
  <c r="N43" i="7" s="1"/>
  <c r="K44" i="7"/>
  <c r="M44" i="7"/>
  <c r="L44" i="7" s="1"/>
  <c r="J43" i="3" s="1"/>
  <c r="O44" i="7"/>
  <c r="N44" i="7" s="1"/>
  <c r="K45" i="7"/>
  <c r="M45" i="7"/>
  <c r="L45" i="7" s="1"/>
  <c r="J44" i="3" s="1"/>
  <c r="O45" i="7"/>
  <c r="N45" i="7" s="1"/>
  <c r="K46" i="7"/>
  <c r="M46" i="7"/>
  <c r="L46" i="7" s="1"/>
  <c r="J45" i="3" s="1"/>
  <c r="O46" i="7"/>
  <c r="N46" i="7" s="1"/>
  <c r="K47" i="7"/>
  <c r="M47" i="7"/>
  <c r="L47" i="7" s="1"/>
  <c r="J46" i="3" s="1"/>
  <c r="O47" i="7"/>
  <c r="N47" i="7" s="1"/>
  <c r="K48" i="7"/>
  <c r="M48" i="7"/>
  <c r="L48" i="7" s="1"/>
  <c r="J47" i="3" s="1"/>
  <c r="O48" i="7"/>
  <c r="N48" i="7" s="1"/>
  <c r="K50" i="7"/>
  <c r="M50" i="7"/>
  <c r="L50" i="7" s="1"/>
  <c r="J49" i="3" s="1"/>
  <c r="O50" i="7"/>
  <c r="N50" i="7" s="1"/>
  <c r="K51" i="7"/>
  <c r="M51" i="7"/>
  <c r="L51" i="7" s="1"/>
  <c r="J50" i="3" s="1"/>
  <c r="O51" i="7"/>
  <c r="N51" i="7" s="1"/>
  <c r="K52" i="7"/>
  <c r="M52" i="7"/>
  <c r="L52" i="7" s="1"/>
  <c r="J51" i="3" s="1"/>
  <c r="O52" i="7"/>
  <c r="N52" i="7" s="1"/>
  <c r="K53" i="7"/>
  <c r="M53" i="7"/>
  <c r="L53" i="7" s="1"/>
  <c r="J52" i="3" s="1"/>
  <c r="O53" i="7"/>
  <c r="N53" i="7" s="1"/>
  <c r="K54" i="7"/>
  <c r="M54" i="7"/>
  <c r="L54" i="7" s="1"/>
  <c r="J53" i="3" s="1"/>
  <c r="O54" i="7"/>
  <c r="N54" i="7" s="1"/>
  <c r="K55" i="7"/>
  <c r="M55" i="7"/>
  <c r="L55" i="7" s="1"/>
  <c r="J54" i="3" s="1"/>
  <c r="O55" i="7"/>
  <c r="N55" i="7" s="1"/>
  <c r="K56" i="7"/>
  <c r="M56" i="7"/>
  <c r="L56" i="7" s="1"/>
  <c r="J55" i="3" s="1"/>
  <c r="O56" i="7"/>
  <c r="N56" i="7" s="1"/>
  <c r="K57" i="7"/>
  <c r="M57" i="7"/>
  <c r="L57" i="7" s="1"/>
  <c r="J56" i="3" s="1"/>
  <c r="O57" i="7"/>
  <c r="N57" i="7" s="1"/>
  <c r="K58" i="7"/>
  <c r="M58" i="7"/>
  <c r="L58" i="7" s="1"/>
  <c r="J57" i="3" s="1"/>
  <c r="O58" i="7"/>
  <c r="N58" i="7" s="1"/>
  <c r="K59" i="7"/>
  <c r="M59" i="7"/>
  <c r="L59" i="7" s="1"/>
  <c r="J58" i="3" s="1"/>
  <c r="O59" i="7"/>
  <c r="N59" i="7" s="1"/>
  <c r="K60" i="7"/>
  <c r="M60" i="7"/>
  <c r="L60" i="7" s="1"/>
  <c r="J59" i="3" s="1"/>
  <c r="O60" i="7"/>
  <c r="N60" i="7" s="1"/>
  <c r="K61" i="7"/>
  <c r="M61" i="7"/>
  <c r="O61" i="7"/>
  <c r="N61" i="7" s="1"/>
  <c r="K62" i="7"/>
  <c r="M62" i="7"/>
  <c r="L62" i="7" s="1"/>
  <c r="J61" i="3" s="1"/>
  <c r="O62" i="7"/>
  <c r="N62" i="7" s="1"/>
  <c r="K63" i="7"/>
  <c r="M63" i="7"/>
  <c r="O63" i="7"/>
  <c r="N63" i="7" s="1"/>
  <c r="K64" i="7"/>
  <c r="M64" i="7"/>
  <c r="L64" i="7" s="1"/>
  <c r="J63" i="3" s="1"/>
  <c r="O64" i="7"/>
  <c r="N64" i="7" s="1"/>
  <c r="K65" i="7"/>
  <c r="M65" i="7"/>
  <c r="O65" i="7"/>
  <c r="N65" i="7" s="1"/>
  <c r="K66" i="7"/>
  <c r="M66" i="7"/>
  <c r="L66" i="7" s="1"/>
  <c r="J65" i="3" s="1"/>
  <c r="O66" i="7"/>
  <c r="N66" i="7" s="1"/>
  <c r="K67" i="7"/>
  <c r="M67" i="7"/>
  <c r="O67" i="7"/>
  <c r="N67" i="7" s="1"/>
  <c r="K68" i="7"/>
  <c r="M68" i="7"/>
  <c r="L68" i="7" s="1"/>
  <c r="O68" i="7"/>
  <c r="N68" i="7" s="1"/>
  <c r="K70" i="7"/>
  <c r="M70" i="7"/>
  <c r="L70" i="7" s="1"/>
  <c r="J70" i="3" s="1"/>
  <c r="O70" i="7"/>
  <c r="N70" i="7" s="1"/>
  <c r="K71" i="7"/>
  <c r="M71" i="7"/>
  <c r="O71" i="7"/>
  <c r="N71" i="7" s="1"/>
  <c r="K72" i="7"/>
  <c r="M72" i="7"/>
  <c r="L72" i="7" s="1"/>
  <c r="J72" i="3" s="1"/>
  <c r="O72" i="7"/>
  <c r="N72" i="7" s="1"/>
  <c r="K73" i="7"/>
  <c r="M73" i="7"/>
  <c r="O73" i="7"/>
  <c r="N73" i="7" s="1"/>
  <c r="K74" i="7"/>
  <c r="M74" i="7"/>
  <c r="L74" i="7" s="1"/>
  <c r="J74" i="3" s="1"/>
  <c r="O74" i="7"/>
  <c r="N74" i="7" s="1"/>
  <c r="K75" i="7"/>
  <c r="M75" i="7"/>
  <c r="O75" i="7"/>
  <c r="N75" i="7" s="1"/>
  <c r="K76" i="7"/>
  <c r="M76" i="7"/>
  <c r="L76" i="7" s="1"/>
  <c r="J76" i="3" s="1"/>
  <c r="O76" i="7"/>
  <c r="N76" i="7" s="1"/>
  <c r="K77" i="7"/>
  <c r="M77" i="7"/>
  <c r="O77" i="7"/>
  <c r="N77" i="7" s="1"/>
  <c r="K78" i="7"/>
  <c r="M78" i="7"/>
  <c r="L78" i="7" s="1"/>
  <c r="J78" i="3" s="1"/>
  <c r="O78" i="7"/>
  <c r="N78" i="7" s="1"/>
  <c r="K79" i="7"/>
  <c r="M79" i="7"/>
  <c r="O79" i="7"/>
  <c r="N79" i="7" s="1"/>
  <c r="K80" i="7"/>
  <c r="M80" i="7"/>
  <c r="L80" i="7" s="1"/>
  <c r="J80" i="3" s="1"/>
  <c r="O80" i="7"/>
  <c r="N80" i="7" s="1"/>
  <c r="K81" i="7"/>
  <c r="M81" i="7"/>
  <c r="O81" i="7"/>
  <c r="N81" i="7" s="1"/>
  <c r="K82" i="7"/>
  <c r="M82" i="7"/>
  <c r="L82" i="7" s="1"/>
  <c r="J82" i="3" s="1"/>
  <c r="O82" i="7"/>
  <c r="N82" i="7" s="1"/>
  <c r="K83" i="7"/>
  <c r="M83" i="7"/>
  <c r="O83" i="7"/>
  <c r="N83" i="7" s="1"/>
  <c r="K85" i="7"/>
  <c r="M85" i="7"/>
  <c r="O85" i="7"/>
  <c r="N85" i="7" s="1"/>
  <c r="K86" i="7"/>
  <c r="M86" i="7"/>
  <c r="O86" i="7"/>
  <c r="N86" i="7" s="1"/>
  <c r="K87" i="7"/>
  <c r="M87" i="7"/>
  <c r="O87" i="7"/>
  <c r="N87" i="7" s="1"/>
  <c r="K88" i="7"/>
  <c r="M88" i="7"/>
  <c r="O88" i="7"/>
  <c r="N88" i="7" s="1"/>
  <c r="K89" i="7"/>
  <c r="M89" i="7"/>
  <c r="O89" i="7"/>
  <c r="N89" i="7" s="1"/>
  <c r="K90" i="7"/>
  <c r="M90" i="7"/>
  <c r="O90" i="7"/>
  <c r="N90" i="7" s="1"/>
  <c r="K91" i="7"/>
  <c r="M91" i="7"/>
  <c r="O91" i="7"/>
  <c r="N91" i="7" s="1"/>
  <c r="K92" i="7"/>
  <c r="M92" i="7"/>
  <c r="L92" i="7" s="1"/>
  <c r="J92" i="3" s="1"/>
  <c r="O92" i="7"/>
  <c r="N92" i="7" s="1"/>
  <c r="K93" i="7"/>
  <c r="M93" i="7"/>
  <c r="L93" i="7" s="1"/>
  <c r="J93" i="3" s="1"/>
  <c r="O93" i="7"/>
  <c r="N93" i="7" s="1"/>
  <c r="K94" i="7"/>
  <c r="M94" i="7"/>
  <c r="L94" i="7" s="1"/>
  <c r="O94" i="7"/>
  <c r="N94" i="7" s="1"/>
  <c r="K95" i="7"/>
  <c r="M95" i="7"/>
  <c r="L95" i="7" s="1"/>
  <c r="J94" i="3" s="1"/>
  <c r="O95" i="7"/>
  <c r="N95" i="7" s="1"/>
  <c r="K96" i="7"/>
  <c r="M96" i="7"/>
  <c r="L96" i="7" s="1"/>
  <c r="J95" i="3" s="1"/>
  <c r="O96" i="7"/>
  <c r="N96" i="7" s="1"/>
  <c r="K97" i="7"/>
  <c r="M97" i="7"/>
  <c r="L97" i="7" s="1"/>
  <c r="J96" i="3" s="1"/>
  <c r="O97" i="7"/>
  <c r="N97" i="7" s="1"/>
  <c r="K98" i="7"/>
  <c r="M98" i="7"/>
  <c r="L98" i="7" s="1"/>
  <c r="J97" i="3" s="1"/>
  <c r="O98" i="7"/>
  <c r="N98" i="7" s="1"/>
  <c r="K99" i="7"/>
  <c r="M99" i="7"/>
  <c r="L99" i="7" s="1"/>
  <c r="J98" i="3" s="1"/>
  <c r="O99" i="7"/>
  <c r="N99" i="7" s="1"/>
  <c r="K100" i="7"/>
  <c r="M100" i="7"/>
  <c r="L100" i="7" s="1"/>
  <c r="J99" i="3" s="1"/>
  <c r="O100" i="7"/>
  <c r="N100" i="7" s="1"/>
  <c r="K101" i="7"/>
  <c r="M101" i="7"/>
  <c r="L101" i="7" s="1"/>
  <c r="J100" i="3" s="1"/>
  <c r="O101" i="7"/>
  <c r="N101" i="7" s="1"/>
  <c r="K102" i="7"/>
  <c r="M102" i="7"/>
  <c r="L102" i="7" s="1"/>
  <c r="J101" i="3" s="1"/>
  <c r="O102" i="7"/>
  <c r="N102" i="7" s="1"/>
  <c r="K103" i="7"/>
  <c r="M103" i="7"/>
  <c r="L103" i="7" s="1"/>
  <c r="J102" i="3" s="1"/>
  <c r="O103" i="7"/>
  <c r="N103" i="7" s="1"/>
  <c r="K104" i="7"/>
  <c r="M104" i="7"/>
  <c r="L104" i="7" s="1"/>
  <c r="J103" i="3" s="1"/>
  <c r="O104" i="7"/>
  <c r="N104" i="7" s="1"/>
  <c r="K105" i="7"/>
  <c r="M105" i="7"/>
  <c r="L105" i="7" s="1"/>
  <c r="J104" i="3" s="1"/>
  <c r="O105" i="7"/>
  <c r="N105" i="7" s="1"/>
  <c r="K106" i="7"/>
  <c r="M106" i="7"/>
  <c r="L106" i="7" s="1"/>
  <c r="J105" i="3" s="1"/>
  <c r="O106" i="7"/>
  <c r="N106" i="7" s="1"/>
  <c r="K107" i="7"/>
  <c r="M107" i="7"/>
  <c r="L107" i="7" s="1"/>
  <c r="J106" i="3" s="1"/>
  <c r="O107" i="7"/>
  <c r="N107" i="7" s="1"/>
  <c r="K108" i="7"/>
  <c r="M108" i="7"/>
  <c r="L108" i="7" s="1"/>
  <c r="J107" i="3" s="1"/>
  <c r="O108" i="7"/>
  <c r="N108" i="7" s="1"/>
  <c r="K109" i="7"/>
  <c r="M109" i="7"/>
  <c r="L109" i="7" s="1"/>
  <c r="J108" i="3" s="1"/>
  <c r="O109" i="7"/>
  <c r="N109" i="7" s="1"/>
  <c r="K110" i="7"/>
  <c r="M110" i="7"/>
  <c r="L110" i="7" s="1"/>
  <c r="J109" i="3" s="1"/>
  <c r="O110" i="7"/>
  <c r="N110" i="7" s="1"/>
  <c r="K111" i="7"/>
  <c r="M111" i="7"/>
  <c r="L111" i="7" s="1"/>
  <c r="J110" i="3" s="1"/>
  <c r="O111" i="7"/>
  <c r="N111" i="7" s="1"/>
  <c r="K112" i="7"/>
  <c r="M112" i="7"/>
  <c r="L112" i="7" s="1"/>
  <c r="J111" i="3" s="1"/>
  <c r="O112" i="7"/>
  <c r="N112" i="7" s="1"/>
  <c r="K113" i="7"/>
  <c r="M113" i="7"/>
  <c r="L113" i="7" s="1"/>
  <c r="J112" i="3" s="1"/>
  <c r="O113" i="7"/>
  <c r="N113" i="7" s="1"/>
  <c r="K114" i="7"/>
  <c r="M114" i="7"/>
  <c r="L114" i="7" s="1"/>
  <c r="J113" i="3" s="1"/>
  <c r="O114" i="7"/>
  <c r="N114" i="7" s="1"/>
  <c r="K115" i="7"/>
  <c r="M115" i="7"/>
  <c r="L115" i="7" s="1"/>
  <c r="J114" i="3" s="1"/>
  <c r="O115" i="7"/>
  <c r="N115" i="7" s="1"/>
  <c r="K117" i="7"/>
  <c r="M117" i="7"/>
  <c r="L117" i="7" s="1"/>
  <c r="O117" i="7"/>
  <c r="N117" i="7" s="1"/>
  <c r="K118" i="7"/>
  <c r="M118" i="7"/>
  <c r="L118" i="7" s="1"/>
  <c r="J117" i="3" s="1"/>
  <c r="O118" i="7"/>
  <c r="N118" i="7" s="1"/>
  <c r="K119" i="7"/>
  <c r="M119" i="7"/>
  <c r="L119" i="7" s="1"/>
  <c r="J118" i="3" s="1"/>
  <c r="O119" i="7"/>
  <c r="N119" i="7" s="1"/>
  <c r="K120" i="7"/>
  <c r="M120" i="7"/>
  <c r="L120" i="7" s="1"/>
  <c r="J119" i="3" s="1"/>
  <c r="O120" i="7"/>
  <c r="N120" i="7" s="1"/>
  <c r="K121" i="7"/>
  <c r="M121" i="7"/>
  <c r="L121" i="7" s="1"/>
  <c r="J120" i="3" s="1"/>
  <c r="O121" i="7"/>
  <c r="N121" i="7" s="1"/>
  <c r="K122" i="7"/>
  <c r="M122" i="7"/>
  <c r="L122" i="7" s="1"/>
  <c r="O122" i="7"/>
  <c r="N122" i="7" s="1"/>
  <c r="K123" i="7"/>
  <c r="M123" i="7"/>
  <c r="L123" i="7" s="1"/>
  <c r="O123" i="7"/>
  <c r="N123" i="7" s="1"/>
  <c r="K124" i="7"/>
  <c r="M124" i="7"/>
  <c r="L124" i="7" s="1"/>
  <c r="O124" i="7"/>
  <c r="N124" i="7" s="1"/>
  <c r="K125" i="7"/>
  <c r="M125" i="7"/>
  <c r="L125" i="7" s="1"/>
  <c r="O125" i="7"/>
  <c r="N125" i="7" s="1"/>
  <c r="L48" i="9" l="1"/>
  <c r="L48" i="3" s="1"/>
  <c r="L68" i="3"/>
  <c r="L30" i="9"/>
  <c r="L17" i="9"/>
  <c r="L7" i="9"/>
  <c r="L6" i="3" s="1"/>
  <c r="L116" i="7"/>
  <c r="J115" i="3" s="1"/>
  <c r="J116" i="3"/>
  <c r="L31" i="7"/>
  <c r="J30" i="3" s="1"/>
  <c r="J31" i="3"/>
  <c r="N32" i="8"/>
  <c r="U32" i="3" s="1"/>
  <c r="L32" i="8"/>
  <c r="K32" i="3" s="1"/>
  <c r="F32" i="3"/>
  <c r="F34" i="3"/>
  <c r="N34" i="8"/>
  <c r="U34" i="3" s="1"/>
  <c r="L34" i="8"/>
  <c r="K34" i="3" s="1"/>
  <c r="N36" i="8"/>
  <c r="U36" i="3" s="1"/>
  <c r="L36" i="8"/>
  <c r="K36" i="3" s="1"/>
  <c r="F36" i="3"/>
  <c r="F38" i="3"/>
  <c r="N38" i="8"/>
  <c r="U38" i="3" s="1"/>
  <c r="L38" i="8"/>
  <c r="K38" i="3" s="1"/>
  <c r="N40" i="8"/>
  <c r="U40" i="3" s="1"/>
  <c r="L40" i="8"/>
  <c r="K40" i="3" s="1"/>
  <c r="F40" i="3"/>
  <c r="F42" i="3"/>
  <c r="N42" i="8"/>
  <c r="U42" i="3" s="1"/>
  <c r="L42" i="8"/>
  <c r="K42" i="3" s="1"/>
  <c r="N44" i="8"/>
  <c r="U44" i="3" s="1"/>
  <c r="L44" i="8"/>
  <c r="K44" i="3" s="1"/>
  <c r="F44" i="3"/>
  <c r="F46" i="3"/>
  <c r="N46" i="8"/>
  <c r="U46" i="3" s="1"/>
  <c r="L46" i="8"/>
  <c r="K46" i="3" s="1"/>
  <c r="F71" i="3"/>
  <c r="N70" i="8"/>
  <c r="U71" i="3" s="1"/>
  <c r="L70" i="8"/>
  <c r="K71" i="3" s="1"/>
  <c r="N72" i="8"/>
  <c r="U73" i="3" s="1"/>
  <c r="L72" i="8"/>
  <c r="K73" i="3" s="1"/>
  <c r="F73" i="3"/>
  <c r="F75" i="3"/>
  <c r="N74" i="8"/>
  <c r="U75" i="3" s="1"/>
  <c r="L74" i="8"/>
  <c r="K75" i="3" s="1"/>
  <c r="N76" i="8"/>
  <c r="U77" i="3" s="1"/>
  <c r="L76" i="8"/>
  <c r="K77" i="3" s="1"/>
  <c r="F77" i="3"/>
  <c r="F79" i="3"/>
  <c r="N78" i="8"/>
  <c r="U79" i="3" s="1"/>
  <c r="L78" i="8"/>
  <c r="K79" i="3" s="1"/>
  <c r="N80" i="8"/>
  <c r="U81" i="3" s="1"/>
  <c r="L80" i="8"/>
  <c r="K81" i="3" s="1"/>
  <c r="F81" i="3"/>
  <c r="F83" i="3"/>
  <c r="N82" i="8"/>
  <c r="U83" i="3" s="1"/>
  <c r="L82" i="8"/>
  <c r="K83" i="3" s="1"/>
  <c r="N84" i="8"/>
  <c r="L84" i="8"/>
  <c r="K85" i="3" s="1"/>
  <c r="F85" i="3"/>
  <c r="F87" i="3"/>
  <c r="N86" i="8"/>
  <c r="U87" i="3" s="1"/>
  <c r="L86" i="8"/>
  <c r="K87" i="3" s="1"/>
  <c r="N88" i="8"/>
  <c r="U89" i="3" s="1"/>
  <c r="L88" i="8"/>
  <c r="K89" i="3" s="1"/>
  <c r="F89" i="3"/>
  <c r="F91" i="3"/>
  <c r="N90" i="8"/>
  <c r="U91" i="3" s="1"/>
  <c r="L90" i="8"/>
  <c r="K91" i="3" s="1"/>
  <c r="N92" i="8"/>
  <c r="U93" i="3" s="1"/>
  <c r="L92" i="8"/>
  <c r="K93" i="3" s="1"/>
  <c r="F93" i="3"/>
  <c r="F95" i="3"/>
  <c r="N94" i="8"/>
  <c r="U95" i="3" s="1"/>
  <c r="L94" i="8"/>
  <c r="K95" i="3" s="1"/>
  <c r="N96" i="8"/>
  <c r="U97" i="3" s="1"/>
  <c r="L96" i="8"/>
  <c r="K97" i="3" s="1"/>
  <c r="F97" i="3"/>
  <c r="F99" i="3"/>
  <c r="N98" i="8"/>
  <c r="U99" i="3" s="1"/>
  <c r="L98" i="8"/>
  <c r="K99" i="3" s="1"/>
  <c r="N100" i="8"/>
  <c r="U101" i="3" s="1"/>
  <c r="L100" i="8"/>
  <c r="K101" i="3" s="1"/>
  <c r="F101" i="3"/>
  <c r="F103" i="3"/>
  <c r="N102" i="8"/>
  <c r="U103" i="3" s="1"/>
  <c r="L102" i="8"/>
  <c r="K103" i="3" s="1"/>
  <c r="N104" i="8"/>
  <c r="U105" i="3" s="1"/>
  <c r="L104" i="8"/>
  <c r="K105" i="3" s="1"/>
  <c r="F105" i="3"/>
  <c r="F107" i="3"/>
  <c r="N106" i="8"/>
  <c r="U107" i="3" s="1"/>
  <c r="L106" i="8"/>
  <c r="K107" i="3" s="1"/>
  <c r="N108" i="8"/>
  <c r="U109" i="3" s="1"/>
  <c r="L108" i="8"/>
  <c r="K109" i="3" s="1"/>
  <c r="F109" i="3"/>
  <c r="F111" i="3"/>
  <c r="N110" i="8"/>
  <c r="U111" i="3" s="1"/>
  <c r="L110" i="8"/>
  <c r="K111" i="3" s="1"/>
  <c r="N112" i="8"/>
  <c r="U113" i="3" s="1"/>
  <c r="L112" i="8"/>
  <c r="K113" i="3" s="1"/>
  <c r="F113" i="3"/>
  <c r="L90" i="7"/>
  <c r="J90" i="3" s="1"/>
  <c r="L88" i="7"/>
  <c r="J88" i="3" s="1"/>
  <c r="L86" i="7"/>
  <c r="J86" i="3" s="1"/>
  <c r="L16" i="7"/>
  <c r="J15" i="3" s="1"/>
  <c r="L14" i="7"/>
  <c r="J13" i="3" s="1"/>
  <c r="L12" i="7"/>
  <c r="J11" i="3" s="1"/>
  <c r="L10" i="7"/>
  <c r="J9" i="3" s="1"/>
  <c r="F10" i="3"/>
  <c r="N10" i="8"/>
  <c r="U10" i="3" s="1"/>
  <c r="L10" i="8"/>
  <c r="K10" i="3" s="1"/>
  <c r="N12" i="8"/>
  <c r="U12" i="3" s="1"/>
  <c r="L12" i="8"/>
  <c r="K12" i="3" s="1"/>
  <c r="F12" i="3"/>
  <c r="F14" i="3"/>
  <c r="N14" i="8"/>
  <c r="U14" i="3" s="1"/>
  <c r="L14" i="8"/>
  <c r="K14" i="3" s="1"/>
  <c r="N16" i="8"/>
  <c r="U16" i="3" s="1"/>
  <c r="L16" i="8"/>
  <c r="K16" i="3" s="1"/>
  <c r="F16" i="3"/>
  <c r="F18" i="3"/>
  <c r="N18" i="8"/>
  <c r="L18" i="8"/>
  <c r="K18" i="3" s="1"/>
  <c r="N20" i="8"/>
  <c r="U20" i="3" s="1"/>
  <c r="L20" i="8"/>
  <c r="K20" i="3" s="1"/>
  <c r="F20" i="3"/>
  <c r="F22" i="3"/>
  <c r="N22" i="8"/>
  <c r="U22" i="3" s="1"/>
  <c r="L22" i="8"/>
  <c r="K22" i="3" s="1"/>
  <c r="N24" i="8"/>
  <c r="U24" i="3" s="1"/>
  <c r="L24" i="8"/>
  <c r="K24" i="3" s="1"/>
  <c r="F24" i="3"/>
  <c r="F26" i="3"/>
  <c r="N26" i="8"/>
  <c r="U26" i="3" s="1"/>
  <c r="L26" i="8"/>
  <c r="K26" i="3" s="1"/>
  <c r="N28" i="8"/>
  <c r="U28" i="3" s="1"/>
  <c r="L28" i="8"/>
  <c r="K28" i="3" s="1"/>
  <c r="F28" i="3"/>
  <c r="F50" i="3"/>
  <c r="N50" i="8"/>
  <c r="U50" i="3" s="1"/>
  <c r="L50" i="8"/>
  <c r="K50" i="3" s="1"/>
  <c r="N52" i="8"/>
  <c r="U52" i="3" s="1"/>
  <c r="L52" i="8"/>
  <c r="K52" i="3" s="1"/>
  <c r="F52" i="3"/>
  <c r="F54" i="3"/>
  <c r="N54" i="8"/>
  <c r="U54" i="3" s="1"/>
  <c r="L54" i="8"/>
  <c r="K54" i="3" s="1"/>
  <c r="N56" i="8"/>
  <c r="U56" i="3" s="1"/>
  <c r="L56" i="8"/>
  <c r="K56" i="3" s="1"/>
  <c r="F56" i="3"/>
  <c r="F58" i="3"/>
  <c r="N58" i="8"/>
  <c r="U58" i="3" s="1"/>
  <c r="L58" i="8"/>
  <c r="K58" i="3" s="1"/>
  <c r="N60" i="8"/>
  <c r="U60" i="3" s="1"/>
  <c r="L60" i="8"/>
  <c r="K60" i="3" s="1"/>
  <c r="F60" i="3"/>
  <c r="F62" i="3"/>
  <c r="N62" i="8"/>
  <c r="U62" i="3" s="1"/>
  <c r="L62" i="8"/>
  <c r="K62" i="3" s="1"/>
  <c r="N64" i="8"/>
  <c r="U64" i="3" s="1"/>
  <c r="L64" i="8"/>
  <c r="K64" i="3" s="1"/>
  <c r="F64" i="3"/>
  <c r="F66" i="3"/>
  <c r="N66" i="8"/>
  <c r="U66" i="3" s="1"/>
  <c r="L66" i="8"/>
  <c r="K66" i="3" s="1"/>
  <c r="N116" i="8"/>
  <c r="U117" i="3" s="1"/>
  <c r="L116" i="8"/>
  <c r="K117" i="3" s="1"/>
  <c r="F117" i="3"/>
  <c r="F119" i="3"/>
  <c r="N118" i="8"/>
  <c r="U119" i="3" s="1"/>
  <c r="L118" i="8"/>
  <c r="K119" i="3" s="1"/>
  <c r="N120" i="8"/>
  <c r="U121" i="3" s="1"/>
  <c r="L120" i="8"/>
  <c r="K121" i="3" s="1"/>
  <c r="F121" i="3"/>
  <c r="F123" i="3"/>
  <c r="N122" i="8"/>
  <c r="U123" i="3" s="1"/>
  <c r="L122" i="8"/>
  <c r="K123" i="3" s="1"/>
  <c r="N9" i="8"/>
  <c r="F9" i="3"/>
  <c r="N11" i="8"/>
  <c r="U11" i="3" s="1"/>
  <c r="F11" i="3"/>
  <c r="N13" i="8"/>
  <c r="U13" i="3" s="1"/>
  <c r="F13" i="3"/>
  <c r="N15" i="8"/>
  <c r="U15" i="3" s="1"/>
  <c r="F15" i="3"/>
  <c r="N19" i="8"/>
  <c r="U19" i="3" s="1"/>
  <c r="F19" i="3"/>
  <c r="N21" i="8"/>
  <c r="U21" i="3" s="1"/>
  <c r="F21" i="3"/>
  <c r="N23" i="8"/>
  <c r="U23" i="3" s="1"/>
  <c r="F23" i="3"/>
  <c r="N25" i="8"/>
  <c r="U25" i="3" s="1"/>
  <c r="F25" i="3"/>
  <c r="N27" i="8"/>
  <c r="U27" i="3" s="1"/>
  <c r="F27" i="3"/>
  <c r="N29" i="8"/>
  <c r="U29" i="3" s="1"/>
  <c r="F29" i="3"/>
  <c r="N31" i="8"/>
  <c r="U31" i="3" s="1"/>
  <c r="F31" i="3"/>
  <c r="N33" i="8"/>
  <c r="U33" i="3" s="1"/>
  <c r="F33" i="3"/>
  <c r="N35" i="8"/>
  <c r="U35" i="3" s="1"/>
  <c r="F35" i="3"/>
  <c r="N37" i="8"/>
  <c r="U37" i="3" s="1"/>
  <c r="F37" i="3"/>
  <c r="N39" i="8"/>
  <c r="U39" i="3" s="1"/>
  <c r="F39" i="3"/>
  <c r="N71" i="8"/>
  <c r="U72" i="3" s="1"/>
  <c r="F72" i="3"/>
  <c r="N73" i="8"/>
  <c r="U74" i="3" s="1"/>
  <c r="F74" i="3"/>
  <c r="N75" i="8"/>
  <c r="U76" i="3" s="1"/>
  <c r="F76" i="3"/>
  <c r="N77" i="8"/>
  <c r="U78" i="3" s="1"/>
  <c r="F78" i="3"/>
  <c r="N79" i="8"/>
  <c r="U80" i="3" s="1"/>
  <c r="F80" i="3"/>
  <c r="N81" i="8"/>
  <c r="U82" i="3" s="1"/>
  <c r="F82" i="3"/>
  <c r="N85" i="8"/>
  <c r="U86" i="3" s="1"/>
  <c r="F86" i="3"/>
  <c r="N87" i="8"/>
  <c r="U88" i="3" s="1"/>
  <c r="F88" i="3"/>
  <c r="N89" i="8"/>
  <c r="U90" i="3" s="1"/>
  <c r="F90" i="3"/>
  <c r="N91" i="8"/>
  <c r="U92" i="3" s="1"/>
  <c r="F92" i="3"/>
  <c r="N93" i="8"/>
  <c r="U94" i="3" s="1"/>
  <c r="F94" i="3"/>
  <c r="N95" i="8"/>
  <c r="U96" i="3" s="1"/>
  <c r="F96" i="3"/>
  <c r="N97" i="8"/>
  <c r="U98" i="3" s="1"/>
  <c r="F98" i="3"/>
  <c r="N99" i="8"/>
  <c r="U100" i="3" s="1"/>
  <c r="F100" i="3"/>
  <c r="N101" i="8"/>
  <c r="U102" i="3" s="1"/>
  <c r="F102" i="3"/>
  <c r="N103" i="8"/>
  <c r="U104" i="3" s="1"/>
  <c r="F104" i="3"/>
  <c r="N105" i="8"/>
  <c r="U106" i="3" s="1"/>
  <c r="F106" i="3"/>
  <c r="N107" i="8"/>
  <c r="U108" i="3" s="1"/>
  <c r="F108" i="3"/>
  <c r="N109" i="8"/>
  <c r="U110" i="3" s="1"/>
  <c r="F110" i="3"/>
  <c r="N111" i="8"/>
  <c r="U112" i="3" s="1"/>
  <c r="F112" i="3"/>
  <c r="N113" i="8"/>
  <c r="U114" i="3" s="1"/>
  <c r="F114" i="3"/>
  <c r="N115" i="8"/>
  <c r="F116" i="3"/>
  <c r="N117" i="8"/>
  <c r="U118" i="3" s="1"/>
  <c r="F118" i="3"/>
  <c r="N119" i="8"/>
  <c r="U120" i="3" s="1"/>
  <c r="F120" i="3"/>
  <c r="N121" i="8"/>
  <c r="U122" i="3" s="1"/>
  <c r="F122" i="3"/>
  <c r="N123" i="8"/>
  <c r="U124" i="3" s="1"/>
  <c r="F124" i="3"/>
  <c r="N41" i="8"/>
  <c r="U41" i="3" s="1"/>
  <c r="L41" i="8"/>
  <c r="K41" i="3" s="1"/>
  <c r="N43" i="8"/>
  <c r="U43" i="3" s="1"/>
  <c r="L43" i="8"/>
  <c r="K43" i="3" s="1"/>
  <c r="N47" i="8"/>
  <c r="U47" i="3" s="1"/>
  <c r="L47" i="8"/>
  <c r="K47" i="3" s="1"/>
  <c r="N49" i="8"/>
  <c r="U49" i="3" s="1"/>
  <c r="L49" i="8"/>
  <c r="L9" i="8"/>
  <c r="K9" i="3" s="1"/>
  <c r="L11" i="8"/>
  <c r="K11" i="3" s="1"/>
  <c r="L13" i="8"/>
  <c r="K13" i="3" s="1"/>
  <c r="L15" i="8"/>
  <c r="K15" i="3" s="1"/>
  <c r="L19" i="8"/>
  <c r="L21" i="8"/>
  <c r="K21" i="3" s="1"/>
  <c r="L23" i="8"/>
  <c r="K23" i="3" s="1"/>
  <c r="L25" i="8"/>
  <c r="K25" i="3" s="1"/>
  <c r="L27" i="8"/>
  <c r="K27" i="3" s="1"/>
  <c r="L29" i="8"/>
  <c r="K29" i="3" s="1"/>
  <c r="L31" i="8"/>
  <c r="K31" i="3" s="1"/>
  <c r="L33" i="8"/>
  <c r="K33" i="3" s="1"/>
  <c r="L35" i="8"/>
  <c r="K35" i="3" s="1"/>
  <c r="L37" i="8"/>
  <c r="K37" i="3" s="1"/>
  <c r="L39" i="8"/>
  <c r="K39" i="3" s="1"/>
  <c r="N45" i="8"/>
  <c r="L45" i="8"/>
  <c r="K45" i="3" s="1"/>
  <c r="N51" i="8"/>
  <c r="U51" i="3" s="1"/>
  <c r="L51" i="8"/>
  <c r="K51" i="3" s="1"/>
  <c r="N53" i="8"/>
  <c r="U53" i="3" s="1"/>
  <c r="L53" i="8"/>
  <c r="K53" i="3" s="1"/>
  <c r="N55" i="8"/>
  <c r="U55" i="3" s="1"/>
  <c r="L55" i="8"/>
  <c r="K55" i="3" s="1"/>
  <c r="N57" i="8"/>
  <c r="U57" i="3" s="1"/>
  <c r="L57" i="8"/>
  <c r="K57" i="3" s="1"/>
  <c r="N59" i="8"/>
  <c r="U59" i="3" s="1"/>
  <c r="L59" i="8"/>
  <c r="K59" i="3" s="1"/>
  <c r="N61" i="8"/>
  <c r="U61" i="3" s="1"/>
  <c r="L61" i="8"/>
  <c r="K61" i="3" s="1"/>
  <c r="N63" i="8"/>
  <c r="U63" i="3" s="1"/>
  <c r="L63" i="8"/>
  <c r="K63" i="3" s="1"/>
  <c r="N65" i="8"/>
  <c r="U65" i="3" s="1"/>
  <c r="L65" i="8"/>
  <c r="K65" i="3" s="1"/>
  <c r="N67" i="8"/>
  <c r="L67" i="8"/>
  <c r="N69" i="8"/>
  <c r="L69" i="8"/>
  <c r="K70" i="3" s="1"/>
  <c r="L71" i="8"/>
  <c r="K72" i="3" s="1"/>
  <c r="L73" i="8"/>
  <c r="K74" i="3" s="1"/>
  <c r="L75" i="8"/>
  <c r="K76" i="3" s="1"/>
  <c r="L77" i="8"/>
  <c r="K78" i="3" s="1"/>
  <c r="L79" i="8"/>
  <c r="K80" i="3" s="1"/>
  <c r="L81" i="8"/>
  <c r="K82" i="3" s="1"/>
  <c r="L85" i="8"/>
  <c r="K86" i="3" s="1"/>
  <c r="L87" i="8"/>
  <c r="L89" i="8"/>
  <c r="K90" i="3" s="1"/>
  <c r="L91" i="8"/>
  <c r="K92" i="3" s="1"/>
  <c r="L93" i="8"/>
  <c r="K94" i="3" s="1"/>
  <c r="L95" i="8"/>
  <c r="K96" i="3" s="1"/>
  <c r="L97" i="8"/>
  <c r="K98" i="3" s="1"/>
  <c r="L99" i="8"/>
  <c r="K100" i="3" s="1"/>
  <c r="L101" i="8"/>
  <c r="K102" i="3" s="1"/>
  <c r="L103" i="8"/>
  <c r="K104" i="3" s="1"/>
  <c r="L105" i="8"/>
  <c r="K106" i="3" s="1"/>
  <c r="L107" i="8"/>
  <c r="K108" i="3" s="1"/>
  <c r="L109" i="8"/>
  <c r="K110" i="3" s="1"/>
  <c r="L111" i="8"/>
  <c r="K112" i="3" s="1"/>
  <c r="L113" i="8"/>
  <c r="K114" i="3" s="1"/>
  <c r="L115" i="8"/>
  <c r="K116" i="3" s="1"/>
  <c r="L117" i="8"/>
  <c r="K118" i="3" s="1"/>
  <c r="L119" i="8"/>
  <c r="K120" i="3" s="1"/>
  <c r="L121" i="8"/>
  <c r="K122" i="3" s="1"/>
  <c r="L123" i="8"/>
  <c r="K124" i="3" s="1"/>
  <c r="N116" i="7"/>
  <c r="N84" i="7"/>
  <c r="L91" i="7"/>
  <c r="J91" i="3" s="1"/>
  <c r="L89" i="7"/>
  <c r="J89" i="3" s="1"/>
  <c r="L87" i="7"/>
  <c r="J87" i="3" s="1"/>
  <c r="L85" i="7"/>
  <c r="L83" i="7"/>
  <c r="J83" i="3" s="1"/>
  <c r="L81" i="7"/>
  <c r="J81" i="3" s="1"/>
  <c r="L79" i="7"/>
  <c r="J79" i="3" s="1"/>
  <c r="L77" i="7"/>
  <c r="J77" i="3" s="1"/>
  <c r="L75" i="7"/>
  <c r="J75" i="3" s="1"/>
  <c r="L73" i="7"/>
  <c r="J73" i="3" s="1"/>
  <c r="L71" i="7"/>
  <c r="J71" i="3" s="1"/>
  <c r="L67" i="7"/>
  <c r="J66" i="3" s="1"/>
  <c r="L65" i="7"/>
  <c r="J64" i="3" s="1"/>
  <c r="L63" i="7"/>
  <c r="J62" i="3" s="1"/>
  <c r="L61" i="7"/>
  <c r="J60" i="3" s="1"/>
  <c r="L18" i="7"/>
  <c r="J17" i="3" s="1"/>
  <c r="N69" i="7"/>
  <c r="N49" i="7"/>
  <c r="N31" i="7"/>
  <c r="N18" i="7"/>
  <c r="N8" i="7"/>
  <c r="N6" i="7" s="1"/>
  <c r="L84" i="7" l="1"/>
  <c r="J84" i="3" s="1"/>
  <c r="J85" i="3"/>
  <c r="L83" i="8"/>
  <c r="K84" i="3" s="1"/>
  <c r="K88" i="3"/>
  <c r="L17" i="8"/>
  <c r="K17" i="3" s="1"/>
  <c r="K19" i="3"/>
  <c r="N114" i="8"/>
  <c r="U115" i="3" s="1"/>
  <c r="U116" i="3"/>
  <c r="N7" i="8"/>
  <c r="U7" i="3" s="1"/>
  <c r="U9" i="3"/>
  <c r="N17" i="8"/>
  <c r="U17" i="3" s="1"/>
  <c r="U18" i="3"/>
  <c r="L49" i="7"/>
  <c r="L69" i="7"/>
  <c r="J69" i="3" s="1"/>
  <c r="L8" i="7"/>
  <c r="J7" i="3" s="1"/>
  <c r="N68" i="8"/>
  <c r="U69" i="3" s="1"/>
  <c r="U70" i="3"/>
  <c r="N30" i="8"/>
  <c r="U30" i="3" s="1"/>
  <c r="U45" i="3"/>
  <c r="L48" i="8"/>
  <c r="K48" i="3" s="1"/>
  <c r="K49" i="3"/>
  <c r="N83" i="8"/>
  <c r="U84" i="3" s="1"/>
  <c r="U85" i="3"/>
  <c r="L68" i="8"/>
  <c r="K69" i="3" s="1"/>
  <c r="L30" i="8"/>
  <c r="K30" i="3" s="1"/>
  <c r="L7" i="8"/>
  <c r="K7" i="3" s="1"/>
  <c r="N48" i="8"/>
  <c r="L114" i="8"/>
  <c r="K115" i="3" s="1"/>
  <c r="N6" i="8" l="1"/>
  <c r="U6" i="3" s="1"/>
  <c r="U48" i="3"/>
  <c r="L6" i="7"/>
  <c r="J6" i="3" s="1"/>
  <c r="J48" i="3"/>
  <c r="L6" i="8"/>
  <c r="K6" i="3" s="1"/>
  <c r="A6" i="8" l="1"/>
  <c r="A6" i="7"/>
  <c r="A6" i="2"/>
  <c r="I123" i="8" l="1"/>
  <c r="I122" i="8"/>
  <c r="I121" i="8"/>
  <c r="I120" i="8"/>
  <c r="I119" i="8"/>
  <c r="I118" i="8"/>
  <c r="I117" i="8"/>
  <c r="I116" i="8"/>
  <c r="I115" i="8"/>
  <c r="I114" i="8" s="1"/>
  <c r="H114" i="8"/>
  <c r="G114" i="8"/>
  <c r="F114" i="8"/>
  <c r="E114" i="8"/>
  <c r="D114" i="8"/>
  <c r="K114" i="8" s="1"/>
  <c r="F115" i="3" s="1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 s="1"/>
  <c r="H83" i="8"/>
  <c r="G83" i="8"/>
  <c r="F83" i="8"/>
  <c r="E83" i="8"/>
  <c r="D83" i="8"/>
  <c r="K83" i="8" s="1"/>
  <c r="F84" i="3" s="1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 s="1"/>
  <c r="H68" i="8"/>
  <c r="G68" i="8"/>
  <c r="F68" i="8"/>
  <c r="E68" i="8"/>
  <c r="D68" i="8"/>
  <c r="K68" i="8" s="1"/>
  <c r="F69" i="3" s="1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H48" i="8"/>
  <c r="G48" i="8"/>
  <c r="F48" i="8"/>
  <c r="E48" i="8"/>
  <c r="D48" i="8"/>
  <c r="K48" i="8" s="1"/>
  <c r="F48" i="3" s="1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H30" i="8"/>
  <c r="G30" i="8"/>
  <c r="F30" i="8"/>
  <c r="E30" i="8"/>
  <c r="D30" i="8"/>
  <c r="K30" i="8" s="1"/>
  <c r="F30" i="3" s="1"/>
  <c r="I29" i="8"/>
  <c r="I28" i="8"/>
  <c r="I27" i="8"/>
  <c r="I26" i="8"/>
  <c r="I25" i="8"/>
  <c r="I24" i="8"/>
  <c r="I23" i="8"/>
  <c r="I22" i="8"/>
  <c r="I21" i="8"/>
  <c r="I20" i="8"/>
  <c r="I19" i="8"/>
  <c r="I18" i="8"/>
  <c r="H17" i="8"/>
  <c r="G17" i="8"/>
  <c r="M17" i="8" s="1"/>
  <c r="P17" i="3" s="1"/>
  <c r="F17" i="8"/>
  <c r="E17" i="8"/>
  <c r="D17" i="8"/>
  <c r="K17" i="8" s="1"/>
  <c r="F17" i="3" s="1"/>
  <c r="I16" i="8"/>
  <c r="I15" i="8"/>
  <c r="I14" i="8"/>
  <c r="I13" i="8"/>
  <c r="I12" i="8"/>
  <c r="I11" i="8"/>
  <c r="I10" i="8"/>
  <c r="I9" i="8"/>
  <c r="H7" i="8"/>
  <c r="G7" i="8"/>
  <c r="F7" i="8"/>
  <c r="E7" i="8"/>
  <c r="D7" i="8"/>
  <c r="K7" i="8" s="1"/>
  <c r="F7" i="3" s="1"/>
  <c r="A6" i="3"/>
  <c r="O114" i="8" l="1"/>
  <c r="Z115" i="3" s="1"/>
  <c r="O83" i="8"/>
  <c r="Z84" i="3" s="1"/>
  <c r="O68" i="8"/>
  <c r="Z69" i="3" s="1"/>
  <c r="O48" i="8"/>
  <c r="Z48" i="3" s="1"/>
  <c r="O30" i="8"/>
  <c r="Z30" i="3" s="1"/>
  <c r="O17" i="8"/>
  <c r="Z17" i="3" s="1"/>
  <c r="O7" i="8"/>
  <c r="Z7" i="3" s="1"/>
  <c r="D6" i="8"/>
  <c r="K6" i="8" s="1"/>
  <c r="F6" i="3" s="1"/>
  <c r="M7" i="8"/>
  <c r="P7" i="3" s="1"/>
  <c r="M30" i="8"/>
  <c r="P30" i="3" s="1"/>
  <c r="I30" i="8"/>
  <c r="M48" i="8"/>
  <c r="P48" i="3" s="1"/>
  <c r="M68" i="8"/>
  <c r="P69" i="3" s="1"/>
  <c r="M83" i="8"/>
  <c r="P84" i="3" s="1"/>
  <c r="M114" i="8"/>
  <c r="P115" i="3" s="1"/>
  <c r="I17" i="8"/>
  <c r="I48" i="8"/>
  <c r="I7" i="8"/>
  <c r="I124" i="8"/>
  <c r="T7" i="3"/>
  <c r="D8" i="3"/>
  <c r="E8" i="3"/>
  <c r="N8" i="3"/>
  <c r="O8" i="3"/>
  <c r="S8" i="3"/>
  <c r="T8" i="3"/>
  <c r="X8" i="3"/>
  <c r="Y8" i="3"/>
  <c r="E9" i="3"/>
  <c r="O9" i="3"/>
  <c r="S9" i="3"/>
  <c r="T9" i="3"/>
  <c r="Y9" i="3"/>
  <c r="E10" i="3"/>
  <c r="O10" i="3"/>
  <c r="S10" i="3"/>
  <c r="T10" i="3"/>
  <c r="Y10" i="3"/>
  <c r="E11" i="3"/>
  <c r="O11" i="3"/>
  <c r="T11" i="3"/>
  <c r="Y11" i="3"/>
  <c r="E12" i="3"/>
  <c r="O12" i="3"/>
  <c r="T12" i="3"/>
  <c r="Y12" i="3"/>
  <c r="E13" i="3"/>
  <c r="O13" i="3"/>
  <c r="T13" i="3"/>
  <c r="Y13" i="3"/>
  <c r="E14" i="3"/>
  <c r="O14" i="3"/>
  <c r="S14" i="3"/>
  <c r="T14" i="3"/>
  <c r="Y14" i="3"/>
  <c r="E15" i="3"/>
  <c r="O15" i="3"/>
  <c r="T15" i="3"/>
  <c r="Y15" i="3"/>
  <c r="E16" i="3"/>
  <c r="O16" i="3"/>
  <c r="T16" i="3"/>
  <c r="Y16" i="3"/>
  <c r="T17" i="3"/>
  <c r="E18" i="3"/>
  <c r="O18" i="3"/>
  <c r="S18" i="3"/>
  <c r="T18" i="3"/>
  <c r="Y18" i="3"/>
  <c r="E19" i="3"/>
  <c r="O19" i="3"/>
  <c r="S19" i="3"/>
  <c r="T19" i="3"/>
  <c r="Y19" i="3"/>
  <c r="E20" i="3"/>
  <c r="O20" i="3"/>
  <c r="T20" i="3"/>
  <c r="Y20" i="3"/>
  <c r="E21" i="3"/>
  <c r="O21" i="3"/>
  <c r="T21" i="3"/>
  <c r="Y21" i="3"/>
  <c r="E22" i="3"/>
  <c r="O22" i="3"/>
  <c r="T22" i="3"/>
  <c r="Y22" i="3"/>
  <c r="E23" i="3"/>
  <c r="O23" i="3"/>
  <c r="S23" i="3"/>
  <c r="T23" i="3"/>
  <c r="Y23" i="3"/>
  <c r="E24" i="3"/>
  <c r="O24" i="3"/>
  <c r="S24" i="3"/>
  <c r="T24" i="3"/>
  <c r="Y24" i="3"/>
  <c r="E25" i="3"/>
  <c r="O25" i="3"/>
  <c r="S25" i="3"/>
  <c r="T25" i="3"/>
  <c r="Y25" i="3"/>
  <c r="E26" i="3"/>
  <c r="O26" i="3"/>
  <c r="T26" i="3"/>
  <c r="Y26" i="3"/>
  <c r="E27" i="3"/>
  <c r="O27" i="3"/>
  <c r="T27" i="3"/>
  <c r="Y27" i="3"/>
  <c r="E28" i="3"/>
  <c r="O28" i="3"/>
  <c r="S28" i="3"/>
  <c r="T28" i="3"/>
  <c r="Y28" i="3"/>
  <c r="E29" i="3"/>
  <c r="O29" i="3"/>
  <c r="S29" i="3"/>
  <c r="T29" i="3"/>
  <c r="Y29" i="3"/>
  <c r="T30" i="3"/>
  <c r="E31" i="3"/>
  <c r="O31" i="3"/>
  <c r="T31" i="3"/>
  <c r="Y31" i="3"/>
  <c r="E32" i="3"/>
  <c r="O32" i="3"/>
  <c r="S32" i="3"/>
  <c r="T32" i="3"/>
  <c r="Y32" i="3"/>
  <c r="E33" i="3"/>
  <c r="O33" i="3"/>
  <c r="S33" i="3"/>
  <c r="T33" i="3"/>
  <c r="Y33" i="3"/>
  <c r="E34" i="3"/>
  <c r="O34" i="3"/>
  <c r="T34" i="3"/>
  <c r="Y34" i="3"/>
  <c r="E35" i="3"/>
  <c r="O35" i="3"/>
  <c r="T35" i="3"/>
  <c r="Y35" i="3"/>
  <c r="E36" i="3"/>
  <c r="O36" i="3"/>
  <c r="T36" i="3"/>
  <c r="Y36" i="3"/>
  <c r="E37" i="3"/>
  <c r="O37" i="3"/>
  <c r="T37" i="3"/>
  <c r="Y37" i="3"/>
  <c r="E38" i="3"/>
  <c r="O38" i="3"/>
  <c r="T38" i="3"/>
  <c r="Y38" i="3"/>
  <c r="E39" i="3"/>
  <c r="O39" i="3"/>
  <c r="S39" i="3"/>
  <c r="T39" i="3"/>
  <c r="Y39" i="3"/>
  <c r="E40" i="3"/>
  <c r="O40" i="3"/>
  <c r="T40" i="3"/>
  <c r="Y40" i="3"/>
  <c r="E41" i="3"/>
  <c r="O41" i="3"/>
  <c r="T41" i="3"/>
  <c r="Y41" i="3"/>
  <c r="E42" i="3"/>
  <c r="O42" i="3"/>
  <c r="S42" i="3"/>
  <c r="T42" i="3"/>
  <c r="Y42" i="3"/>
  <c r="E43" i="3"/>
  <c r="O43" i="3"/>
  <c r="T43" i="3"/>
  <c r="Y43" i="3"/>
  <c r="E44" i="3"/>
  <c r="O44" i="3"/>
  <c r="T44" i="3"/>
  <c r="Y44" i="3"/>
  <c r="E45" i="3"/>
  <c r="O45" i="3"/>
  <c r="S45" i="3"/>
  <c r="T45" i="3"/>
  <c r="X45" i="3"/>
  <c r="Y45" i="3"/>
  <c r="E46" i="3"/>
  <c r="O46" i="3"/>
  <c r="T46" i="3"/>
  <c r="Y46" i="3"/>
  <c r="E47" i="3"/>
  <c r="O47" i="3"/>
  <c r="T47" i="3"/>
  <c r="Y47" i="3"/>
  <c r="T48" i="3"/>
  <c r="E49" i="3"/>
  <c r="O49" i="3"/>
  <c r="S49" i="3"/>
  <c r="T49" i="3"/>
  <c r="Y49" i="3"/>
  <c r="E50" i="3"/>
  <c r="O50" i="3"/>
  <c r="T50" i="3"/>
  <c r="Y50" i="3"/>
  <c r="E51" i="3"/>
  <c r="O51" i="3"/>
  <c r="S51" i="3"/>
  <c r="T51" i="3"/>
  <c r="Y51" i="3"/>
  <c r="E52" i="3"/>
  <c r="O52" i="3"/>
  <c r="T52" i="3"/>
  <c r="Y52" i="3"/>
  <c r="E53" i="3"/>
  <c r="O53" i="3"/>
  <c r="T53" i="3"/>
  <c r="Y53" i="3"/>
  <c r="E54" i="3"/>
  <c r="O54" i="3"/>
  <c r="T54" i="3"/>
  <c r="Y54" i="3"/>
  <c r="E55" i="3"/>
  <c r="O55" i="3"/>
  <c r="T55" i="3"/>
  <c r="Y55" i="3"/>
  <c r="E56" i="3"/>
  <c r="O56" i="3"/>
  <c r="T56" i="3"/>
  <c r="Y56" i="3"/>
  <c r="E57" i="3"/>
  <c r="O57" i="3"/>
  <c r="T57" i="3"/>
  <c r="Y57" i="3"/>
  <c r="E58" i="3"/>
  <c r="O58" i="3"/>
  <c r="T58" i="3"/>
  <c r="Y58" i="3"/>
  <c r="E59" i="3"/>
  <c r="O59" i="3"/>
  <c r="T59" i="3"/>
  <c r="Y59" i="3"/>
  <c r="E60" i="3"/>
  <c r="O60" i="3"/>
  <c r="T60" i="3"/>
  <c r="Y60" i="3"/>
  <c r="E61" i="3"/>
  <c r="O61" i="3"/>
  <c r="T61" i="3"/>
  <c r="Y61" i="3"/>
  <c r="E62" i="3"/>
  <c r="O62" i="3"/>
  <c r="T62" i="3"/>
  <c r="Y62" i="3"/>
  <c r="E63" i="3"/>
  <c r="O63" i="3"/>
  <c r="T63" i="3"/>
  <c r="Y63" i="3"/>
  <c r="E64" i="3"/>
  <c r="O64" i="3"/>
  <c r="T64" i="3"/>
  <c r="Y64" i="3"/>
  <c r="E65" i="3"/>
  <c r="O65" i="3"/>
  <c r="T65" i="3"/>
  <c r="Y65" i="3"/>
  <c r="E66" i="3"/>
  <c r="O66" i="3"/>
  <c r="T66" i="3"/>
  <c r="Y66" i="3"/>
  <c r="T69" i="3"/>
  <c r="E70" i="3"/>
  <c r="O70" i="3"/>
  <c r="T70" i="3"/>
  <c r="Y70" i="3"/>
  <c r="E71" i="3"/>
  <c r="O71" i="3"/>
  <c r="T71" i="3"/>
  <c r="Y71" i="3"/>
  <c r="E72" i="3"/>
  <c r="O72" i="3"/>
  <c r="T72" i="3"/>
  <c r="Y72" i="3"/>
  <c r="E73" i="3"/>
  <c r="O73" i="3"/>
  <c r="T73" i="3"/>
  <c r="Y73" i="3"/>
  <c r="E74" i="3"/>
  <c r="O74" i="3"/>
  <c r="T74" i="3"/>
  <c r="Y74" i="3"/>
  <c r="E75" i="3"/>
  <c r="O75" i="3"/>
  <c r="T75" i="3"/>
  <c r="Y75" i="3"/>
  <c r="E76" i="3"/>
  <c r="O76" i="3"/>
  <c r="T76" i="3"/>
  <c r="Y76" i="3"/>
  <c r="E77" i="3"/>
  <c r="O77" i="3"/>
  <c r="T77" i="3"/>
  <c r="Y77" i="3"/>
  <c r="E78" i="3"/>
  <c r="O78" i="3"/>
  <c r="T78" i="3"/>
  <c r="Y78" i="3"/>
  <c r="E79" i="3"/>
  <c r="O79" i="3"/>
  <c r="T79" i="3"/>
  <c r="Y79" i="3"/>
  <c r="E80" i="3"/>
  <c r="O80" i="3"/>
  <c r="T80" i="3"/>
  <c r="Y80" i="3"/>
  <c r="E81" i="3"/>
  <c r="O81" i="3"/>
  <c r="T81" i="3"/>
  <c r="Y81" i="3"/>
  <c r="E82" i="3"/>
  <c r="O82" i="3"/>
  <c r="T82" i="3"/>
  <c r="Y82" i="3"/>
  <c r="E83" i="3"/>
  <c r="O83" i="3"/>
  <c r="T83" i="3"/>
  <c r="Y83" i="3"/>
  <c r="T84" i="3"/>
  <c r="E85" i="3"/>
  <c r="O85" i="3"/>
  <c r="T85" i="3"/>
  <c r="Y85" i="3"/>
  <c r="E86" i="3"/>
  <c r="O86" i="3"/>
  <c r="T86" i="3"/>
  <c r="Y86" i="3"/>
  <c r="E87" i="3"/>
  <c r="O87" i="3"/>
  <c r="T87" i="3"/>
  <c r="Y87" i="3"/>
  <c r="E88" i="3"/>
  <c r="O88" i="3"/>
  <c r="T88" i="3"/>
  <c r="Y88" i="3"/>
  <c r="E89" i="3"/>
  <c r="O89" i="3"/>
  <c r="T89" i="3"/>
  <c r="Y89" i="3"/>
  <c r="E90" i="3"/>
  <c r="O90" i="3"/>
  <c r="T90" i="3"/>
  <c r="Y90" i="3"/>
  <c r="E91" i="3"/>
  <c r="O91" i="3"/>
  <c r="T91" i="3"/>
  <c r="Y91" i="3"/>
  <c r="E92" i="3"/>
  <c r="O92" i="3"/>
  <c r="T92" i="3"/>
  <c r="Y92" i="3"/>
  <c r="E93" i="3"/>
  <c r="O93" i="3"/>
  <c r="T93" i="3"/>
  <c r="Y93" i="3"/>
  <c r="E94" i="3"/>
  <c r="O94" i="3"/>
  <c r="T94" i="3"/>
  <c r="Y94" i="3"/>
  <c r="E95" i="3"/>
  <c r="O95" i="3"/>
  <c r="T95" i="3"/>
  <c r="Y95" i="3"/>
  <c r="E96" i="3"/>
  <c r="O96" i="3"/>
  <c r="T96" i="3"/>
  <c r="Y96" i="3"/>
  <c r="E97" i="3"/>
  <c r="O97" i="3"/>
  <c r="T97" i="3"/>
  <c r="Y97" i="3"/>
  <c r="E98" i="3"/>
  <c r="O98" i="3"/>
  <c r="T98" i="3"/>
  <c r="Y98" i="3"/>
  <c r="E99" i="3"/>
  <c r="O99" i="3"/>
  <c r="T99" i="3"/>
  <c r="Y99" i="3"/>
  <c r="E100" i="3"/>
  <c r="O100" i="3"/>
  <c r="T100" i="3"/>
  <c r="Y100" i="3"/>
  <c r="E101" i="3"/>
  <c r="O101" i="3"/>
  <c r="T101" i="3"/>
  <c r="Y101" i="3"/>
  <c r="E102" i="3"/>
  <c r="O102" i="3"/>
  <c r="T102" i="3"/>
  <c r="Y102" i="3"/>
  <c r="E103" i="3"/>
  <c r="O103" i="3"/>
  <c r="T103" i="3"/>
  <c r="Y103" i="3"/>
  <c r="E104" i="3"/>
  <c r="O104" i="3"/>
  <c r="T104" i="3"/>
  <c r="Y104" i="3"/>
  <c r="E105" i="3"/>
  <c r="O105" i="3"/>
  <c r="T105" i="3"/>
  <c r="Y105" i="3"/>
  <c r="E106" i="3"/>
  <c r="O106" i="3"/>
  <c r="T106" i="3"/>
  <c r="Y106" i="3"/>
  <c r="E107" i="3"/>
  <c r="O107" i="3"/>
  <c r="T107" i="3"/>
  <c r="Y107" i="3"/>
  <c r="E108" i="3"/>
  <c r="O108" i="3"/>
  <c r="T108" i="3"/>
  <c r="Y108" i="3"/>
  <c r="E109" i="3"/>
  <c r="O109" i="3"/>
  <c r="T109" i="3"/>
  <c r="X109" i="3"/>
  <c r="Y109" i="3"/>
  <c r="E110" i="3"/>
  <c r="O110" i="3"/>
  <c r="T110" i="3"/>
  <c r="Y110" i="3"/>
  <c r="E111" i="3"/>
  <c r="O111" i="3"/>
  <c r="T111" i="3"/>
  <c r="Y111" i="3"/>
  <c r="E112" i="3"/>
  <c r="O112" i="3"/>
  <c r="T112" i="3"/>
  <c r="Y112" i="3"/>
  <c r="E113" i="3"/>
  <c r="O113" i="3"/>
  <c r="T113" i="3"/>
  <c r="Y113" i="3"/>
  <c r="E114" i="3"/>
  <c r="O114" i="3"/>
  <c r="T114" i="3"/>
  <c r="Y114" i="3"/>
  <c r="E115" i="3"/>
  <c r="T115" i="3"/>
  <c r="E116" i="3"/>
  <c r="O116" i="3"/>
  <c r="T116" i="3"/>
  <c r="Y116" i="3"/>
  <c r="E117" i="3"/>
  <c r="O117" i="3"/>
  <c r="T117" i="3"/>
  <c r="Y117" i="3"/>
  <c r="E118" i="3"/>
  <c r="O118" i="3"/>
  <c r="T118" i="3"/>
  <c r="Y118" i="3"/>
  <c r="E119" i="3"/>
  <c r="O119" i="3"/>
  <c r="S119" i="3"/>
  <c r="T119" i="3"/>
  <c r="Y119" i="3"/>
  <c r="E120" i="3"/>
  <c r="O120" i="3"/>
  <c r="T120" i="3"/>
  <c r="Y120" i="3"/>
  <c r="E121" i="3"/>
  <c r="J121" i="3"/>
  <c r="O121" i="3"/>
  <c r="T121" i="3"/>
  <c r="Y121" i="3"/>
  <c r="E122" i="3"/>
  <c r="J122" i="3"/>
  <c r="O122" i="3"/>
  <c r="T122" i="3"/>
  <c r="Y122" i="3"/>
  <c r="E123" i="3"/>
  <c r="J123" i="3"/>
  <c r="O123" i="3"/>
  <c r="T123" i="3"/>
  <c r="Y123" i="3"/>
  <c r="E124" i="3"/>
  <c r="J124" i="3"/>
  <c r="O124" i="3"/>
  <c r="T124" i="3"/>
  <c r="Y124" i="3"/>
  <c r="T6" i="3"/>
  <c r="I125" i="7"/>
  <c r="I124" i="7"/>
  <c r="I123" i="7"/>
  <c r="I122" i="7"/>
  <c r="I121" i="7"/>
  <c r="I120" i="7"/>
  <c r="I119" i="7"/>
  <c r="I118" i="7"/>
  <c r="I117" i="7"/>
  <c r="I116" i="7"/>
  <c r="H116" i="7"/>
  <c r="G116" i="7"/>
  <c r="M116" i="7" s="1"/>
  <c r="O115" i="3" s="1"/>
  <c r="F116" i="7"/>
  <c r="E116" i="7"/>
  <c r="D116" i="7"/>
  <c r="K116" i="7" s="1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 s="1"/>
  <c r="H84" i="7"/>
  <c r="G84" i="7"/>
  <c r="F84" i="7"/>
  <c r="E84" i="7"/>
  <c r="D84" i="7"/>
  <c r="K84" i="7" s="1"/>
  <c r="E84" i="3" s="1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 s="1"/>
  <c r="H69" i="7"/>
  <c r="G69" i="7"/>
  <c r="F69" i="7"/>
  <c r="E69" i="7"/>
  <c r="D69" i="7"/>
  <c r="K69" i="7" s="1"/>
  <c r="E69" i="3" s="1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H49" i="7"/>
  <c r="G49" i="7"/>
  <c r="M49" i="7" s="1"/>
  <c r="O48" i="3" s="1"/>
  <c r="F49" i="7"/>
  <c r="E49" i="7"/>
  <c r="D49" i="7"/>
  <c r="K49" i="7" s="1"/>
  <c r="E48" i="3" s="1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 s="1"/>
  <c r="H31" i="7"/>
  <c r="G31" i="7"/>
  <c r="F31" i="7"/>
  <c r="E31" i="7"/>
  <c r="D31" i="7"/>
  <c r="K31" i="7" s="1"/>
  <c r="E30" i="3" s="1"/>
  <c r="I30" i="7"/>
  <c r="I29" i="7"/>
  <c r="I28" i="7"/>
  <c r="I27" i="7"/>
  <c r="I26" i="7"/>
  <c r="I25" i="7"/>
  <c r="I24" i="7"/>
  <c r="I23" i="7"/>
  <c r="I22" i="7"/>
  <c r="I21" i="7"/>
  <c r="I20" i="7"/>
  <c r="I19" i="7"/>
  <c r="I18" i="7" s="1"/>
  <c r="H18" i="7"/>
  <c r="G18" i="7"/>
  <c r="M18" i="7" s="1"/>
  <c r="O17" i="3" s="1"/>
  <c r="F18" i="7"/>
  <c r="E18" i="7"/>
  <c r="D18" i="7"/>
  <c r="K18" i="7" s="1"/>
  <c r="E17" i="3" s="1"/>
  <c r="I17" i="7"/>
  <c r="I16" i="7"/>
  <c r="I15" i="7"/>
  <c r="I14" i="7"/>
  <c r="I13" i="7"/>
  <c r="I12" i="7"/>
  <c r="I11" i="7"/>
  <c r="I10" i="7"/>
  <c r="I9" i="7"/>
  <c r="I8" i="7" s="1"/>
  <c r="H8" i="7"/>
  <c r="G8" i="7"/>
  <c r="F8" i="7"/>
  <c r="E8" i="7"/>
  <c r="D8" i="7"/>
  <c r="I7" i="7"/>
  <c r="Y6" i="3"/>
  <c r="O6" i="3"/>
  <c r="I6" i="7"/>
  <c r="O69" i="7" l="1"/>
  <c r="Y69" i="3" s="1"/>
  <c r="O49" i="7"/>
  <c r="Y48" i="3" s="1"/>
  <c r="O31" i="7"/>
  <c r="Y30" i="3" s="1"/>
  <c r="O18" i="7"/>
  <c r="Y17" i="3" s="1"/>
  <c r="O8" i="7"/>
  <c r="Y7" i="3" s="1"/>
  <c r="O84" i="7"/>
  <c r="Y84" i="3" s="1"/>
  <c r="O116" i="7"/>
  <c r="Y115" i="3" s="1"/>
  <c r="K8" i="7"/>
  <c r="E7" i="3" s="1"/>
  <c r="D6" i="7"/>
  <c r="K6" i="7" s="1"/>
  <c r="E6" i="3" s="1"/>
  <c r="M8" i="7"/>
  <c r="O7" i="3" s="1"/>
  <c r="M31" i="7"/>
  <c r="O30" i="3" s="1"/>
  <c r="M69" i="7"/>
  <c r="O69" i="3" s="1"/>
  <c r="M84" i="7"/>
  <c r="O84" i="3" s="1"/>
  <c r="I126" i="7"/>
  <c r="K7" i="2" l="1"/>
  <c r="M7" i="2"/>
  <c r="N7" i="2"/>
  <c r="O7" i="2"/>
  <c r="K10" i="2"/>
  <c r="D9" i="3" s="1"/>
  <c r="M10" i="2"/>
  <c r="N9" i="3" s="1"/>
  <c r="O10" i="2"/>
  <c r="X9" i="3" s="1"/>
  <c r="K11" i="2"/>
  <c r="D10" i="3" s="1"/>
  <c r="M11" i="2"/>
  <c r="O11" i="2"/>
  <c r="X10" i="3" s="1"/>
  <c r="K12" i="2"/>
  <c r="D11" i="3" s="1"/>
  <c r="M12" i="2"/>
  <c r="N11" i="3" s="1"/>
  <c r="O12" i="2"/>
  <c r="K13" i="2"/>
  <c r="D12" i="3" s="1"/>
  <c r="M13" i="2"/>
  <c r="O13" i="2"/>
  <c r="X12" i="3" s="1"/>
  <c r="K14" i="2"/>
  <c r="D13" i="3" s="1"/>
  <c r="M14" i="2"/>
  <c r="N13" i="3" s="1"/>
  <c r="O14" i="2"/>
  <c r="K15" i="2"/>
  <c r="D14" i="3" s="1"/>
  <c r="M15" i="2"/>
  <c r="O15" i="2"/>
  <c r="X14" i="3" s="1"/>
  <c r="K16" i="2"/>
  <c r="D15" i="3" s="1"/>
  <c r="M16" i="2"/>
  <c r="N15" i="3" s="1"/>
  <c r="O16" i="2"/>
  <c r="X15" i="3" s="1"/>
  <c r="K17" i="2"/>
  <c r="D16" i="3" s="1"/>
  <c r="L17" i="2"/>
  <c r="I16" i="3" s="1"/>
  <c r="M17" i="2"/>
  <c r="N16" i="3" s="1"/>
  <c r="O17" i="2"/>
  <c r="K19" i="2"/>
  <c r="D18" i="3" s="1"/>
  <c r="L19" i="2"/>
  <c r="I18" i="3" s="1"/>
  <c r="M19" i="2"/>
  <c r="N18" i="3" s="1"/>
  <c r="O19" i="2"/>
  <c r="X18" i="3" s="1"/>
  <c r="K20" i="2"/>
  <c r="D19" i="3" s="1"/>
  <c r="M20" i="2"/>
  <c r="N19" i="3" s="1"/>
  <c r="O20" i="2"/>
  <c r="X19" i="3" s="1"/>
  <c r="K21" i="2"/>
  <c r="D20" i="3" s="1"/>
  <c r="M21" i="2"/>
  <c r="N20" i="3" s="1"/>
  <c r="O21" i="2"/>
  <c r="K22" i="2"/>
  <c r="D21" i="3" s="1"/>
  <c r="M22" i="2"/>
  <c r="N21" i="3" s="1"/>
  <c r="O22" i="2"/>
  <c r="X21" i="3" s="1"/>
  <c r="K23" i="2"/>
  <c r="D22" i="3" s="1"/>
  <c r="M23" i="2"/>
  <c r="N22" i="3" s="1"/>
  <c r="O23" i="2"/>
  <c r="K24" i="2"/>
  <c r="D23" i="3" s="1"/>
  <c r="M24" i="2"/>
  <c r="N23" i="3" s="1"/>
  <c r="O24" i="2"/>
  <c r="X23" i="3" s="1"/>
  <c r="K25" i="2"/>
  <c r="D24" i="3" s="1"/>
  <c r="M25" i="2"/>
  <c r="N24" i="3" s="1"/>
  <c r="O25" i="2"/>
  <c r="X24" i="3" s="1"/>
  <c r="K26" i="2"/>
  <c r="D25" i="3" s="1"/>
  <c r="M26" i="2"/>
  <c r="N25" i="3" s="1"/>
  <c r="O26" i="2"/>
  <c r="X25" i="3" s="1"/>
  <c r="K27" i="2"/>
  <c r="D26" i="3" s="1"/>
  <c r="M27" i="2"/>
  <c r="N26" i="3" s="1"/>
  <c r="N27" i="2"/>
  <c r="S26" i="3" s="1"/>
  <c r="O27" i="2"/>
  <c r="X26" i="3" s="1"/>
  <c r="K28" i="2"/>
  <c r="D27" i="3" s="1"/>
  <c r="M28" i="2"/>
  <c r="N27" i="3" s="1"/>
  <c r="O28" i="2"/>
  <c r="K29" i="2"/>
  <c r="D28" i="3" s="1"/>
  <c r="M29" i="2"/>
  <c r="O29" i="2"/>
  <c r="X28" i="3" s="1"/>
  <c r="K30" i="2"/>
  <c r="D29" i="3" s="1"/>
  <c r="M30" i="2"/>
  <c r="N29" i="3" s="1"/>
  <c r="O30" i="2"/>
  <c r="X29" i="3" s="1"/>
  <c r="K32" i="2"/>
  <c r="D31" i="3" s="1"/>
  <c r="M32" i="2"/>
  <c r="N31" i="3" s="1"/>
  <c r="O32" i="2"/>
  <c r="K33" i="2"/>
  <c r="D32" i="3" s="1"/>
  <c r="M33" i="2"/>
  <c r="N32" i="3" s="1"/>
  <c r="O33" i="2"/>
  <c r="X32" i="3" s="1"/>
  <c r="K34" i="2"/>
  <c r="D33" i="3" s="1"/>
  <c r="M34" i="2"/>
  <c r="N33" i="3" s="1"/>
  <c r="O34" i="2"/>
  <c r="X33" i="3" s="1"/>
  <c r="K35" i="2"/>
  <c r="D34" i="3" s="1"/>
  <c r="M35" i="2"/>
  <c r="N34" i="3" s="1"/>
  <c r="O35" i="2"/>
  <c r="X34" i="3" s="1"/>
  <c r="K36" i="2"/>
  <c r="D35" i="3" s="1"/>
  <c r="M36" i="2"/>
  <c r="N35" i="3" s="1"/>
  <c r="O36" i="2"/>
  <c r="X35" i="3" s="1"/>
  <c r="K37" i="2"/>
  <c r="D36" i="3" s="1"/>
  <c r="M37" i="2"/>
  <c r="N36" i="3" s="1"/>
  <c r="O37" i="2"/>
  <c r="K38" i="2"/>
  <c r="D37" i="3" s="1"/>
  <c r="M38" i="2"/>
  <c r="N37" i="3" s="1"/>
  <c r="O38" i="2"/>
  <c r="X37" i="3" s="1"/>
  <c r="K39" i="2"/>
  <c r="D38" i="3" s="1"/>
  <c r="M39" i="2"/>
  <c r="O39" i="2"/>
  <c r="X38" i="3" s="1"/>
  <c r="K40" i="2"/>
  <c r="D39" i="3" s="1"/>
  <c r="M40" i="2"/>
  <c r="N39" i="3" s="1"/>
  <c r="O40" i="2"/>
  <c r="X39" i="3" s="1"/>
  <c r="K41" i="2"/>
  <c r="D40" i="3" s="1"/>
  <c r="L41" i="2"/>
  <c r="I40" i="3" s="1"/>
  <c r="M41" i="2"/>
  <c r="N40" i="3" s="1"/>
  <c r="O41" i="2"/>
  <c r="K42" i="2"/>
  <c r="D41" i="3" s="1"/>
  <c r="M42" i="2"/>
  <c r="N41" i="3" s="1"/>
  <c r="O42" i="2"/>
  <c r="X41" i="3" s="1"/>
  <c r="K43" i="2"/>
  <c r="D42" i="3" s="1"/>
  <c r="M43" i="2"/>
  <c r="N42" i="3" s="1"/>
  <c r="O43" i="2"/>
  <c r="X42" i="3" s="1"/>
  <c r="K44" i="2"/>
  <c r="D43" i="3" s="1"/>
  <c r="M44" i="2"/>
  <c r="N43" i="3" s="1"/>
  <c r="O44" i="2"/>
  <c r="X43" i="3" s="1"/>
  <c r="K45" i="2"/>
  <c r="D44" i="3" s="1"/>
  <c r="M45" i="2"/>
  <c r="O45" i="2"/>
  <c r="K46" i="2"/>
  <c r="D45" i="3" s="1"/>
  <c r="M46" i="2"/>
  <c r="N45" i="3" s="1"/>
  <c r="K47" i="2"/>
  <c r="D46" i="3" s="1"/>
  <c r="M47" i="2"/>
  <c r="N46" i="3" s="1"/>
  <c r="O47" i="2"/>
  <c r="K48" i="2"/>
  <c r="D47" i="3" s="1"/>
  <c r="M48" i="2"/>
  <c r="N47" i="3" s="1"/>
  <c r="O48" i="2"/>
  <c r="X47" i="3" s="1"/>
  <c r="K50" i="2"/>
  <c r="D49" i="3" s="1"/>
  <c r="M50" i="2"/>
  <c r="N49" i="3" s="1"/>
  <c r="O50" i="2"/>
  <c r="X49" i="3" s="1"/>
  <c r="K51" i="2"/>
  <c r="D50" i="3" s="1"/>
  <c r="M51" i="2"/>
  <c r="O51" i="2"/>
  <c r="K52" i="2"/>
  <c r="D51" i="3" s="1"/>
  <c r="M52" i="2"/>
  <c r="N51" i="3" s="1"/>
  <c r="O52" i="2"/>
  <c r="X51" i="3" s="1"/>
  <c r="K53" i="2"/>
  <c r="D52" i="3" s="1"/>
  <c r="M53" i="2"/>
  <c r="O53" i="2"/>
  <c r="K54" i="2"/>
  <c r="D53" i="3" s="1"/>
  <c r="M54" i="2"/>
  <c r="N53" i="3" s="1"/>
  <c r="O54" i="2"/>
  <c r="X53" i="3" s="1"/>
  <c r="K55" i="2"/>
  <c r="D54" i="3" s="1"/>
  <c r="M55" i="2"/>
  <c r="O55" i="2"/>
  <c r="K56" i="2"/>
  <c r="D55" i="3" s="1"/>
  <c r="M56" i="2"/>
  <c r="N55" i="3" s="1"/>
  <c r="O56" i="2"/>
  <c r="X55" i="3" s="1"/>
  <c r="K57" i="2"/>
  <c r="D56" i="3" s="1"/>
  <c r="M57" i="2"/>
  <c r="O57" i="2"/>
  <c r="K58" i="2"/>
  <c r="D57" i="3" s="1"/>
  <c r="M58" i="2"/>
  <c r="N57" i="3" s="1"/>
  <c r="O58" i="2"/>
  <c r="X57" i="3" s="1"/>
  <c r="K59" i="2"/>
  <c r="D58" i="3" s="1"/>
  <c r="M59" i="2"/>
  <c r="O59" i="2"/>
  <c r="K60" i="2"/>
  <c r="D59" i="3" s="1"/>
  <c r="M60" i="2"/>
  <c r="N59" i="3" s="1"/>
  <c r="O60" i="2"/>
  <c r="X59" i="3" s="1"/>
  <c r="K61" i="2"/>
  <c r="D60" i="3" s="1"/>
  <c r="M61" i="2"/>
  <c r="O61" i="2"/>
  <c r="K62" i="2"/>
  <c r="D61" i="3" s="1"/>
  <c r="M62" i="2"/>
  <c r="N61" i="3" s="1"/>
  <c r="O62" i="2"/>
  <c r="X61" i="3" s="1"/>
  <c r="K63" i="2"/>
  <c r="D62" i="3" s="1"/>
  <c r="M63" i="2"/>
  <c r="O63" i="2"/>
  <c r="K64" i="2"/>
  <c r="D63" i="3" s="1"/>
  <c r="M64" i="2"/>
  <c r="N63" i="3" s="1"/>
  <c r="O64" i="2"/>
  <c r="X63" i="3" s="1"/>
  <c r="K65" i="2"/>
  <c r="D64" i="3" s="1"/>
  <c r="M65" i="2"/>
  <c r="O65" i="2"/>
  <c r="K66" i="2"/>
  <c r="D65" i="3" s="1"/>
  <c r="M66" i="2"/>
  <c r="N65" i="3" s="1"/>
  <c r="O66" i="2"/>
  <c r="X65" i="3" s="1"/>
  <c r="K67" i="2"/>
  <c r="D66" i="3" s="1"/>
  <c r="M67" i="2"/>
  <c r="O67" i="2"/>
  <c r="K68" i="2"/>
  <c r="M68" i="2"/>
  <c r="O68" i="2"/>
  <c r="K70" i="2"/>
  <c r="M70" i="2"/>
  <c r="O70" i="2"/>
  <c r="K71" i="2"/>
  <c r="M71" i="2"/>
  <c r="O71" i="2"/>
  <c r="K72" i="2"/>
  <c r="M72" i="2"/>
  <c r="O72" i="2"/>
  <c r="K73" i="2"/>
  <c r="M73" i="2"/>
  <c r="O73" i="2"/>
  <c r="K74" i="2"/>
  <c r="M74" i="2"/>
  <c r="O74" i="2"/>
  <c r="K75" i="2"/>
  <c r="M75" i="2"/>
  <c r="O75" i="2"/>
  <c r="K76" i="2"/>
  <c r="M76" i="2"/>
  <c r="O76" i="2"/>
  <c r="K77" i="2"/>
  <c r="M77" i="2"/>
  <c r="O77" i="2"/>
  <c r="K78" i="2"/>
  <c r="M78" i="2"/>
  <c r="O78" i="2"/>
  <c r="K79" i="2"/>
  <c r="M79" i="2"/>
  <c r="N79" i="2"/>
  <c r="O79" i="2"/>
  <c r="K80" i="2"/>
  <c r="M80" i="2"/>
  <c r="O80" i="2"/>
  <c r="K81" i="2"/>
  <c r="M81" i="2"/>
  <c r="O81" i="2"/>
  <c r="K82" i="2"/>
  <c r="M82" i="2"/>
  <c r="O82" i="2"/>
  <c r="K83" i="2"/>
  <c r="M83" i="2"/>
  <c r="O83" i="2"/>
  <c r="K85" i="2"/>
  <c r="M85" i="2"/>
  <c r="O85" i="2"/>
  <c r="X85" i="3" s="1"/>
  <c r="K86" i="2"/>
  <c r="M86" i="2"/>
  <c r="O86" i="2"/>
  <c r="X86" i="3" s="1"/>
  <c r="K87" i="2"/>
  <c r="M87" i="2"/>
  <c r="O87" i="2"/>
  <c r="K88" i="2"/>
  <c r="M88" i="2"/>
  <c r="O88" i="2"/>
  <c r="X88" i="3" s="1"/>
  <c r="K89" i="2"/>
  <c r="M89" i="2"/>
  <c r="O89" i="2"/>
  <c r="K90" i="2"/>
  <c r="M90" i="2"/>
  <c r="O90" i="2"/>
  <c r="X90" i="3" s="1"/>
  <c r="K91" i="2"/>
  <c r="M91" i="2"/>
  <c r="O91" i="2"/>
  <c r="K92" i="2"/>
  <c r="M92" i="2"/>
  <c r="O92" i="2"/>
  <c r="K93" i="2"/>
  <c r="M93" i="2"/>
  <c r="O93" i="2"/>
  <c r="X93" i="3" s="1"/>
  <c r="K94" i="2"/>
  <c r="M94" i="2"/>
  <c r="O94" i="2"/>
  <c r="N94" i="2" s="1"/>
  <c r="K95" i="2"/>
  <c r="M95" i="2"/>
  <c r="O95" i="2"/>
  <c r="X94" i="3" s="1"/>
  <c r="K96" i="2"/>
  <c r="M96" i="2"/>
  <c r="O96" i="2"/>
  <c r="X95" i="3" s="1"/>
  <c r="K97" i="2"/>
  <c r="M97" i="2"/>
  <c r="O97" i="2"/>
  <c r="K98" i="2"/>
  <c r="M98" i="2"/>
  <c r="O98" i="2"/>
  <c r="X97" i="3" s="1"/>
  <c r="K99" i="2"/>
  <c r="M99" i="2"/>
  <c r="O99" i="2"/>
  <c r="K100" i="2"/>
  <c r="M100" i="2"/>
  <c r="O100" i="2"/>
  <c r="K101" i="2"/>
  <c r="M101" i="2"/>
  <c r="O101" i="2"/>
  <c r="X100" i="3" s="1"/>
  <c r="K102" i="2"/>
  <c r="M102" i="2"/>
  <c r="O102" i="2"/>
  <c r="X101" i="3" s="1"/>
  <c r="K103" i="2"/>
  <c r="M103" i="2"/>
  <c r="O103" i="2"/>
  <c r="K104" i="2"/>
  <c r="M104" i="2"/>
  <c r="O104" i="2"/>
  <c r="K105" i="2"/>
  <c r="M105" i="2"/>
  <c r="O105" i="2"/>
  <c r="K106" i="2"/>
  <c r="M106" i="2"/>
  <c r="O106" i="2"/>
  <c r="X105" i="3" s="1"/>
  <c r="K107" i="2"/>
  <c r="M107" i="2"/>
  <c r="O107" i="2"/>
  <c r="X106" i="3" s="1"/>
  <c r="K108" i="2"/>
  <c r="M108" i="2"/>
  <c r="O108" i="2"/>
  <c r="X107" i="3" s="1"/>
  <c r="K109" i="2"/>
  <c r="M109" i="2"/>
  <c r="O109" i="2"/>
  <c r="X108" i="3" s="1"/>
  <c r="K111" i="2"/>
  <c r="M111" i="2"/>
  <c r="O111" i="2"/>
  <c r="X110" i="3" s="1"/>
  <c r="K112" i="2"/>
  <c r="M112" i="2"/>
  <c r="O112" i="2"/>
  <c r="X111" i="3" s="1"/>
  <c r="K113" i="2"/>
  <c r="M113" i="2"/>
  <c r="O113" i="2"/>
  <c r="X112" i="3" s="1"/>
  <c r="K114" i="2"/>
  <c r="M114" i="2"/>
  <c r="N114" i="2"/>
  <c r="O114" i="2"/>
  <c r="X113" i="3" s="1"/>
  <c r="K115" i="2"/>
  <c r="M115" i="2"/>
  <c r="O115" i="2"/>
  <c r="K117" i="2"/>
  <c r="D116" i="3" s="1"/>
  <c r="M117" i="2"/>
  <c r="O117" i="2"/>
  <c r="K118" i="2"/>
  <c r="D117" i="3" s="1"/>
  <c r="M118" i="2"/>
  <c r="N117" i="3" s="1"/>
  <c r="N118" i="2"/>
  <c r="S117" i="3" s="1"/>
  <c r="O118" i="2"/>
  <c r="X117" i="3" s="1"/>
  <c r="K119" i="2"/>
  <c r="D118" i="3" s="1"/>
  <c r="M119" i="2"/>
  <c r="N118" i="3" s="1"/>
  <c r="O119" i="2"/>
  <c r="K120" i="2"/>
  <c r="D119" i="3" s="1"/>
  <c r="M120" i="2"/>
  <c r="O120" i="2"/>
  <c r="X119" i="3" s="1"/>
  <c r="K121" i="2"/>
  <c r="D120" i="3" s="1"/>
  <c r="M121" i="2"/>
  <c r="N120" i="3" s="1"/>
  <c r="O121" i="2"/>
  <c r="K122" i="2"/>
  <c r="D121" i="3" s="1"/>
  <c r="M122" i="2"/>
  <c r="O122" i="2"/>
  <c r="K123" i="2"/>
  <c r="D122" i="3" s="1"/>
  <c r="M123" i="2"/>
  <c r="N122" i="3" s="1"/>
  <c r="O123" i="2"/>
  <c r="K124" i="2"/>
  <c r="D123" i="3" s="1"/>
  <c r="M124" i="2"/>
  <c r="N123" i="3" s="1"/>
  <c r="O124" i="2"/>
  <c r="K125" i="2"/>
  <c r="D124" i="3" s="1"/>
  <c r="M125" i="2"/>
  <c r="O125" i="2"/>
  <c r="O6" i="2"/>
  <c r="X6" i="3" s="1"/>
  <c r="M6" i="2"/>
  <c r="N6" i="3" s="1"/>
  <c r="N125" i="2" l="1"/>
  <c r="S124" i="3" s="1"/>
  <c r="X124" i="3"/>
  <c r="N123" i="2"/>
  <c r="S122" i="3" s="1"/>
  <c r="X122" i="3"/>
  <c r="N121" i="2"/>
  <c r="S120" i="3" s="1"/>
  <c r="X120" i="3"/>
  <c r="N119" i="2"/>
  <c r="S118" i="3" s="1"/>
  <c r="X118" i="3"/>
  <c r="L117" i="2"/>
  <c r="I116" i="3" s="1"/>
  <c r="N116" i="3"/>
  <c r="L125" i="2"/>
  <c r="I124" i="3" s="1"/>
  <c r="N124" i="3"/>
  <c r="N124" i="2"/>
  <c r="S123" i="3" s="1"/>
  <c r="X123" i="3"/>
  <c r="N122" i="2"/>
  <c r="S121" i="3" s="1"/>
  <c r="X121" i="3"/>
  <c r="N117" i="2"/>
  <c r="S116" i="3" s="1"/>
  <c r="X116" i="3"/>
  <c r="L105" i="2"/>
  <c r="N104" i="2"/>
  <c r="X103" i="3"/>
  <c r="L103" i="2"/>
  <c r="L101" i="2"/>
  <c r="N100" i="2"/>
  <c r="X99" i="3"/>
  <c r="L99" i="2"/>
  <c r="L97" i="2"/>
  <c r="L95" i="2"/>
  <c r="L93" i="2"/>
  <c r="N92" i="2"/>
  <c r="X92" i="3"/>
  <c r="L91" i="2"/>
  <c r="L89" i="2"/>
  <c r="L87" i="2"/>
  <c r="N78" i="2"/>
  <c r="L77" i="2"/>
  <c r="N76" i="2"/>
  <c r="N75" i="2"/>
  <c r="N71" i="2"/>
  <c r="L67" i="2"/>
  <c r="I66" i="3" s="1"/>
  <c r="N66" i="3"/>
  <c r="L65" i="2"/>
  <c r="I64" i="3" s="1"/>
  <c r="N64" i="3"/>
  <c r="L63" i="2"/>
  <c r="I62" i="3" s="1"/>
  <c r="N62" i="3"/>
  <c r="L61" i="2"/>
  <c r="I60" i="3" s="1"/>
  <c r="N60" i="3"/>
  <c r="L59" i="2"/>
  <c r="I58" i="3" s="1"/>
  <c r="N58" i="3"/>
  <c r="L57" i="2"/>
  <c r="I56" i="3" s="1"/>
  <c r="N56" i="3"/>
  <c r="L55" i="2"/>
  <c r="I54" i="3" s="1"/>
  <c r="N54" i="3"/>
  <c r="L53" i="2"/>
  <c r="I52" i="3" s="1"/>
  <c r="N52" i="3"/>
  <c r="L51" i="2"/>
  <c r="I50" i="3" s="1"/>
  <c r="N50" i="3"/>
  <c r="N47" i="2"/>
  <c r="S46" i="3" s="1"/>
  <c r="X46" i="3"/>
  <c r="L45" i="2"/>
  <c r="I44" i="3" s="1"/>
  <c r="N44" i="3"/>
  <c r="N37" i="2"/>
  <c r="S36" i="3" s="1"/>
  <c r="X36" i="3"/>
  <c r="L37" i="2"/>
  <c r="I36" i="3" s="1"/>
  <c r="N32" i="2"/>
  <c r="S31" i="3" s="1"/>
  <c r="X31" i="3"/>
  <c r="L122" i="2"/>
  <c r="I121" i="3" s="1"/>
  <c r="N121" i="3"/>
  <c r="L120" i="2"/>
  <c r="I119" i="3" s="1"/>
  <c r="N119" i="3"/>
  <c r="N115" i="2"/>
  <c r="X114" i="3"/>
  <c r="L113" i="2"/>
  <c r="L111" i="2"/>
  <c r="L108" i="2"/>
  <c r="N105" i="2"/>
  <c r="X104" i="3"/>
  <c r="N103" i="2"/>
  <c r="X102" i="3"/>
  <c r="N99" i="2"/>
  <c r="X98" i="3"/>
  <c r="N97" i="2"/>
  <c r="X96" i="3"/>
  <c r="N91" i="2"/>
  <c r="X91" i="3"/>
  <c r="N89" i="2"/>
  <c r="X89" i="3"/>
  <c r="N87" i="2"/>
  <c r="X87" i="3"/>
  <c r="L83" i="2"/>
  <c r="N82" i="2"/>
  <c r="L81" i="2"/>
  <c r="N80" i="2"/>
  <c r="N77" i="2"/>
  <c r="N74" i="2"/>
  <c r="N67" i="2"/>
  <c r="S66" i="3" s="1"/>
  <c r="X66" i="3"/>
  <c r="N65" i="2"/>
  <c r="S64" i="3" s="1"/>
  <c r="X64" i="3"/>
  <c r="N63" i="2"/>
  <c r="S62" i="3" s="1"/>
  <c r="X62" i="3"/>
  <c r="N61" i="2"/>
  <c r="S60" i="3" s="1"/>
  <c r="X60" i="3"/>
  <c r="N59" i="2"/>
  <c r="S58" i="3" s="1"/>
  <c r="X58" i="3"/>
  <c r="N57" i="2"/>
  <c r="S56" i="3" s="1"/>
  <c r="X56" i="3"/>
  <c r="N55" i="2"/>
  <c r="S54" i="3" s="1"/>
  <c r="X54" i="3"/>
  <c r="N53" i="2"/>
  <c r="S52" i="3" s="1"/>
  <c r="X52" i="3"/>
  <c r="N51" i="2"/>
  <c r="S50" i="3" s="1"/>
  <c r="X50" i="3"/>
  <c r="N45" i="2"/>
  <c r="S44" i="3" s="1"/>
  <c r="X44" i="3"/>
  <c r="N41" i="2"/>
  <c r="S40" i="3" s="1"/>
  <c r="X40" i="3"/>
  <c r="L39" i="2"/>
  <c r="I38" i="3" s="1"/>
  <c r="N38" i="3"/>
  <c r="L29" i="2"/>
  <c r="I28" i="3" s="1"/>
  <c r="N28" i="3"/>
  <c r="N28" i="2"/>
  <c r="S27" i="3" s="1"/>
  <c r="X27" i="3"/>
  <c r="N23" i="2"/>
  <c r="S22" i="3" s="1"/>
  <c r="X22" i="3"/>
  <c r="N21" i="2"/>
  <c r="S20" i="3" s="1"/>
  <c r="X20" i="3"/>
  <c r="N17" i="2"/>
  <c r="S16" i="3" s="1"/>
  <c r="X16" i="3"/>
  <c r="L15" i="2"/>
  <c r="I14" i="3" s="1"/>
  <c r="N14" i="3"/>
  <c r="N14" i="2"/>
  <c r="S13" i="3" s="1"/>
  <c r="X13" i="3"/>
  <c r="L13" i="2"/>
  <c r="I12" i="3" s="1"/>
  <c r="N12" i="3"/>
  <c r="N12" i="2"/>
  <c r="S11" i="3" s="1"/>
  <c r="X11" i="3"/>
  <c r="L11" i="2"/>
  <c r="I10" i="3" s="1"/>
  <c r="N10" i="3"/>
  <c r="N8" i="2"/>
  <c r="S7" i="3" s="1"/>
  <c r="L85" i="2"/>
  <c r="L43" i="2"/>
  <c r="I42" i="3" s="1"/>
  <c r="L35" i="2"/>
  <c r="I34" i="3" s="1"/>
  <c r="L123" i="2"/>
  <c r="I122" i="3" s="1"/>
  <c r="L121" i="2"/>
  <c r="I120" i="3" s="1"/>
  <c r="L119" i="2"/>
  <c r="I118" i="3" s="1"/>
  <c r="L118" i="2"/>
  <c r="N116" i="2"/>
  <c r="S115" i="3" s="1"/>
  <c r="L115" i="2"/>
  <c r="L114" i="2"/>
  <c r="L112" i="2"/>
  <c r="L109" i="2"/>
  <c r="L106" i="2"/>
  <c r="L104" i="2"/>
  <c r="L102" i="2"/>
  <c r="L100" i="2"/>
  <c r="L98" i="2"/>
  <c r="L96" i="2"/>
  <c r="L94" i="2"/>
  <c r="L79" i="2"/>
  <c r="L75" i="2"/>
  <c r="L73" i="2"/>
  <c r="L71" i="2"/>
  <c r="L47" i="2"/>
  <c r="I46" i="3" s="1"/>
  <c r="N39" i="2"/>
  <c r="S38" i="3" s="1"/>
  <c r="N35" i="2"/>
  <c r="S34" i="3" s="1"/>
  <c r="L33" i="2"/>
  <c r="I32" i="3" s="1"/>
  <c r="L27" i="2"/>
  <c r="I26" i="3" s="1"/>
  <c r="L25" i="2"/>
  <c r="I24" i="3" s="1"/>
  <c r="L23" i="2"/>
  <c r="I22" i="3" s="1"/>
  <c r="L21" i="2"/>
  <c r="I20" i="3" s="1"/>
  <c r="L7" i="2"/>
  <c r="L124" i="2"/>
  <c r="I123" i="3" s="1"/>
  <c r="N102" i="2"/>
  <c r="N13" i="2"/>
  <c r="S12" i="3" s="1"/>
  <c r="N107" i="2"/>
  <c r="N38" i="2"/>
  <c r="S37" i="3" s="1"/>
  <c r="N36" i="2"/>
  <c r="N16" i="2"/>
  <c r="S15" i="3" s="1"/>
  <c r="N42" i="2"/>
  <c r="S41" i="3" s="1"/>
  <c r="N111" i="2"/>
  <c r="L107" i="2"/>
  <c r="N95" i="2"/>
  <c r="N93" i="2"/>
  <c r="N90" i="2"/>
  <c r="N72" i="2"/>
  <c r="N70" i="2"/>
  <c r="N68" i="2"/>
  <c r="N66" i="2"/>
  <c r="S65" i="3" s="1"/>
  <c r="N64" i="2"/>
  <c r="S63" i="3" s="1"/>
  <c r="N62" i="2"/>
  <c r="S61" i="3" s="1"/>
  <c r="N60" i="2"/>
  <c r="S59" i="3" s="1"/>
  <c r="N58" i="2"/>
  <c r="S57" i="3" s="1"/>
  <c r="N56" i="2"/>
  <c r="N54" i="2"/>
  <c r="S53" i="3" s="1"/>
  <c r="N48" i="2"/>
  <c r="S47" i="3" s="1"/>
  <c r="N44" i="2"/>
  <c r="S43" i="3" s="1"/>
  <c r="N22" i="2"/>
  <c r="L92" i="2"/>
  <c r="L90" i="2"/>
  <c r="L88" i="2"/>
  <c r="L86" i="2"/>
  <c r="L82" i="2"/>
  <c r="L80" i="2"/>
  <c r="L78" i="2"/>
  <c r="L76" i="2"/>
  <c r="L74" i="2"/>
  <c r="L72" i="2"/>
  <c r="L70" i="2"/>
  <c r="L68" i="2"/>
  <c r="L66" i="2"/>
  <c r="I65" i="3" s="1"/>
  <c r="L64" i="2"/>
  <c r="I63" i="3" s="1"/>
  <c r="L62" i="2"/>
  <c r="I61" i="3" s="1"/>
  <c r="L60" i="2"/>
  <c r="I59" i="3" s="1"/>
  <c r="L58" i="2"/>
  <c r="I57" i="3" s="1"/>
  <c r="L56" i="2"/>
  <c r="I55" i="3" s="1"/>
  <c r="L54" i="2"/>
  <c r="I53" i="3" s="1"/>
  <c r="L52" i="2"/>
  <c r="I51" i="3" s="1"/>
  <c r="L50" i="2"/>
  <c r="I49" i="3" s="1"/>
  <c r="L48" i="2"/>
  <c r="I47" i="3" s="1"/>
  <c r="L44" i="2"/>
  <c r="I43" i="3" s="1"/>
  <c r="L42" i="2"/>
  <c r="I41" i="3" s="1"/>
  <c r="L40" i="2"/>
  <c r="I39" i="3" s="1"/>
  <c r="L38" i="2"/>
  <c r="I37" i="3" s="1"/>
  <c r="L36" i="2"/>
  <c r="I35" i="3" s="1"/>
  <c r="L34" i="2"/>
  <c r="I33" i="3" s="1"/>
  <c r="L32" i="2"/>
  <c r="I31" i="3" s="1"/>
  <c r="L30" i="2"/>
  <c r="I29" i="3" s="1"/>
  <c r="L28" i="2"/>
  <c r="I27" i="3" s="1"/>
  <c r="L26" i="2"/>
  <c r="I25" i="3" s="1"/>
  <c r="L24" i="2"/>
  <c r="I23" i="3" s="1"/>
  <c r="L22" i="2"/>
  <c r="I21" i="3" s="1"/>
  <c r="L20" i="2"/>
  <c r="L16" i="2"/>
  <c r="I15" i="3" s="1"/>
  <c r="L14" i="2"/>
  <c r="I13" i="3" s="1"/>
  <c r="L12" i="2"/>
  <c r="I11" i="3" s="1"/>
  <c r="L10" i="2"/>
  <c r="I9" i="3" s="1"/>
  <c r="N49" i="2" l="1"/>
  <c r="S48" i="3" s="1"/>
  <c r="S55" i="3"/>
  <c r="N31" i="2"/>
  <c r="S30" i="3" s="1"/>
  <c r="S35" i="3"/>
  <c r="L18" i="2"/>
  <c r="I17" i="3" s="1"/>
  <c r="I19" i="3"/>
  <c r="L116" i="2"/>
  <c r="I115" i="3" s="1"/>
  <c r="I117" i="3"/>
  <c r="N18" i="2"/>
  <c r="S17" i="3" s="1"/>
  <c r="S21" i="3"/>
  <c r="L8" i="2"/>
  <c r="I7" i="3" s="1"/>
  <c r="L31" i="2"/>
  <c r="I30" i="3" s="1"/>
  <c r="L49" i="2"/>
  <c r="I48" i="3" s="1"/>
  <c r="L69" i="2"/>
  <c r="I69" i="3" s="1"/>
  <c r="N69" i="2"/>
  <c r="S69" i="3" s="1"/>
  <c r="N84" i="2"/>
  <c r="S84" i="3" s="1"/>
  <c r="L84" i="2"/>
  <c r="I84" i="3" s="1"/>
  <c r="H116" i="2"/>
  <c r="G116" i="2"/>
  <c r="F116" i="2"/>
  <c r="E116" i="2"/>
  <c r="O116" i="2" s="1"/>
  <c r="X115" i="3" s="1"/>
  <c r="H84" i="2"/>
  <c r="G84" i="2"/>
  <c r="F84" i="2"/>
  <c r="E84" i="2"/>
  <c r="O84" i="2" s="1"/>
  <c r="X84" i="3" s="1"/>
  <c r="H69" i="2"/>
  <c r="G69" i="2"/>
  <c r="F69" i="2"/>
  <c r="E69" i="2"/>
  <c r="O69" i="2" s="1"/>
  <c r="X69" i="3" s="1"/>
  <c r="H49" i="2"/>
  <c r="G49" i="2"/>
  <c r="F49" i="2"/>
  <c r="E49" i="2"/>
  <c r="O49" i="2" s="1"/>
  <c r="X48" i="3" s="1"/>
  <c r="H31" i="2"/>
  <c r="G31" i="2"/>
  <c r="F31" i="2"/>
  <c r="E31" i="2"/>
  <c r="O31" i="2" s="1"/>
  <c r="X30" i="3" s="1"/>
  <c r="H18" i="2"/>
  <c r="G18" i="2"/>
  <c r="F18" i="2"/>
  <c r="E18" i="2"/>
  <c r="O18" i="2" s="1"/>
  <c r="X17" i="3" s="1"/>
  <c r="H8" i="2"/>
  <c r="G8" i="2"/>
  <c r="F8" i="2"/>
  <c r="E8" i="2"/>
  <c r="O8" i="2" s="1"/>
  <c r="X7" i="3" s="1"/>
  <c r="L6" i="2" l="1"/>
  <c r="I6" i="3" s="1"/>
  <c r="N6" i="2"/>
  <c r="S6" i="3" s="1"/>
  <c r="M8" i="2"/>
  <c r="N7" i="3" s="1"/>
  <c r="M18" i="2"/>
  <c r="N17" i="3" s="1"/>
  <c r="M31" i="2"/>
  <c r="N30" i="3" s="1"/>
  <c r="M49" i="2"/>
  <c r="N48" i="3" s="1"/>
  <c r="M69" i="2"/>
  <c r="N69" i="3" s="1"/>
  <c r="M84" i="2"/>
  <c r="N84" i="3" s="1"/>
  <c r="M116" i="2"/>
  <c r="N115" i="3" s="1"/>
  <c r="I124" i="2"/>
  <c r="I114" i="2"/>
  <c r="I125" i="2" l="1"/>
  <c r="I123" i="2"/>
  <c r="I122" i="2"/>
  <c r="I121" i="2"/>
  <c r="I120" i="2"/>
  <c r="I119" i="2"/>
  <c r="I118" i="2"/>
  <c r="I117" i="2"/>
  <c r="I115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0" i="2"/>
  <c r="I29" i="2"/>
  <c r="I28" i="2"/>
  <c r="I27" i="2"/>
  <c r="I26" i="2"/>
  <c r="I25" i="2"/>
  <c r="I24" i="2"/>
  <c r="I23" i="2"/>
  <c r="I22" i="2"/>
  <c r="I21" i="2"/>
  <c r="I20" i="2"/>
  <c r="I19" i="2"/>
  <c r="I17" i="2"/>
  <c r="I16" i="2"/>
  <c r="I15" i="2"/>
  <c r="I14" i="2"/>
  <c r="I13" i="2"/>
  <c r="I12" i="2"/>
  <c r="I11" i="2"/>
  <c r="I10" i="2"/>
  <c r="I7" i="2"/>
  <c r="I126" i="2" l="1"/>
  <c r="D116" i="2" l="1"/>
  <c r="K116" i="2" s="1"/>
  <c r="D115" i="3" s="1"/>
  <c r="D84" i="2"/>
  <c r="K84" i="2" s="1"/>
  <c r="D84" i="3" s="1"/>
  <c r="D69" i="2"/>
  <c r="K69" i="2" s="1"/>
  <c r="D69" i="3" s="1"/>
  <c r="D49" i="2"/>
  <c r="K49" i="2" s="1"/>
  <c r="D48" i="3" s="1"/>
  <c r="D31" i="2"/>
  <c r="K31" i="2" s="1"/>
  <c r="D30" i="3" s="1"/>
  <c r="D18" i="2"/>
  <c r="K18" i="2" s="1"/>
  <c r="D17" i="3" s="1"/>
  <c r="D8" i="2"/>
  <c r="K8" i="2" s="1"/>
  <c r="D7" i="3" s="1"/>
  <c r="D6" i="2" l="1"/>
  <c r="K6" i="2" s="1"/>
  <c r="D6" i="3" s="1"/>
  <c r="I116" i="2" l="1"/>
  <c r="I84" i="2"/>
  <c r="I69" i="2"/>
  <c r="I49" i="2"/>
  <c r="I18" i="2"/>
  <c r="I31" i="2" l="1"/>
  <c r="I8" i="2"/>
</calcChain>
</file>

<file path=xl/sharedStrings.xml><?xml version="1.0" encoding="utf-8"?>
<sst xmlns="http://schemas.openxmlformats.org/spreadsheetml/2006/main" count="853" uniqueCount="209">
  <si>
    <t>№</t>
  </si>
  <si>
    <t>Код ОУ по КИАСУО</t>
  </si>
  <si>
    <t>Наименование ОУ (кратко)</t>
  </si>
  <si>
    <t>Человек</t>
  </si>
  <si>
    <t>распределение баллов в %</t>
  </si>
  <si>
    <t>МБОУ Лицей № 28</t>
  </si>
  <si>
    <t>МБОУ Гимназия № 8</t>
  </si>
  <si>
    <t>МБОУ Прогимназия  № 131</t>
  </si>
  <si>
    <t>МАОУ Лицей № 7</t>
  </si>
  <si>
    <t>МАОУ Гимназия №  9</t>
  </si>
  <si>
    <t>МБОУ СШ  № 12</t>
  </si>
  <si>
    <t>МБОУ СШ № 19</t>
  </si>
  <si>
    <t>МАОУ СШ № 32</t>
  </si>
  <si>
    <t>МАОУ Гимназия № 4</t>
  </si>
  <si>
    <t>МАОУ Гимназия № 6</t>
  </si>
  <si>
    <t>МБОУ СШ № 8 "Созидание"</t>
  </si>
  <si>
    <t>МАОУ Лицей № 11</t>
  </si>
  <si>
    <t>МБОУ СШ № 46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</si>
  <si>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</si>
  <si>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</si>
  <si>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</si>
  <si>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</si>
  <si>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</si>
  <si>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</si>
  <si>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</si>
  <si>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</si>
  <si>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</si>
  <si>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</si>
  <si>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</si>
  <si>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</si>
  <si>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</si>
  <si>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</si>
  <si>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</si>
  <si>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</si>
  <si>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</si>
  <si>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</si>
  <si>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89</t>
  </si>
  <si>
    <t>МБОУ СШ № 94</t>
  </si>
  <si>
    <t>МАОУ Лицей № 12</t>
  </si>
  <si>
    <t>МАОУ СШ № 148</t>
  </si>
  <si>
    <t>МАОУ Лицей № 1</t>
  </si>
  <si>
    <t>МБОУ СШ № 3</t>
  </si>
  <si>
    <t>МБОУ Лицей № 8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</si>
  <si>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</si>
  <si>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</si>
  <si>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</si>
  <si>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</si>
  <si>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</si>
  <si>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</si>
  <si>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</si>
  <si>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73</t>
  </si>
  <si>
    <t>МБОУ СШ № 82</t>
  </si>
  <si>
    <t>МБОУ СШ № 84</t>
  </si>
  <si>
    <t>МБОУ СШ № 95</t>
  </si>
  <si>
    <t>МБОУ СШ № 99</t>
  </si>
  <si>
    <t>МБОУ СШ № 92</t>
  </si>
  <si>
    <t>МАОУ Лицей № 9 "Лидер"</t>
  </si>
  <si>
    <t>МАОУ Гимназия № 14</t>
  </si>
  <si>
    <t>МАОУ Гимназия № 5</t>
  </si>
  <si>
    <t>МБОУ СШ № 6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</si>
  <si>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</si>
  <si>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</si>
  <si>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</si>
  <si>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</si>
  <si>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</si>
  <si>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</si>
  <si>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</si>
  <si>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</si>
  <si>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</si>
  <si>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МАОУ СШ № 137</t>
  </si>
  <si>
    <t>МБОУ СШ № 69</t>
  </si>
  <si>
    <t>МБОУ СШ № 1</t>
  </si>
  <si>
    <t>МБОУ СШ № 2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</si>
  <si>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</si>
  <si>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</si>
  <si>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</si>
  <si>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</si>
  <si>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</si>
  <si>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</si>
  <si>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</si>
  <si>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</si>
  <si>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</si>
  <si>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</si>
  <si>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</si>
  <si>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</si>
  <si>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</si>
  <si>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</si>
  <si>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</si>
  <si>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</si>
  <si>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</si>
  <si>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</si>
  <si>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</si>
  <si>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</si>
  <si>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МАОУ Гимназия № 2</t>
  </si>
  <si>
    <t>МБОУ Лицей № 2</t>
  </si>
  <si>
    <t>МБОУ СШ № 4</t>
  </si>
  <si>
    <t>МБОУ  Гимназия № 16</t>
  </si>
  <si>
    <t>МБОУ СШ № 27</t>
  </si>
  <si>
    <t>МБОУ СШ № 51</t>
  </si>
  <si>
    <t>ОКРУЖАЮЩИЙ МИР, 4 класс</t>
  </si>
  <si>
    <t>средний балл принят</t>
  </si>
  <si>
    <t xml:space="preserve">Расчётное среднее значение </t>
  </si>
  <si>
    <t>ЖЕЛЕЗНОДОРОЖНЫЙ РАЙОН</t>
  </si>
  <si>
    <t>МБОУ СШ № 86</t>
  </si>
  <si>
    <t>КИРОВСКИЙ РАЙОН</t>
  </si>
  <si>
    <t>ЛЕНИНСКИЙ РАЙОН</t>
  </si>
  <si>
    <t>МАОУ Гимназия № 11</t>
  </si>
  <si>
    <t>ОКТЯБРЬСКИЙ РАЙОН</t>
  </si>
  <si>
    <t>МАОУ "КУГ № 1 – Универс"</t>
  </si>
  <si>
    <t>МБОУ Школа-интернат № 1</t>
  </si>
  <si>
    <t>МБОУ СШ № 72</t>
  </si>
  <si>
    <t>СВЕРДЛОВСКИЙ РАЙОН</t>
  </si>
  <si>
    <t>СОВЕТСКИЙ РАЙОН</t>
  </si>
  <si>
    <t>МБОУ СШ № 154</t>
  </si>
  <si>
    <t>ЦЕНТРАЛЬНЫЙ РАЙОН</t>
  </si>
  <si>
    <t>МБОУ СШ № 10</t>
  </si>
  <si>
    <t>по городу Красноярску</t>
  </si>
  <si>
    <t>МАОУ Гимназия № 3</t>
  </si>
  <si>
    <t>МАОУ СШ № 143</t>
  </si>
  <si>
    <t>МАОУ СШ № 145</t>
  </si>
  <si>
    <t>МАОУ СШ № 149</t>
  </si>
  <si>
    <t>МАОУ СШ № 150</t>
  </si>
  <si>
    <t>МАОУ СШ № 152</t>
  </si>
  <si>
    <t>МАОУ СШ "Комплекс Покровский"</t>
  </si>
  <si>
    <t>МБОУ СШ № 156</t>
  </si>
  <si>
    <t>МАОУ СШ № 155</t>
  </si>
  <si>
    <t>МАОУ Лицей № 6 «Перспектива»</t>
  </si>
  <si>
    <t>МБОУ СШ № 157</t>
  </si>
  <si>
    <t>Всего участников</t>
  </si>
  <si>
    <t>Сдали на "4+5", чел.</t>
  </si>
  <si>
    <t>Сдали на "4+5", %.</t>
  </si>
  <si>
    <t>Сдали на "2", чел.</t>
  </si>
  <si>
    <t>Сдали на "2", %</t>
  </si>
  <si>
    <t>МБОУ Гимназия № 3</t>
  </si>
  <si>
    <t>МАОУ СШ № 158</t>
  </si>
  <si>
    <t>отлично - с 90% по 100% сдали на "4"+"5" и нет сдавших на "2"</t>
  </si>
  <si>
    <t>допустимо - сдали на "4"+"5" с 50% до среднего значения по городу и сдавших на "2" не более 10% или не более 10 чел.</t>
  </si>
  <si>
    <t>критично - сдали на "4"+"5" меньше 50% и сдавших на "2" 10% и более или 10 чел. и более</t>
  </si>
  <si>
    <t>Код КИАСУО</t>
  </si>
  <si>
    <t>Сумма (чел.)/Среднее значение по городу (%)</t>
  </si>
  <si>
    <t>-</t>
  </si>
  <si>
    <t>хорошо - сдали на "4"+"5" со среднего значения по городу до 90%</t>
  </si>
  <si>
    <t>МАОУ Гимназия № 8</t>
  </si>
  <si>
    <t>МАОУ Лицей № 28</t>
  </si>
  <si>
    <t>МАОУ СШ  № 12</t>
  </si>
  <si>
    <t>МАОУ СШ № 19</t>
  </si>
  <si>
    <t xml:space="preserve">МБОУ СШ № 86 </t>
  </si>
  <si>
    <t>МАОУ Лицей № 6 "Перспектива"</t>
  </si>
  <si>
    <t>МАОУ СШ № 8 "Созидание"</t>
  </si>
  <si>
    <t>МАОУ СШ № 46</t>
  </si>
  <si>
    <t>МАОУ СШ № 81</t>
  </si>
  <si>
    <t>МАОУ СШ № 90</t>
  </si>
  <si>
    <t>МАОУ СШ № 135</t>
  </si>
  <si>
    <t xml:space="preserve">МАОУ Гимназия № 11 </t>
  </si>
  <si>
    <t>МАОУ Лицей № 3</t>
  </si>
  <si>
    <t>МАОУ СШ № 16</t>
  </si>
  <si>
    <t>МАОУ СШ № 50</t>
  </si>
  <si>
    <t>МАОУ СШ № 53</t>
  </si>
  <si>
    <t>МАОУ СШ № 65</t>
  </si>
  <si>
    <t>МАОУ СШ № 89</t>
  </si>
  <si>
    <t>МАОУ «КУГ № 1 – Универс»</t>
  </si>
  <si>
    <t>МАОУ Школа-интернат № 1</t>
  </si>
  <si>
    <t xml:space="preserve">МБОУ СШ № 72 </t>
  </si>
  <si>
    <t>МАОУ СШ № 82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</si>
  <si>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</si>
  <si>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</si>
  <si>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</si>
  <si>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</si>
  <si>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</si>
  <si>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76</t>
  </si>
  <si>
    <t>МАОУ СШ № 78</t>
  </si>
  <si>
    <t>МАОУ СШ № 93</t>
  </si>
  <si>
    <t>МАОУ СШ № 158 "Грани"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</si>
  <si>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</si>
  <si>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</si>
  <si>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</si>
  <si>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</si>
  <si>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</si>
  <si>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</si>
  <si>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</si>
  <si>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</si>
  <si>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</si>
  <si>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</si>
  <si>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</si>
  <si>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</si>
  <si>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</si>
  <si>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</si>
  <si>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</si>
  <si>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 xml:space="preserve">МАОУ СШ № 152 </t>
  </si>
  <si>
    <t>МАОУ СШ № 154</t>
  </si>
  <si>
    <t>МАОУ СШ № 156</t>
  </si>
  <si>
    <t>МАОУ СШ № 157</t>
  </si>
  <si>
    <t xml:space="preserve">МБОУ СОШ № 10 </t>
  </si>
  <si>
    <t>МАОУ СШ "Комплекс "Покровский"</t>
  </si>
  <si>
    <t>МБОУ СШ № 155</t>
  </si>
  <si>
    <t>Сдали на "4+5", %</t>
  </si>
  <si>
    <t>отлично - более 4,5 баллов</t>
  </si>
  <si>
    <t>хорошо - между расчётным средним баллом и 4,5</t>
  </si>
  <si>
    <t>нормально - между расчётным средним баллом и 3,5</t>
  </si>
  <si>
    <t>критично - меньше 3,5 баллов</t>
  </si>
  <si>
    <t>МБОУ СШ № 159</t>
  </si>
  <si>
    <t>МАОУ СШ № 63</t>
  </si>
  <si>
    <t>МАОУ СШ № 3</t>
  </si>
  <si>
    <t xml:space="preserve">МАОУ СШ № 72 </t>
  </si>
  <si>
    <t>МАОУ СШ № 159</t>
  </si>
  <si>
    <t>МАОУ СШ № 91</t>
  </si>
  <si>
    <t>МАОУ СШ № 98</t>
  </si>
  <si>
    <t>МАОУ СШ № 129</t>
  </si>
  <si>
    <t>МАОУ СШ № 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</si>
</sst>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[$-419]General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rgb="FF000000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5">
    <xf numFmtId="0" fontId="0" fillId="0" borderId="0"/>
    <xf numFmtId="0" fontId="8" fillId="0" borderId="0"/>
    <xf numFmtId="164" fontId="9" fillId="0" borderId="0" applyBorder="0" applyProtection="0"/>
    <xf numFmtId="0" fontId="8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434"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 applyFont="1" applyAlignment="1"/>
    <xf numFmtId="0" fontId="0" fillId="0" borderId="0" xfId="0" applyFont="1" applyFill="1" applyAlignment="1"/>
    <xf numFmtId="2" fontId="0" fillId="0" borderId="0" xfId="0" applyNumberFormat="1" applyFont="1" applyAlignment="1"/>
    <xf numFmtId="0" fontId="5" fillId="4" borderId="8" xfId="0" applyFont="1" applyFill="1" applyBorder="1" applyAlignment="1">
      <alignment wrapText="1"/>
    </xf>
    <xf numFmtId="0" fontId="5" fillId="4" borderId="12" xfId="0" applyFont="1" applyFill="1" applyBorder="1" applyAlignment="1">
      <alignment wrapText="1"/>
    </xf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5" fillId="4" borderId="9" xfId="0" applyFont="1" applyFill="1" applyBorder="1" applyAlignment="1">
      <alignment wrapText="1"/>
    </xf>
    <xf numFmtId="0" fontId="5" fillId="4" borderId="14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2" fillId="0" borderId="0" xfId="0" applyFont="1" applyBorder="1" applyAlignment="1"/>
    <xf numFmtId="0" fontId="4" fillId="0" borderId="36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wrapText="1"/>
    </xf>
    <xf numFmtId="0" fontId="5" fillId="4" borderId="37" xfId="0" applyFont="1" applyFill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4" fillId="0" borderId="3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5" fillId="4" borderId="42" xfId="0" applyFont="1" applyFill="1" applyBorder="1" applyAlignment="1">
      <alignment vertical="center" wrapText="1"/>
    </xf>
    <xf numFmtId="0" fontId="4" fillId="2" borderId="39" xfId="0" applyFont="1" applyFill="1" applyBorder="1" applyAlignment="1">
      <alignment horizontal="left" vertical="center" wrapText="1"/>
    </xf>
    <xf numFmtId="2" fontId="4" fillId="2" borderId="39" xfId="0" applyNumberFormat="1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/>
    </xf>
    <xf numFmtId="2" fontId="4" fillId="2" borderId="41" xfId="0" applyNumberFormat="1" applyFont="1" applyFill="1" applyBorder="1" applyAlignment="1">
      <alignment horizontal="left" vertical="center" wrapText="1"/>
    </xf>
    <xf numFmtId="2" fontId="6" fillId="0" borderId="13" xfId="0" applyNumberFormat="1" applyFont="1" applyBorder="1" applyAlignment="1">
      <alignment vertical="top" wrapText="1"/>
    </xf>
    <xf numFmtId="0" fontId="5" fillId="4" borderId="0" xfId="0" applyFont="1" applyFill="1" applyBorder="1" applyAlignment="1">
      <alignment vertical="center" wrapText="1"/>
    </xf>
    <xf numFmtId="0" fontId="0" fillId="0" borderId="16" xfId="6" applyFont="1" applyBorder="1" applyAlignment="1">
      <alignment horizontal="center"/>
    </xf>
    <xf numFmtId="0" fontId="0" fillId="0" borderId="31" xfId="6" applyFont="1" applyBorder="1" applyAlignment="1">
      <alignment horizontal="center"/>
    </xf>
    <xf numFmtId="2" fontId="5" fillId="0" borderId="41" xfId="0" applyNumberFormat="1" applyFont="1" applyBorder="1" applyAlignment="1">
      <alignment horizontal="right" vertical="center" wrapText="1"/>
    </xf>
    <xf numFmtId="2" fontId="5" fillId="2" borderId="22" xfId="0" applyNumberFormat="1" applyFont="1" applyFill="1" applyBorder="1" applyAlignment="1">
      <alignment horizontal="right" wrapText="1"/>
    </xf>
    <xf numFmtId="2" fontId="5" fillId="2" borderId="24" xfId="0" applyNumberFormat="1" applyFont="1" applyFill="1" applyBorder="1" applyAlignment="1">
      <alignment horizontal="right" wrapText="1"/>
    </xf>
    <xf numFmtId="2" fontId="5" fillId="2" borderId="27" xfId="0" applyNumberFormat="1" applyFont="1" applyFill="1" applyBorder="1" applyAlignment="1">
      <alignment horizontal="right" wrapText="1"/>
    </xf>
    <xf numFmtId="2" fontId="5" fillId="2" borderId="26" xfId="0" applyNumberFormat="1" applyFont="1" applyFill="1" applyBorder="1" applyAlignment="1">
      <alignment horizontal="right" wrapText="1"/>
    </xf>
    <xf numFmtId="2" fontId="5" fillId="2" borderId="29" xfId="0" applyNumberFormat="1" applyFont="1" applyFill="1" applyBorder="1" applyAlignment="1">
      <alignment horizontal="right" wrapText="1"/>
    </xf>
    <xf numFmtId="2" fontId="5" fillId="2" borderId="35" xfId="0" applyNumberFormat="1" applyFont="1" applyFill="1" applyBorder="1" applyAlignment="1">
      <alignment horizontal="right" wrapText="1"/>
    </xf>
    <xf numFmtId="2" fontId="4" fillId="0" borderId="41" xfId="0" applyNumberFormat="1" applyFont="1" applyBorder="1" applyAlignment="1">
      <alignment horizontal="left" vertical="center" wrapText="1"/>
    </xf>
    <xf numFmtId="0" fontId="2" fillId="0" borderId="30" xfId="5" applyFont="1" applyBorder="1" applyAlignment="1">
      <alignment horizontal="left" vertical="center"/>
    </xf>
    <xf numFmtId="0" fontId="2" fillId="0" borderId="31" xfId="6" applyFont="1" applyBorder="1" applyAlignment="1">
      <alignment horizontal="left" vertical="center"/>
    </xf>
    <xf numFmtId="2" fontId="2" fillId="0" borderId="32" xfId="0" applyNumberFormat="1" applyFont="1" applyBorder="1" applyAlignment="1">
      <alignment horizontal="left" vertical="center"/>
    </xf>
    <xf numFmtId="2" fontId="5" fillId="2" borderId="35" xfId="0" applyNumberFormat="1" applyFont="1" applyFill="1" applyBorder="1" applyAlignment="1">
      <alignment horizontal="right" vertical="center" wrapText="1"/>
    </xf>
    <xf numFmtId="2" fontId="4" fillId="0" borderId="40" xfId="0" applyNumberFormat="1" applyFont="1" applyBorder="1" applyAlignment="1">
      <alignment horizontal="left" vertical="center"/>
    </xf>
    <xf numFmtId="2" fontId="5" fillId="2" borderId="22" xfId="0" applyNumberFormat="1" applyFont="1" applyFill="1" applyBorder="1" applyAlignment="1">
      <alignment horizontal="right" vertical="center" wrapText="1"/>
    </xf>
    <xf numFmtId="2" fontId="5" fillId="2" borderId="24" xfId="0" applyNumberFormat="1" applyFont="1" applyFill="1" applyBorder="1" applyAlignment="1">
      <alignment horizontal="right" vertical="center" wrapText="1"/>
    </xf>
    <xf numFmtId="2" fontId="5" fillId="2" borderId="26" xfId="0" applyNumberFormat="1" applyFont="1" applyFill="1" applyBorder="1" applyAlignment="1">
      <alignment horizontal="right" vertical="center" wrapText="1"/>
    </xf>
    <xf numFmtId="0" fontId="0" fillId="0" borderId="1" xfId="5" applyFont="1" applyBorder="1"/>
    <xf numFmtId="0" fontId="0" fillId="0" borderId="2" xfId="6" applyFont="1" applyBorder="1" applyAlignment="1">
      <alignment horizontal="center"/>
    </xf>
    <xf numFmtId="0" fontId="0" fillId="0" borderId="30" xfId="5" applyFont="1" applyBorder="1"/>
    <xf numFmtId="0" fontId="0" fillId="0" borderId="28" xfId="5" applyFont="1" applyBorder="1"/>
    <xf numFmtId="0" fontId="0" fillId="0" borderId="13" xfId="6" applyFont="1" applyBorder="1" applyAlignment="1">
      <alignment horizontal="center"/>
    </xf>
    <xf numFmtId="0" fontId="0" fillId="0" borderId="23" xfId="5" applyFont="1" applyBorder="1"/>
    <xf numFmtId="0" fontId="0" fillId="0" borderId="8" xfId="6" applyFont="1" applyBorder="1" applyAlignment="1">
      <alignment horizontal="center"/>
    </xf>
    <xf numFmtId="0" fontId="0" fillId="0" borderId="25" xfId="5" applyFont="1" applyBorder="1"/>
    <xf numFmtId="0" fontId="0" fillId="0" borderId="7" xfId="6" applyFont="1" applyBorder="1" applyAlignment="1">
      <alignment horizontal="center"/>
    </xf>
    <xf numFmtId="0" fontId="0" fillId="0" borderId="43" xfId="5" applyFont="1" applyBorder="1"/>
    <xf numFmtId="0" fontId="0" fillId="0" borderId="8" xfId="6" applyFont="1" applyFill="1" applyBorder="1" applyAlignment="1">
      <alignment horizontal="center"/>
    </xf>
    <xf numFmtId="0" fontId="0" fillId="0" borderId="10" xfId="5" applyFont="1" applyBorder="1"/>
    <xf numFmtId="0" fontId="0" fillId="0" borderId="11" xfId="6" applyFont="1" applyBorder="1" applyAlignment="1">
      <alignment horizontal="center"/>
    </xf>
    <xf numFmtId="2" fontId="0" fillId="0" borderId="0" xfId="0" applyNumberFormat="1"/>
    <xf numFmtId="2" fontId="0" fillId="0" borderId="0" xfId="0" applyNumberFormat="1" applyBorder="1"/>
    <xf numFmtId="0" fontId="0" fillId="0" borderId="17" xfId="5" applyFont="1" applyBorder="1"/>
    <xf numFmtId="0" fontId="0" fillId="0" borderId="34" xfId="5" applyFont="1" applyBorder="1"/>
    <xf numFmtId="0" fontId="5" fillId="4" borderId="44" xfId="0" applyFont="1" applyFill="1" applyBorder="1" applyAlignment="1">
      <alignment wrapText="1"/>
    </xf>
    <xf numFmtId="2" fontId="5" fillId="2" borderId="21" xfId="0" applyNumberFormat="1" applyFont="1" applyFill="1" applyBorder="1" applyAlignment="1">
      <alignment horizontal="right" vertical="center" wrapText="1"/>
    </xf>
    <xf numFmtId="0" fontId="0" fillId="0" borderId="46" xfId="0" applyBorder="1"/>
    <xf numFmtId="2" fontId="0" fillId="0" borderId="46" xfId="0" applyNumberFormat="1" applyBorder="1"/>
    <xf numFmtId="2" fontId="0" fillId="0" borderId="47" xfId="0" applyNumberFormat="1" applyBorder="1"/>
    <xf numFmtId="2" fontId="0" fillId="0" borderId="48" xfId="0" applyNumberFormat="1" applyBorder="1"/>
    <xf numFmtId="0" fontId="5" fillId="5" borderId="13" xfId="0" applyFont="1" applyFill="1" applyBorder="1" applyAlignment="1">
      <alignment wrapText="1"/>
    </xf>
    <xf numFmtId="0" fontId="5" fillId="5" borderId="8" xfId="0" applyFont="1" applyFill="1" applyBorder="1" applyAlignment="1">
      <alignment wrapText="1"/>
    </xf>
    <xf numFmtId="0" fontId="0" fillId="0" borderId="53" xfId="0" applyBorder="1"/>
    <xf numFmtId="0" fontId="0" fillId="0" borderId="3" xfId="6" applyFont="1" applyBorder="1" applyAlignment="1">
      <alignment horizontal="center"/>
    </xf>
    <xf numFmtId="0" fontId="0" fillId="0" borderId="52" xfId="0" applyBorder="1"/>
    <xf numFmtId="2" fontId="0" fillId="0" borderId="52" xfId="0" applyNumberFormat="1" applyBorder="1"/>
    <xf numFmtId="2" fontId="0" fillId="0" borderId="50" xfId="0" applyNumberFormat="1" applyBorder="1"/>
    <xf numFmtId="2" fontId="0" fillId="0" borderId="51" xfId="0" applyNumberFormat="1" applyBorder="1"/>
    <xf numFmtId="0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 vertical="center"/>
    </xf>
    <xf numFmtId="2" fontId="0" fillId="0" borderId="55" xfId="0" applyNumberFormat="1" applyBorder="1"/>
    <xf numFmtId="0" fontId="5" fillId="4" borderId="45" xfId="0" applyFont="1" applyFill="1" applyBorder="1" applyAlignment="1">
      <alignment vertical="center" wrapText="1"/>
    </xf>
    <xf numFmtId="0" fontId="0" fillId="0" borderId="56" xfId="0" applyBorder="1"/>
    <xf numFmtId="2" fontId="0" fillId="0" borderId="54" xfId="0" applyNumberFormat="1" applyBorder="1"/>
    <xf numFmtId="2" fontId="0" fillId="0" borderId="57" xfId="0" applyNumberFormat="1" applyBorder="1"/>
    <xf numFmtId="0" fontId="0" fillId="0" borderId="58" xfId="0" applyBorder="1"/>
    <xf numFmtId="0" fontId="0" fillId="0" borderId="49" xfId="0" applyBorder="1"/>
    <xf numFmtId="0" fontId="5" fillId="4" borderId="33" xfId="0" applyFont="1" applyFill="1" applyBorder="1" applyAlignment="1">
      <alignment wrapText="1"/>
    </xf>
    <xf numFmtId="0" fontId="0" fillId="0" borderId="62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3" fontId="0" fillId="0" borderId="8" xfId="0" applyNumberFormat="1" applyFont="1" applyBorder="1"/>
    <xf numFmtId="2" fontId="0" fillId="0" borderId="8" xfId="0" applyNumberFormat="1" applyFont="1" applyBorder="1"/>
    <xf numFmtId="3" fontId="0" fillId="0" borderId="8" xfId="0" applyNumberFormat="1" applyFont="1" applyFill="1" applyBorder="1"/>
    <xf numFmtId="3" fontId="0" fillId="0" borderId="23" xfId="0" applyNumberFormat="1" applyFont="1" applyBorder="1"/>
    <xf numFmtId="2" fontId="0" fillId="0" borderId="24" xfId="0" applyNumberFormat="1" applyFont="1" applyBorder="1"/>
    <xf numFmtId="3" fontId="0" fillId="0" borderId="19" xfId="0" applyNumberFormat="1" applyFont="1" applyBorder="1"/>
    <xf numFmtId="3" fontId="0" fillId="0" borderId="12" xfId="0" applyNumberFormat="1" applyFont="1" applyBorder="1"/>
    <xf numFmtId="2" fontId="0" fillId="0" borderId="12" xfId="0" applyNumberFormat="1" applyFont="1" applyBorder="1"/>
    <xf numFmtId="3" fontId="0" fillId="0" borderId="12" xfId="0" applyNumberFormat="1" applyFont="1" applyFill="1" applyBorder="1"/>
    <xf numFmtId="2" fontId="0" fillId="0" borderId="27" xfId="0" applyNumberFormat="1" applyFont="1" applyBorder="1"/>
    <xf numFmtId="3" fontId="0" fillId="0" borderId="25" xfId="0" applyNumberFormat="1" applyFont="1" applyBorder="1"/>
    <xf numFmtId="3" fontId="0" fillId="0" borderId="16" xfId="0" applyNumberFormat="1" applyFont="1" applyBorder="1"/>
    <xf numFmtId="2" fontId="0" fillId="0" borderId="16" xfId="0" applyNumberFormat="1" applyFont="1" applyBorder="1"/>
    <xf numFmtId="3" fontId="0" fillId="0" borderId="16" xfId="0" applyNumberFormat="1" applyFont="1" applyFill="1" applyBorder="1"/>
    <xf numFmtId="2" fontId="0" fillId="0" borderId="26" xfId="0" applyNumberFormat="1" applyFont="1" applyBorder="1"/>
    <xf numFmtId="3" fontId="0" fillId="0" borderId="28" xfId="0" applyNumberFormat="1" applyFont="1" applyBorder="1"/>
    <xf numFmtId="3" fontId="0" fillId="0" borderId="13" xfId="0" applyNumberFormat="1" applyFont="1" applyBorder="1"/>
    <xf numFmtId="2" fontId="0" fillId="0" borderId="13" xfId="0" applyNumberFormat="1" applyFont="1" applyBorder="1"/>
    <xf numFmtId="3" fontId="0" fillId="0" borderId="13" xfId="0" applyNumberFormat="1" applyFont="1" applyFill="1" applyBorder="1"/>
    <xf numFmtId="2" fontId="0" fillId="0" borderId="29" xfId="0" applyNumberFormat="1" applyFont="1" applyBorder="1"/>
    <xf numFmtId="3" fontId="0" fillId="0" borderId="6" xfId="0" applyNumberFormat="1" applyFont="1" applyBorder="1"/>
    <xf numFmtId="3" fontId="0" fillId="0" borderId="7" xfId="0" applyNumberFormat="1" applyFont="1" applyBorder="1"/>
    <xf numFmtId="2" fontId="0" fillId="0" borderId="7" xfId="0" applyNumberFormat="1" applyFont="1" applyBorder="1"/>
    <xf numFmtId="3" fontId="0" fillId="0" borderId="7" xfId="0" applyNumberFormat="1" applyFont="1" applyFill="1" applyBorder="1"/>
    <xf numFmtId="2" fontId="0" fillId="0" borderId="35" xfId="0" applyNumberFormat="1" applyFont="1" applyBorder="1"/>
    <xf numFmtId="2" fontId="2" fillId="0" borderId="0" xfId="0" applyNumberFormat="1" applyFont="1"/>
    <xf numFmtId="2" fontId="0" fillId="7" borderId="24" xfId="0" applyNumberFormat="1" applyFont="1" applyFill="1" applyBorder="1"/>
    <xf numFmtId="0" fontId="2" fillId="0" borderId="0" xfId="0" applyFont="1"/>
    <xf numFmtId="2" fontId="11" fillId="0" borderId="59" xfId="0" applyNumberFormat="1" applyFont="1" applyBorder="1" applyAlignment="1">
      <alignment horizontal="center"/>
    </xf>
    <xf numFmtId="2" fontId="11" fillId="0" borderId="60" xfId="0" applyNumberFormat="1" applyFont="1" applyBorder="1" applyAlignment="1">
      <alignment horizontal="center"/>
    </xf>
    <xf numFmtId="2" fontId="11" fillId="0" borderId="61" xfId="0" applyNumberFormat="1" applyFont="1" applyBorder="1" applyAlignment="1">
      <alignment horizontal="center"/>
    </xf>
    <xf numFmtId="0" fontId="12" fillId="0" borderId="46" xfId="14" applyFont="1" applyBorder="1"/>
    <xf numFmtId="2" fontId="12" fillId="0" borderId="46" xfId="14" applyNumberFormat="1" applyFont="1" applyBorder="1"/>
    <xf numFmtId="3" fontId="0" fillId="0" borderId="6" xfId="0" applyNumberFormat="1" applyBorder="1"/>
    <xf numFmtId="3" fontId="0" fillId="0" borderId="7" xfId="0" applyNumberFormat="1" applyBorder="1"/>
    <xf numFmtId="2" fontId="0" fillId="0" borderId="7" xfId="0" applyNumberFormat="1" applyBorder="1"/>
    <xf numFmtId="2" fontId="0" fillId="0" borderId="35" xfId="0" applyNumberFormat="1" applyBorder="1"/>
    <xf numFmtId="0" fontId="9" fillId="0" borderId="46" xfId="14" applyBorder="1"/>
    <xf numFmtId="2" fontId="9" fillId="0" borderId="46" xfId="14" applyNumberFormat="1" applyBorder="1"/>
    <xf numFmtId="3" fontId="0" fillId="0" borderId="28" xfId="0" applyNumberFormat="1" applyBorder="1"/>
    <xf numFmtId="3" fontId="0" fillId="0" borderId="13" xfId="0" applyNumberFormat="1" applyBorder="1"/>
    <xf numFmtId="2" fontId="0" fillId="0" borderId="13" xfId="0" applyNumberFormat="1" applyBorder="1"/>
    <xf numFmtId="2" fontId="0" fillId="0" borderId="29" xfId="0" applyNumberFormat="1" applyBorder="1"/>
    <xf numFmtId="3" fontId="0" fillId="0" borderId="23" xfId="0" applyNumberFormat="1" applyBorder="1"/>
    <xf numFmtId="3" fontId="0" fillId="0" borderId="8" xfId="0" applyNumberFormat="1" applyBorder="1"/>
    <xf numFmtId="2" fontId="0" fillId="0" borderId="8" xfId="0" applyNumberFormat="1" applyBorder="1"/>
    <xf numFmtId="2" fontId="0" fillId="0" borderId="24" xfId="0" applyNumberFormat="1" applyBorder="1"/>
    <xf numFmtId="3" fontId="0" fillId="0" borderId="25" xfId="0" applyNumberFormat="1" applyBorder="1"/>
    <xf numFmtId="3" fontId="0" fillId="0" borderId="16" xfId="0" applyNumberFormat="1" applyBorder="1"/>
    <xf numFmtId="2" fontId="0" fillId="0" borderId="16" xfId="0" applyNumberFormat="1" applyBorder="1"/>
    <xf numFmtId="2" fontId="0" fillId="0" borderId="26" xfId="0" applyNumberFormat="1" applyBorder="1"/>
    <xf numFmtId="0" fontId="5" fillId="0" borderId="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4" borderId="0" xfId="0" applyFont="1" applyFill="1" applyAlignment="1">
      <alignment vertical="center" wrapText="1"/>
    </xf>
    <xf numFmtId="0" fontId="9" fillId="0" borderId="54" xfId="14" applyBorder="1"/>
    <xf numFmtId="2" fontId="9" fillId="0" borderId="54" xfId="14" applyNumberFormat="1" applyBorder="1"/>
    <xf numFmtId="2" fontId="0" fillId="7" borderId="24" xfId="0" applyNumberFormat="1" applyFill="1" applyBorder="1"/>
    <xf numFmtId="0" fontId="9" fillId="0" borderId="50" xfId="14" applyBorder="1"/>
    <xf numFmtId="2" fontId="9" fillId="0" borderId="50" xfId="14" applyNumberFormat="1" applyBorder="1"/>
    <xf numFmtId="3" fontId="0" fillId="0" borderId="19" xfId="0" applyNumberFormat="1" applyBorder="1"/>
    <xf numFmtId="3" fontId="0" fillId="0" borderId="12" xfId="0" applyNumberFormat="1" applyBorder="1"/>
    <xf numFmtId="2" fontId="0" fillId="0" borderId="12" xfId="0" applyNumberFormat="1" applyBorder="1"/>
    <xf numFmtId="2" fontId="0" fillId="0" borderId="27" xfId="0" applyNumberFormat="1" applyBorder="1"/>
    <xf numFmtId="3" fontId="2" fillId="0" borderId="38" xfId="0" applyNumberFormat="1" applyFont="1" applyBorder="1"/>
    <xf numFmtId="3" fontId="2" fillId="0" borderId="39" xfId="0" applyNumberFormat="1" applyFont="1" applyBorder="1"/>
    <xf numFmtId="2" fontId="2" fillId="0" borderId="39" xfId="0" applyNumberFormat="1" applyFont="1" applyBorder="1"/>
    <xf numFmtId="2" fontId="2" fillId="0" borderId="41" xfId="0" applyNumberFormat="1" applyFont="1" applyBorder="1"/>
    <xf numFmtId="3" fontId="0" fillId="2" borderId="8" xfId="0" applyNumberFormat="1" applyFill="1" applyBorder="1"/>
    <xf numFmtId="3" fontId="0" fillId="0" borderId="0" xfId="0" applyNumberFormat="1"/>
    <xf numFmtId="2" fontId="0" fillId="8" borderId="8" xfId="0" applyNumberFormat="1" applyFill="1" applyBorder="1"/>
    <xf numFmtId="3" fontId="0" fillId="2" borderId="8" xfId="0" applyNumberFormat="1" applyFont="1" applyFill="1" applyBorder="1"/>
    <xf numFmtId="3" fontId="2" fillId="0" borderId="39" xfId="0" applyNumberFormat="1" applyFont="1" applyFill="1" applyBorder="1"/>
    <xf numFmtId="0" fontId="2" fillId="0" borderId="0" xfId="0" applyFont="1" applyAlignment="1">
      <alignment horizontal="center"/>
    </xf>
    <xf numFmtId="2" fontId="9" fillId="0" borderId="52" xfId="14" applyNumberFormat="1" applyBorder="1"/>
    <xf numFmtId="0" fontId="9" fillId="0" borderId="52" xfId="14" applyBorder="1"/>
    <xf numFmtId="0" fontId="3" fillId="0" borderId="0" xfId="0" applyFont="1"/>
    <xf numFmtId="0" fontId="3" fillId="3" borderId="0" xfId="0" applyFont="1" applyFill="1"/>
    <xf numFmtId="0" fontId="5" fillId="4" borderId="12" xfId="0" applyFont="1" applyFill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4" fillId="0" borderId="36" xfId="0" applyFont="1" applyBorder="1" applyAlignment="1">
      <alignment horizontal="center" vertical="center"/>
    </xf>
    <xf numFmtId="0" fontId="3" fillId="6" borderId="0" xfId="0" applyFont="1" applyFill="1"/>
    <xf numFmtId="0" fontId="11" fillId="0" borderId="31" xfId="0" applyFont="1" applyBorder="1" applyAlignment="1">
      <alignment horizontal="center" vertical="center" wrapText="1"/>
    </xf>
    <xf numFmtId="0" fontId="5" fillId="4" borderId="37" xfId="0" applyFont="1" applyFill="1" applyBorder="1" applyAlignment="1">
      <alignment wrapText="1"/>
    </xf>
    <xf numFmtId="0" fontId="4" fillId="0" borderId="3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5" fillId="4" borderId="42" xfId="0" applyFont="1" applyFill="1" applyBorder="1" applyAlignment="1">
      <alignment vertical="center" wrapText="1"/>
    </xf>
    <xf numFmtId="0" fontId="4" fillId="2" borderId="39" xfId="0" applyFont="1" applyFill="1" applyBorder="1" applyAlignment="1">
      <alignment horizontal="left" vertical="center" wrapText="1"/>
    </xf>
    <xf numFmtId="2" fontId="4" fillId="2" borderId="39" xfId="0" applyNumberFormat="1" applyFont="1" applyFill="1" applyBorder="1" applyAlignment="1">
      <alignment horizontal="left" vertical="center" wrapText="1"/>
    </xf>
    <xf numFmtId="2" fontId="4" fillId="2" borderId="41" xfId="0" applyNumberFormat="1" applyFont="1" applyFill="1" applyBorder="1" applyAlignment="1">
      <alignment horizontal="left" vertical="center" wrapText="1"/>
    </xf>
    <xf numFmtId="2" fontId="6" fillId="0" borderId="13" xfId="0" applyNumberFormat="1" applyFont="1" applyBorder="1" applyAlignment="1">
      <alignment vertical="top" wrapText="1"/>
    </xf>
    <xf numFmtId="0" fontId="0" fillId="0" borderId="16" xfId="6" applyFont="1" applyBorder="1" applyAlignment="1">
      <alignment horizontal="center"/>
    </xf>
    <xf numFmtId="0" fontId="0" fillId="0" borderId="31" xfId="6" applyFont="1" applyBorder="1" applyAlignment="1">
      <alignment horizontal="center"/>
    </xf>
    <xf numFmtId="2" fontId="5" fillId="0" borderId="41" xfId="0" applyNumberFormat="1" applyFont="1" applyBorder="1" applyAlignment="1">
      <alignment horizontal="right" vertical="center" wrapText="1"/>
    </xf>
    <xf numFmtId="2" fontId="5" fillId="2" borderId="22" xfId="0" applyNumberFormat="1" applyFont="1" applyFill="1" applyBorder="1" applyAlignment="1">
      <alignment horizontal="right" wrapText="1"/>
    </xf>
    <xf numFmtId="2" fontId="5" fillId="2" borderId="24" xfId="0" applyNumberFormat="1" applyFont="1" applyFill="1" applyBorder="1" applyAlignment="1">
      <alignment horizontal="right" wrapText="1"/>
    </xf>
    <xf numFmtId="2" fontId="5" fillId="2" borderId="27" xfId="0" applyNumberFormat="1" applyFont="1" applyFill="1" applyBorder="1" applyAlignment="1">
      <alignment horizontal="right" wrapText="1"/>
    </xf>
    <xf numFmtId="2" fontId="5" fillId="2" borderId="26" xfId="0" applyNumberFormat="1" applyFont="1" applyFill="1" applyBorder="1" applyAlignment="1">
      <alignment horizontal="right" wrapText="1"/>
    </xf>
    <xf numFmtId="2" fontId="5" fillId="2" borderId="29" xfId="0" applyNumberFormat="1" applyFont="1" applyFill="1" applyBorder="1" applyAlignment="1">
      <alignment horizontal="right" wrapText="1"/>
    </xf>
    <xf numFmtId="2" fontId="5" fillId="2" borderId="35" xfId="0" applyNumberFormat="1" applyFont="1" applyFill="1" applyBorder="1" applyAlignment="1">
      <alignment horizontal="right" wrapText="1"/>
    </xf>
    <xf numFmtId="2" fontId="4" fillId="0" borderId="41" xfId="0" applyNumberFormat="1" applyFont="1" applyBorder="1" applyAlignment="1">
      <alignment horizontal="left" vertical="center" wrapText="1"/>
    </xf>
    <xf numFmtId="0" fontId="2" fillId="0" borderId="30" xfId="5" applyFont="1" applyBorder="1" applyAlignment="1">
      <alignment horizontal="left" vertical="center"/>
    </xf>
    <xf numFmtId="0" fontId="2" fillId="0" borderId="31" xfId="6" applyFont="1" applyBorder="1" applyAlignment="1">
      <alignment horizontal="left" vertical="center"/>
    </xf>
    <xf numFmtId="2" fontId="2" fillId="0" borderId="32" xfId="0" applyNumberFormat="1" applyFont="1" applyBorder="1" applyAlignment="1">
      <alignment horizontal="left" vertical="center"/>
    </xf>
    <xf numFmtId="2" fontId="4" fillId="0" borderId="40" xfId="0" applyNumberFormat="1" applyFont="1" applyBorder="1" applyAlignment="1">
      <alignment horizontal="left" vertical="center"/>
    </xf>
    <xf numFmtId="2" fontId="5" fillId="2" borderId="22" xfId="0" applyNumberFormat="1" applyFont="1" applyFill="1" applyBorder="1" applyAlignment="1">
      <alignment horizontal="right" vertical="center" wrapText="1"/>
    </xf>
    <xf numFmtId="2" fontId="5" fillId="2" borderId="24" xfId="0" applyNumberFormat="1" applyFont="1" applyFill="1" applyBorder="1" applyAlignment="1">
      <alignment horizontal="right" vertical="center" wrapText="1"/>
    </xf>
    <xf numFmtId="2" fontId="5" fillId="2" borderId="26" xfId="0" applyNumberFormat="1" applyFont="1" applyFill="1" applyBorder="1" applyAlignment="1">
      <alignment horizontal="right" vertical="center" wrapText="1"/>
    </xf>
    <xf numFmtId="0" fontId="0" fillId="0" borderId="1" xfId="5" applyFont="1" applyBorder="1"/>
    <xf numFmtId="0" fontId="0" fillId="0" borderId="2" xfId="6" applyFont="1" applyBorder="1" applyAlignment="1">
      <alignment horizontal="center"/>
    </xf>
    <xf numFmtId="0" fontId="0" fillId="0" borderId="30" xfId="5" applyFont="1" applyBorder="1"/>
    <xf numFmtId="0" fontId="0" fillId="0" borderId="23" xfId="5" applyFont="1" applyBorder="1"/>
    <xf numFmtId="0" fontId="0" fillId="0" borderId="25" xfId="5" applyFont="1" applyBorder="1"/>
    <xf numFmtId="0" fontId="0" fillId="0" borderId="7" xfId="6" applyFont="1" applyBorder="1" applyAlignment="1">
      <alignment horizontal="center"/>
    </xf>
    <xf numFmtId="0" fontId="0" fillId="0" borderId="10" xfId="5" applyFont="1" applyBorder="1"/>
    <xf numFmtId="0" fontId="0" fillId="0" borderId="11" xfId="6" applyFont="1" applyBorder="1" applyAlignment="1">
      <alignment horizontal="center"/>
    </xf>
    <xf numFmtId="0" fontId="0" fillId="0" borderId="17" xfId="5" applyFont="1" applyBorder="1"/>
    <xf numFmtId="0" fontId="0" fillId="0" borderId="34" xfId="5" applyFont="1" applyBorder="1"/>
    <xf numFmtId="2" fontId="7" fillId="0" borderId="41" xfId="0" applyNumberFormat="1" applyFont="1" applyBorder="1" applyAlignment="1">
      <alignment horizontal="center" vertical="center" wrapText="1"/>
    </xf>
    <xf numFmtId="0" fontId="5" fillId="4" borderId="44" xfId="0" applyFont="1" applyFill="1" applyBorder="1" applyAlignment="1">
      <alignment wrapText="1"/>
    </xf>
    <xf numFmtId="2" fontId="5" fillId="2" borderId="21" xfId="0" applyNumberFormat="1" applyFont="1" applyFill="1" applyBorder="1" applyAlignment="1">
      <alignment horizontal="right" vertical="center" wrapText="1"/>
    </xf>
    <xf numFmtId="0" fontId="5" fillId="0" borderId="14" xfId="0" applyFont="1" applyBorder="1" applyAlignment="1">
      <alignment wrapText="1"/>
    </xf>
    <xf numFmtId="0" fontId="3" fillId="9" borderId="0" xfId="0" applyFont="1" applyFill="1"/>
    <xf numFmtId="0" fontId="3" fillId="10" borderId="0" xfId="0" applyFont="1" applyFill="1"/>
    <xf numFmtId="0" fontId="0" fillId="0" borderId="0" xfId="0"/>
    <xf numFmtId="2" fontId="0" fillId="0" borderId="0" xfId="0" applyNumberFormat="1"/>
    <xf numFmtId="0" fontId="5" fillId="4" borderId="14" xfId="0" applyFont="1" applyFill="1" applyBorder="1" applyAlignment="1">
      <alignment wrapText="1"/>
    </xf>
    <xf numFmtId="0" fontId="0" fillId="0" borderId="28" xfId="5" applyFont="1" applyBorder="1"/>
    <xf numFmtId="0" fontId="0" fillId="0" borderId="13" xfId="6" applyFont="1" applyBorder="1" applyAlignment="1">
      <alignment horizontal="center"/>
    </xf>
    <xf numFmtId="0" fontId="5" fillId="4" borderId="8" xfId="0" applyFont="1" applyFill="1" applyBorder="1" applyAlignment="1">
      <alignment wrapText="1"/>
    </xf>
    <xf numFmtId="0" fontId="5" fillId="4" borderId="9" xfId="0" applyFont="1" applyFill="1" applyBorder="1" applyAlignment="1">
      <alignment wrapText="1"/>
    </xf>
    <xf numFmtId="0" fontId="0" fillId="0" borderId="8" xfId="6" applyFont="1" applyBorder="1" applyAlignment="1">
      <alignment horizontal="center"/>
    </xf>
    <xf numFmtId="0" fontId="0" fillId="0" borderId="8" xfId="6" applyFont="1" applyFill="1" applyBorder="1" applyAlignment="1">
      <alignment horizontal="center"/>
    </xf>
    <xf numFmtId="0" fontId="3" fillId="0" borderId="0" xfId="0" applyFont="1" applyFill="1"/>
    <xf numFmtId="0" fontId="5" fillId="5" borderId="14" xfId="0" applyFont="1" applyFill="1" applyBorder="1" applyAlignment="1">
      <alignment wrapText="1"/>
    </xf>
    <xf numFmtId="0" fontId="5" fillId="5" borderId="9" xfId="0" applyFont="1" applyFill="1" applyBorder="1" applyAlignment="1">
      <alignment wrapText="1"/>
    </xf>
    <xf numFmtId="0" fontId="5" fillId="4" borderId="63" xfId="0" applyFont="1" applyFill="1" applyBorder="1" applyAlignment="1">
      <alignment wrapText="1"/>
    </xf>
    <xf numFmtId="2" fontId="0" fillId="0" borderId="14" xfId="0" applyNumberFormat="1" applyBorder="1"/>
    <xf numFmtId="2" fontId="0" fillId="0" borderId="9" xfId="0" applyNumberFormat="1" applyBorder="1"/>
    <xf numFmtId="2" fontId="0" fillId="0" borderId="15" xfId="0" applyNumberFormat="1" applyBorder="1"/>
    <xf numFmtId="3" fontId="0" fillId="0" borderId="64" xfId="0" applyNumberFormat="1" applyBorder="1"/>
    <xf numFmtId="3" fontId="0" fillId="0" borderId="65" xfId="0" applyNumberFormat="1" applyBorder="1"/>
    <xf numFmtId="2" fontId="0" fillId="0" borderId="3" xfId="0" applyNumberFormat="1" applyBorder="1"/>
    <xf numFmtId="2" fontId="0" fillId="0" borderId="23" xfId="0" applyNumberFormat="1" applyBorder="1"/>
    <xf numFmtId="2" fontId="0" fillId="0" borderId="23" xfId="0" applyNumberFormat="1" applyBorder="1" applyAlignment="1">
      <alignment horizontal="center"/>
    </xf>
    <xf numFmtId="3" fontId="0" fillId="0" borderId="17" xfId="0" applyNumberFormat="1" applyBorder="1"/>
    <xf numFmtId="3" fontId="0" fillId="0" borderId="3" xfId="0" applyNumberFormat="1" applyBorder="1"/>
    <xf numFmtId="2" fontId="0" fillId="0" borderId="13" xfId="0" applyNumberFormat="1" applyFont="1" applyBorder="1" applyAlignment="1">
      <alignment horizontal="center"/>
    </xf>
    <xf numFmtId="2" fontId="0" fillId="0" borderId="17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0" fillId="0" borderId="22" xfId="0" applyNumberFormat="1" applyFont="1" applyBorder="1" applyAlignment="1">
      <alignment horizontal="center"/>
    </xf>
    <xf numFmtId="3" fontId="0" fillId="0" borderId="17" xfId="0" applyNumberFormat="1" applyFont="1" applyBorder="1"/>
    <xf numFmtId="3" fontId="0" fillId="0" borderId="3" xfId="0" applyNumberFormat="1" applyFont="1" applyBorder="1"/>
    <xf numFmtId="2" fontId="0" fillId="0" borderId="3" xfId="0" applyNumberFormat="1" applyFont="1" applyBorder="1"/>
    <xf numFmtId="3" fontId="0" fillId="0" borderId="3" xfId="0" applyNumberFormat="1" applyFont="1" applyFill="1" applyBorder="1"/>
    <xf numFmtId="2" fontId="0" fillId="0" borderId="22" xfId="0" applyNumberFormat="1" applyFont="1" applyBorder="1"/>
    <xf numFmtId="2" fontId="0" fillId="0" borderId="28" xfId="0" applyNumberFormat="1" applyFont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5" fillId="4" borderId="4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0" fontId="10" fillId="0" borderId="28" xfId="5" applyBorder="1" applyAlignment="1">
      <alignment vertical="center"/>
    </xf>
    <xf numFmtId="0" fontId="10" fillId="0" borderId="23" xfId="5" applyBorder="1" applyAlignment="1">
      <alignment vertical="center"/>
    </xf>
    <xf numFmtId="3" fontId="11" fillId="0" borderId="38" xfId="0" applyNumberFormat="1" applyFont="1" applyBorder="1" applyAlignment="1">
      <alignment horizontal="center"/>
    </xf>
    <xf numFmtId="3" fontId="11" fillId="0" borderId="39" xfId="0" applyNumberFormat="1" applyFont="1" applyBorder="1" applyAlignment="1">
      <alignment horizontal="center"/>
    </xf>
    <xf numFmtId="2" fontId="11" fillId="0" borderId="39" xfId="0" applyNumberFormat="1" applyFont="1" applyBorder="1" applyAlignment="1">
      <alignment horizontal="center"/>
    </xf>
    <xf numFmtId="2" fontId="11" fillId="0" borderId="42" xfId="0" applyNumberFormat="1" applyFont="1" applyBorder="1" applyAlignment="1">
      <alignment horizontal="center"/>
    </xf>
    <xf numFmtId="2" fontId="11" fillId="0" borderId="41" xfId="0" applyNumberFormat="1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2" fontId="2" fillId="0" borderId="39" xfId="0" applyNumberFormat="1" applyFont="1" applyBorder="1" applyAlignment="1">
      <alignment horizontal="right"/>
    </xf>
    <xf numFmtId="2" fontId="2" fillId="0" borderId="32" xfId="0" applyNumberFormat="1" applyFont="1" applyBorder="1" applyAlignment="1">
      <alignment horizontal="right"/>
    </xf>
    <xf numFmtId="0" fontId="4" fillId="0" borderId="38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1" fontId="0" fillId="0" borderId="23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 vertical="center"/>
    </xf>
    <xf numFmtId="2" fontId="0" fillId="0" borderId="13" xfId="0" applyNumberFormat="1" applyFont="1" applyBorder="1" applyAlignment="1">
      <alignment horizontal="right"/>
    </xf>
    <xf numFmtId="0" fontId="0" fillId="11" borderId="13" xfId="0" applyFont="1" applyFill="1" applyBorder="1" applyAlignment="1">
      <alignment horizontal="right"/>
    </xf>
    <xf numFmtId="2" fontId="0" fillId="11" borderId="68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right" vertical="center"/>
    </xf>
    <xf numFmtId="2" fontId="0" fillId="0" borderId="8" xfId="0" applyNumberFormat="1" applyFont="1" applyBorder="1" applyAlignment="1">
      <alignment horizontal="right"/>
    </xf>
    <xf numFmtId="0" fontId="0" fillId="0" borderId="13" xfId="0" applyFont="1" applyBorder="1" applyAlignment="1">
      <alignment horizontal="right"/>
    </xf>
    <xf numFmtId="2" fontId="0" fillId="0" borderId="69" xfId="0" applyNumberFormat="1" applyFont="1" applyBorder="1" applyAlignment="1">
      <alignment horizontal="right"/>
    </xf>
    <xf numFmtId="0" fontId="5" fillId="0" borderId="16" xfId="0" applyFont="1" applyBorder="1" applyAlignment="1">
      <alignment horizontal="right" vertical="center"/>
    </xf>
    <xf numFmtId="2" fontId="0" fillId="0" borderId="16" xfId="0" applyNumberFormat="1" applyFont="1" applyBorder="1" applyAlignment="1">
      <alignment horizontal="right"/>
    </xf>
    <xf numFmtId="2" fontId="0" fillId="0" borderId="70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 vertical="center"/>
    </xf>
    <xf numFmtId="2" fontId="0" fillId="0" borderId="68" xfId="0" applyNumberFormat="1" applyFont="1" applyBorder="1" applyAlignment="1">
      <alignment horizontal="right"/>
    </xf>
    <xf numFmtId="0" fontId="0" fillId="0" borderId="19" xfId="0" applyFont="1" applyBorder="1" applyAlignment="1">
      <alignment horizontal="right"/>
    </xf>
    <xf numFmtId="0" fontId="5" fillId="0" borderId="12" xfId="0" applyFont="1" applyBorder="1" applyAlignment="1">
      <alignment horizontal="right" vertical="center"/>
    </xf>
    <xf numFmtId="2" fontId="0" fillId="0" borderId="12" xfId="0" applyNumberFormat="1" applyFont="1" applyBorder="1" applyAlignment="1">
      <alignment horizontal="right"/>
    </xf>
    <xf numFmtId="0" fontId="0" fillId="0" borderId="12" xfId="0" applyFont="1" applyBorder="1" applyAlignment="1">
      <alignment horizontal="right"/>
    </xf>
    <xf numFmtId="2" fontId="0" fillId="0" borderId="71" xfId="0" applyNumberFormat="1" applyFont="1" applyBorder="1" applyAlignment="1">
      <alignment horizontal="right"/>
    </xf>
    <xf numFmtId="1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3" fontId="11" fillId="0" borderId="31" xfId="0" applyNumberFormat="1" applyFont="1" applyBorder="1" applyAlignment="1">
      <alignment horizontal="center"/>
    </xf>
    <xf numFmtId="3" fontId="0" fillId="0" borderId="45" xfId="0" applyNumberFormat="1" applyBorder="1"/>
    <xf numFmtId="3" fontId="0" fillId="0" borderId="44" xfId="0" applyNumberFormat="1" applyBorder="1"/>
    <xf numFmtId="3" fontId="0" fillId="0" borderId="72" xfId="0" applyNumberFormat="1" applyBorder="1"/>
    <xf numFmtId="3" fontId="0" fillId="0" borderId="73" xfId="0" applyNumberFormat="1" applyBorder="1"/>
    <xf numFmtId="2" fontId="11" fillId="0" borderId="31" xfId="0" applyNumberFormat="1" applyFont="1" applyBorder="1" applyAlignment="1">
      <alignment horizontal="center"/>
    </xf>
    <xf numFmtId="2" fontId="0" fillId="0" borderId="45" xfId="0" applyNumberFormat="1" applyBorder="1"/>
    <xf numFmtId="2" fontId="0" fillId="0" borderId="44" xfId="0" applyNumberFormat="1" applyBorder="1"/>
    <xf numFmtId="2" fontId="0" fillId="0" borderId="72" xfId="0" applyNumberFormat="1" applyBorder="1"/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11" fillId="0" borderId="38" xfId="0" applyNumberFormat="1" applyFont="1" applyBorder="1" applyAlignment="1">
      <alignment horizontal="center"/>
    </xf>
    <xf numFmtId="2" fontId="0" fillId="0" borderId="28" xfId="0" applyNumberFormat="1" applyBorder="1"/>
    <xf numFmtId="2" fontId="0" fillId="0" borderId="25" xfId="0" applyNumberFormat="1" applyBorder="1"/>
    <xf numFmtId="2" fontId="0" fillId="0" borderId="63" xfId="0" applyNumberFormat="1" applyBorder="1"/>
    <xf numFmtId="3" fontId="0" fillId="0" borderId="45" xfId="0" applyNumberFormat="1" applyBorder="1" applyAlignment="1">
      <alignment horizontal="center"/>
    </xf>
    <xf numFmtId="2" fontId="0" fillId="0" borderId="45" xfId="0" applyNumberFormat="1" applyBorder="1" applyAlignment="1">
      <alignment horizontal="center"/>
    </xf>
    <xf numFmtId="0" fontId="3" fillId="12" borderId="0" xfId="0" applyFont="1" applyFill="1"/>
    <xf numFmtId="0" fontId="9" fillId="0" borderId="75" xfId="14" applyBorder="1"/>
    <xf numFmtId="2" fontId="9" fillId="0" borderId="75" xfId="14" applyNumberFormat="1" applyBorder="1"/>
    <xf numFmtId="0" fontId="0" fillId="0" borderId="6" xfId="5" applyFont="1" applyBorder="1"/>
    <xf numFmtId="1" fontId="0" fillId="11" borderId="13" xfId="0" applyNumberFormat="1" applyFont="1" applyFill="1" applyBorder="1" applyAlignment="1">
      <alignment horizontal="right"/>
    </xf>
    <xf numFmtId="1" fontId="0" fillId="0" borderId="13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horizontal="right" vertical="center"/>
    </xf>
    <xf numFmtId="1" fontId="5" fillId="0" borderId="13" xfId="0" applyNumberFormat="1" applyFont="1" applyBorder="1" applyAlignment="1">
      <alignment horizontal="right" vertical="center"/>
    </xf>
    <xf numFmtId="1" fontId="0" fillId="0" borderId="28" xfId="0" applyNumberFormat="1" applyFont="1" applyBorder="1" applyAlignment="1">
      <alignment horizontal="right"/>
    </xf>
    <xf numFmtId="1" fontId="0" fillId="0" borderId="8" xfId="0" applyNumberFormat="1" applyFont="1" applyBorder="1" applyAlignment="1">
      <alignment horizontal="right"/>
    </xf>
    <xf numFmtId="1" fontId="2" fillId="0" borderId="38" xfId="0" applyNumberFormat="1" applyFont="1" applyBorder="1" applyAlignment="1">
      <alignment horizontal="left"/>
    </xf>
    <xf numFmtId="1" fontId="4" fillId="0" borderId="39" xfId="0" applyNumberFormat="1" applyFont="1" applyBorder="1" applyAlignment="1">
      <alignment horizontal="left" vertical="center"/>
    </xf>
    <xf numFmtId="2" fontId="2" fillId="0" borderId="39" xfId="0" applyNumberFormat="1" applyFont="1" applyBorder="1" applyAlignment="1">
      <alignment horizontal="left"/>
    </xf>
    <xf numFmtId="1" fontId="2" fillId="0" borderId="39" xfId="0" applyNumberFormat="1" applyFont="1" applyBorder="1" applyAlignment="1">
      <alignment horizontal="left"/>
    </xf>
    <xf numFmtId="2" fontId="2" fillId="0" borderId="32" xfId="0" applyNumberFormat="1" applyFont="1" applyBorder="1" applyAlignment="1">
      <alignment horizontal="left"/>
    </xf>
    <xf numFmtId="3" fontId="2" fillId="0" borderId="38" xfId="0" applyNumberFormat="1" applyFont="1" applyBorder="1" applyAlignment="1">
      <alignment horizontal="left"/>
    </xf>
    <xf numFmtId="0" fontId="4" fillId="0" borderId="38" xfId="0" applyFont="1" applyBorder="1" applyAlignment="1">
      <alignment horizontal="left" vertical="center"/>
    </xf>
    <xf numFmtId="1" fontId="11" fillId="0" borderId="39" xfId="0" applyNumberFormat="1" applyFont="1" applyBorder="1" applyAlignment="1">
      <alignment horizontal="center"/>
    </xf>
    <xf numFmtId="2" fontId="11" fillId="0" borderId="32" xfId="0" applyNumberFormat="1" applyFont="1" applyBorder="1" applyAlignment="1">
      <alignment horizontal="center"/>
    </xf>
    <xf numFmtId="3" fontId="0" fillId="0" borderId="10" xfId="0" applyNumberFormat="1" applyFont="1" applyBorder="1"/>
    <xf numFmtId="1" fontId="5" fillId="0" borderId="11" xfId="0" applyNumberFormat="1" applyFont="1" applyBorder="1" applyAlignment="1">
      <alignment horizontal="right" vertical="center"/>
    </xf>
    <xf numFmtId="2" fontId="0" fillId="0" borderId="11" xfId="0" applyNumberFormat="1" applyFont="1" applyBorder="1" applyAlignment="1">
      <alignment horizontal="right"/>
    </xf>
    <xf numFmtId="2" fontId="0" fillId="0" borderId="76" xfId="0" applyNumberFormat="1" applyFont="1" applyBorder="1" applyAlignment="1">
      <alignment horizontal="right"/>
    </xf>
    <xf numFmtId="1" fontId="0" fillId="0" borderId="11" xfId="0" applyNumberFormat="1" applyFont="1" applyBorder="1"/>
    <xf numFmtId="0" fontId="0" fillId="0" borderId="25" xfId="0" applyFont="1" applyBorder="1" applyAlignment="1">
      <alignment horizontal="right"/>
    </xf>
    <xf numFmtId="1" fontId="0" fillId="0" borderId="16" xfId="0" applyNumberFormat="1" applyFont="1" applyBorder="1" applyAlignment="1">
      <alignment horizontal="right"/>
    </xf>
    <xf numFmtId="1" fontId="0" fillId="0" borderId="17" xfId="0" applyNumberFormat="1" applyFont="1" applyBorder="1" applyAlignment="1">
      <alignment horizontal="right"/>
    </xf>
    <xf numFmtId="1" fontId="5" fillId="0" borderId="3" xfId="0" applyNumberFormat="1" applyFont="1" applyBorder="1" applyAlignment="1">
      <alignment horizontal="right" vertical="center"/>
    </xf>
    <xf numFmtId="2" fontId="0" fillId="0" borderId="3" xfId="0" applyNumberFormat="1" applyFont="1" applyBorder="1" applyAlignment="1">
      <alignment horizontal="right"/>
    </xf>
    <xf numFmtId="1" fontId="0" fillId="0" borderId="3" xfId="0" applyNumberFormat="1" applyFont="1" applyBorder="1" applyAlignment="1">
      <alignment horizontal="right"/>
    </xf>
    <xf numFmtId="2" fontId="0" fillId="0" borderId="74" xfId="0" applyNumberFormat="1" applyFont="1" applyBorder="1" applyAlignment="1">
      <alignment horizontal="right"/>
    </xf>
    <xf numFmtId="0" fontId="0" fillId="0" borderId="19" xfId="0" applyBorder="1" applyAlignment="1"/>
    <xf numFmtId="1" fontId="0" fillId="0" borderId="12" xfId="0" applyNumberFormat="1" applyBorder="1" applyAlignment="1"/>
    <xf numFmtId="0" fontId="0" fillId="0" borderId="12" xfId="0" applyBorder="1" applyAlignment="1"/>
    <xf numFmtId="2" fontId="0" fillId="0" borderId="27" xfId="0" applyNumberFormat="1" applyBorder="1" applyAlignment="1"/>
    <xf numFmtId="3" fontId="0" fillId="0" borderId="5" xfId="0" applyNumberFormat="1" applyBorder="1"/>
    <xf numFmtId="3" fontId="11" fillId="0" borderId="41" xfId="0" applyNumberFormat="1" applyFont="1" applyBorder="1" applyAlignment="1">
      <alignment horizontal="center"/>
    </xf>
    <xf numFmtId="3" fontId="0" fillId="0" borderId="24" xfId="0" applyNumberFormat="1" applyBorder="1"/>
    <xf numFmtId="3" fontId="0" fillId="0" borderId="26" xfId="0" applyNumberFormat="1" applyBorder="1"/>
    <xf numFmtId="3" fontId="0" fillId="0" borderId="29" xfId="0" applyNumberFormat="1" applyBorder="1"/>
    <xf numFmtId="3" fontId="0" fillId="0" borderId="22" xfId="0" applyNumberFormat="1" applyBorder="1"/>
    <xf numFmtId="3" fontId="0" fillId="0" borderId="27" xfId="0" applyNumberFormat="1" applyBorder="1"/>
    <xf numFmtId="2" fontId="0" fillId="0" borderId="73" xfId="0" applyNumberFormat="1" applyBorder="1"/>
    <xf numFmtId="0" fontId="2" fillId="0" borderId="36" xfId="0" applyFont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/>
    </xf>
    <xf numFmtId="0" fontId="2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/>
    </xf>
    <xf numFmtId="2" fontId="0" fillId="0" borderId="29" xfId="0" applyNumberFormat="1" applyBorder="1" applyAlignment="1">
      <alignment horizontal="right"/>
    </xf>
    <xf numFmtId="2" fontId="2" fillId="0" borderId="38" xfId="0" applyNumberFormat="1" applyFont="1" applyBorder="1" applyAlignment="1">
      <alignment horizontal="left"/>
    </xf>
    <xf numFmtId="2" fontId="2" fillId="0" borderId="42" xfId="0" applyNumberFormat="1" applyFont="1" applyBorder="1" applyAlignment="1">
      <alignment horizontal="left"/>
    </xf>
    <xf numFmtId="2" fontId="2" fillId="0" borderId="41" xfId="0" applyNumberFormat="1" applyFont="1" applyBorder="1" applyAlignment="1">
      <alignment horizontal="left"/>
    </xf>
    <xf numFmtId="3" fontId="2" fillId="0" borderId="39" xfId="0" applyNumberFormat="1" applyFont="1" applyBorder="1" applyAlignment="1">
      <alignment horizontal="left"/>
    </xf>
    <xf numFmtId="3" fontId="2" fillId="0" borderId="31" xfId="0" applyNumberFormat="1" applyFont="1" applyBorder="1" applyAlignment="1">
      <alignment horizontal="left"/>
    </xf>
    <xf numFmtId="3" fontId="2" fillId="0" borderId="41" xfId="0" applyNumberFormat="1" applyFont="1" applyBorder="1" applyAlignment="1">
      <alignment horizontal="left"/>
    </xf>
    <xf numFmtId="2" fontId="2" fillId="0" borderId="31" xfId="0" applyNumberFormat="1" applyFont="1" applyBorder="1" applyAlignment="1">
      <alignment horizontal="left"/>
    </xf>
    <xf numFmtId="3" fontId="2" fillId="0" borderId="40" xfId="0" applyNumberFormat="1" applyFont="1" applyBorder="1" applyAlignment="1">
      <alignment horizontal="left"/>
    </xf>
    <xf numFmtId="3" fontId="0" fillId="0" borderId="25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3" fontId="11" fillId="0" borderId="40" xfId="0" applyNumberFormat="1" applyFont="1" applyBorder="1" applyAlignment="1">
      <alignment horizontal="center"/>
    </xf>
    <xf numFmtId="3" fontId="0" fillId="0" borderId="66" xfId="0" applyNumberFormat="1" applyBorder="1"/>
    <xf numFmtId="3" fontId="0" fillId="0" borderId="66" xfId="0" applyNumberFormat="1" applyBorder="1" applyAlignment="1">
      <alignment horizontal="center"/>
    </xf>
    <xf numFmtId="2" fontId="0" fillId="0" borderId="17" xfId="0" applyNumberFormat="1" applyBorder="1"/>
    <xf numFmtId="3" fontId="0" fillId="0" borderId="29" xfId="0" applyNumberFormat="1" applyBorder="1" applyAlignment="1">
      <alignment horizontal="right"/>
    </xf>
    <xf numFmtId="0" fontId="11" fillId="0" borderId="31" xfId="0" applyFont="1" applyBorder="1" applyAlignment="1">
      <alignment horizontal="center" vertical="center" wrapText="1"/>
    </xf>
    <xf numFmtId="3" fontId="0" fillId="0" borderId="64" xfId="0" applyNumberFormat="1" applyBorder="1" applyAlignment="1">
      <alignment horizontal="center"/>
    </xf>
    <xf numFmtId="3" fontId="0" fillId="0" borderId="67" xfId="0" applyNumberFormat="1" applyBorder="1"/>
    <xf numFmtId="3" fontId="0" fillId="0" borderId="28" xfId="0" applyNumberFormat="1" applyBorder="1" applyAlignment="1">
      <alignment horizontal="center"/>
    </xf>
    <xf numFmtId="0" fontId="2" fillId="0" borderId="77" xfId="0" applyFont="1" applyBorder="1" applyAlignment="1">
      <alignment horizontal="center" vertical="center" wrapText="1"/>
    </xf>
    <xf numFmtId="3" fontId="11" fillId="0" borderId="42" xfId="0" applyNumberFormat="1" applyFont="1" applyBorder="1" applyAlignment="1">
      <alignment horizontal="center"/>
    </xf>
    <xf numFmtId="3" fontId="2" fillId="0" borderId="42" xfId="0" applyNumberFormat="1" applyFont="1" applyBorder="1" applyAlignment="1">
      <alignment horizontal="left"/>
    </xf>
    <xf numFmtId="3" fontId="0" fillId="0" borderId="14" xfId="0" applyNumberFormat="1" applyBorder="1" applyAlignment="1">
      <alignment horizontal="right"/>
    </xf>
    <xf numFmtId="3" fontId="0" fillId="0" borderId="9" xfId="0" applyNumberFormat="1" applyBorder="1"/>
    <xf numFmtId="3" fontId="0" fillId="0" borderId="15" xfId="0" applyNumberFormat="1" applyBorder="1"/>
    <xf numFmtId="3" fontId="0" fillId="0" borderId="14" xfId="0" applyNumberFormat="1" applyBorder="1"/>
    <xf numFmtId="3" fontId="0" fillId="0" borderId="63" xfId="0" applyNumberFormat="1" applyBorder="1"/>
    <xf numFmtId="3" fontId="0" fillId="0" borderId="4" xfId="0" applyNumberFormat="1" applyBorder="1"/>
    <xf numFmtId="3" fontId="0" fillId="0" borderId="65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19" xfId="0" applyNumberFormat="1" applyBorder="1"/>
    <xf numFmtId="2" fontId="0" fillId="0" borderId="14" xfId="0" applyNumberFormat="1" applyBorder="1" applyAlignment="1">
      <alignment horizontal="right"/>
    </xf>
    <xf numFmtId="0" fontId="2" fillId="0" borderId="37" xfId="0" applyFont="1" applyBorder="1" applyAlignment="1">
      <alignment horizontal="center"/>
    </xf>
    <xf numFmtId="2" fontId="0" fillId="0" borderId="14" xfId="0" applyNumberFormat="1" applyFont="1" applyBorder="1" applyAlignment="1">
      <alignment horizontal="right"/>
    </xf>
    <xf numFmtId="2" fontId="0" fillId="0" borderId="9" xfId="0" applyNumberForma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2" fontId="0" fillId="0" borderId="63" xfId="0" applyNumberFormat="1" applyBorder="1" applyAlignment="1">
      <alignment horizontal="right"/>
    </xf>
    <xf numFmtId="2" fontId="0" fillId="8" borderId="8" xfId="0" applyNumberFormat="1" applyFont="1" applyFill="1" applyBorder="1" applyAlignment="1">
      <alignment horizontal="right"/>
    </xf>
    <xf numFmtId="2" fontId="0" fillId="8" borderId="11" xfId="0" applyNumberFormat="1" applyFont="1" applyFill="1" applyBorder="1" applyAlignment="1">
      <alignment horizontal="right"/>
    </xf>
    <xf numFmtId="2" fontId="0" fillId="0" borderId="24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2" fontId="0" fillId="8" borderId="24" xfId="0" applyNumberFormat="1" applyFill="1" applyBorder="1"/>
    <xf numFmtId="3" fontId="0" fillId="0" borderId="16" xfId="0" applyNumberFormat="1" applyBorder="1" applyAlignment="1">
      <alignment horizontal="center"/>
    </xf>
    <xf numFmtId="3" fontId="0" fillId="0" borderId="72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72" xfId="0" applyNumberFormat="1" applyBorder="1" applyAlignment="1">
      <alignment horizontal="center"/>
    </xf>
    <xf numFmtId="2" fontId="0" fillId="8" borderId="26" xfId="0" applyNumberFormat="1" applyFill="1" applyBorder="1"/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5">
    <cellStyle name="Excel Built-in Normal" xfId="1"/>
    <cellStyle name="Excel Built-in Normal 1" xfId="2"/>
    <cellStyle name="Excel Built-in Normal 2" xfId="3"/>
    <cellStyle name="TableStyleLight1" xfId="4"/>
    <cellStyle name="Денежный 2" xfId="9"/>
    <cellStyle name="Обычный" xfId="0" builtinId="0"/>
    <cellStyle name="Обычный 2" xfId="5"/>
    <cellStyle name="Обычный 2 2" xfId="6"/>
    <cellStyle name="Обычный 2 3" xfId="7"/>
    <cellStyle name="Обычный 3" xfId="8"/>
    <cellStyle name="Обычный 3 2" xfId="10"/>
    <cellStyle name="Обычный 4" xfId="11"/>
    <cellStyle name="Обычный 4 2" xfId="12"/>
    <cellStyle name="Обычный 5" xfId="13"/>
    <cellStyle name="Обычный 6" xfId="14"/>
  </cellStyles>
  <dxfs count="114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99"/>
      <color rgb="FFCCFF66"/>
      <color rgb="FFCCECFF"/>
      <color rgb="FFFFCCCC"/>
      <color rgb="FFFFFF66"/>
      <color rgb="FFFFCC99"/>
      <color rgb="FFEE6CF8"/>
      <color rgb="FF960BAD"/>
      <color rgb="FFF0AC02"/>
      <color rgb="FFAB01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7"/>
  <sheetViews>
    <sheetView tabSelected="1" zoomScale="90" zoomScaleNormal="90" workbookViewId="0">
      <pane xSplit="3" ySplit="6" topLeftCell="D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3" customWidth="1"/>
    <col min="6" max="8" width="9.140625" style="225"/>
    <col min="11" max="13" width="9.140625" style="225"/>
    <col min="16" max="18" width="9.140625" style="225"/>
    <col min="21" max="23" width="9.140625" style="225"/>
    <col min="26" max="26" width="9.140625" style="225"/>
  </cols>
  <sheetData>
    <row r="1" spans="1:28" ht="18" customHeight="1" x14ac:dyDescent="0.25">
      <c r="D1" s="234"/>
      <c r="E1" s="223"/>
      <c r="F1" s="172" t="s">
        <v>135</v>
      </c>
      <c r="G1" s="234"/>
      <c r="H1" s="234"/>
      <c r="I1" s="172"/>
      <c r="J1" s="225"/>
      <c r="O1" s="224"/>
      <c r="P1" s="172" t="s">
        <v>136</v>
      </c>
    </row>
    <row r="2" spans="1:28" ht="18" customHeight="1" x14ac:dyDescent="0.25">
      <c r="C2" s="169" t="s">
        <v>99</v>
      </c>
      <c r="D2" s="234"/>
      <c r="E2" s="179"/>
      <c r="F2" s="172" t="s">
        <v>141</v>
      </c>
      <c r="G2" s="234"/>
      <c r="H2" s="234"/>
      <c r="I2" s="172"/>
      <c r="J2" s="225"/>
      <c r="O2" s="173"/>
      <c r="P2" s="172" t="s">
        <v>137</v>
      </c>
    </row>
    <row r="3" spans="1:28" ht="18" customHeight="1" thickBot="1" x14ac:dyDescent="0.3"/>
    <row r="4" spans="1:28" ht="18" customHeight="1" thickBot="1" x14ac:dyDescent="0.3">
      <c r="A4" s="418" t="s">
        <v>0</v>
      </c>
      <c r="B4" s="420" t="s">
        <v>138</v>
      </c>
      <c r="C4" s="422" t="s">
        <v>2</v>
      </c>
      <c r="D4" s="413" t="s">
        <v>128</v>
      </c>
      <c r="E4" s="414"/>
      <c r="F4" s="414"/>
      <c r="G4" s="414"/>
      <c r="H4" s="415"/>
      <c r="I4" s="413" t="s">
        <v>129</v>
      </c>
      <c r="J4" s="414"/>
      <c r="K4" s="414"/>
      <c r="L4" s="414"/>
      <c r="M4" s="415"/>
      <c r="N4" s="413" t="s">
        <v>130</v>
      </c>
      <c r="O4" s="414"/>
      <c r="P4" s="414"/>
      <c r="Q4" s="414"/>
      <c r="R4" s="415"/>
      <c r="S4" s="413" t="s">
        <v>131</v>
      </c>
      <c r="T4" s="414"/>
      <c r="U4" s="414"/>
      <c r="V4" s="414"/>
      <c r="W4" s="415"/>
      <c r="X4" s="413" t="s">
        <v>132</v>
      </c>
      <c r="Y4" s="414"/>
      <c r="Z4" s="414"/>
      <c r="AA4" s="414"/>
      <c r="AB4" s="415"/>
    </row>
    <row r="5" spans="1:28" ht="15" customHeight="1" thickBot="1" x14ac:dyDescent="0.3">
      <c r="A5" s="419"/>
      <c r="B5" s="421"/>
      <c r="C5" s="423"/>
      <c r="D5" s="306">
        <v>2020</v>
      </c>
      <c r="E5" s="305">
        <v>2021</v>
      </c>
      <c r="F5" s="295">
        <v>2022</v>
      </c>
      <c r="G5" s="383">
        <v>2023</v>
      </c>
      <c r="H5" s="96">
        <v>2024</v>
      </c>
      <c r="I5" s="306">
        <v>2020</v>
      </c>
      <c r="J5" s="305">
        <v>2021</v>
      </c>
      <c r="K5" s="295">
        <v>2022</v>
      </c>
      <c r="L5" s="383">
        <v>2023</v>
      </c>
      <c r="M5" s="96">
        <v>2024</v>
      </c>
      <c r="N5" s="306">
        <v>2020</v>
      </c>
      <c r="O5" s="305">
        <v>2021</v>
      </c>
      <c r="P5" s="295">
        <v>2022</v>
      </c>
      <c r="Q5" s="383">
        <v>2023</v>
      </c>
      <c r="R5" s="96">
        <v>2024</v>
      </c>
      <c r="S5" s="358">
        <v>2020</v>
      </c>
      <c r="T5" s="305">
        <v>2021</v>
      </c>
      <c r="U5" s="295">
        <v>2022</v>
      </c>
      <c r="V5" s="383">
        <v>2023</v>
      </c>
      <c r="W5" s="96">
        <v>2024</v>
      </c>
      <c r="X5" s="306">
        <v>2020</v>
      </c>
      <c r="Y5" s="360">
        <v>2021</v>
      </c>
      <c r="Z5" s="360">
        <v>2022</v>
      </c>
      <c r="AA5" s="396">
        <v>2023</v>
      </c>
      <c r="AB5" s="361">
        <v>2024</v>
      </c>
    </row>
    <row r="6" spans="1:28" ht="15" customHeight="1" thickBot="1" x14ac:dyDescent="0.3">
      <c r="A6" s="23">
        <f>A16+A29+A47+A68+A83+A114+A124</f>
        <v>110</v>
      </c>
      <c r="B6" s="416" t="s">
        <v>139</v>
      </c>
      <c r="C6" s="417"/>
      <c r="D6" s="263">
        <f>'Окружающий мир-4 2020'!K6</f>
        <v>10836</v>
      </c>
      <c r="E6" s="264">
        <f>'Окружающий мир-4 2021'!K6</f>
        <v>12414</v>
      </c>
      <c r="F6" s="296">
        <f>'Окружающий мир-4 2022 расклад'!K6</f>
        <v>12120</v>
      </c>
      <c r="G6" s="384">
        <f>'Окружающий мир-4 2023 расклад'!K6</f>
        <v>14183</v>
      </c>
      <c r="H6" s="351">
        <f>'Окружающий мир-4 2024 расклад'!K6</f>
        <v>13852</v>
      </c>
      <c r="I6" s="263">
        <f>'Окружающий мир-4 2020'!L6</f>
        <v>7213.0448000000006</v>
      </c>
      <c r="J6" s="264">
        <f>'Окружающий мир-4 2021'!L6</f>
        <v>10341.007299999999</v>
      </c>
      <c r="K6" s="296">
        <f>'Окружающий мир-4 2022 расклад'!L6</f>
        <v>8708</v>
      </c>
      <c r="L6" s="384">
        <f>'Окружающий мир-4 2023 расклад'!L6</f>
        <v>5615.9690000000001</v>
      </c>
      <c r="M6" s="351">
        <f>'Окружающий мир-4 2024 расклад'!L6</f>
        <v>5731.0176000000001</v>
      </c>
      <c r="N6" s="307">
        <f>'Окружающий мир-4 2020'!M6</f>
        <v>66.87</v>
      </c>
      <c r="O6" s="265">
        <f>'Окружающий мир-4 2021'!M6</f>
        <v>82.385990259740268</v>
      </c>
      <c r="P6" s="301">
        <f>'Окружающий мир-4 2022 расклад'!M6</f>
        <v>69.620411690993251</v>
      </c>
      <c r="Q6" s="266">
        <f>'Окружающий мир-4 2023 расклад'!M6</f>
        <v>84.282882882882902</v>
      </c>
      <c r="R6" s="267">
        <f>'Окружающий мир-4 2024 расклад'!M6</f>
        <v>83.058738738738697</v>
      </c>
      <c r="S6" s="374">
        <f>'Окружающий мир-4 2020'!N6</f>
        <v>323.00200000000007</v>
      </c>
      <c r="T6" s="264">
        <f>'Окружающий мир-4 2021'!N6</f>
        <v>95.002600000000015</v>
      </c>
      <c r="U6" s="296">
        <f>'Окружающий мир-4 2022 расклад'!N6</f>
        <v>327</v>
      </c>
      <c r="V6" s="384">
        <f>'Окружающий мир-4 2023 расклад'!N6</f>
        <v>59.992699999999999</v>
      </c>
      <c r="W6" s="351">
        <f>'Окружающий мир-4 2024 расклад'!N6</f>
        <v>44.021000000000001</v>
      </c>
      <c r="X6" s="307">
        <f>'Окружающий мир-4 2020'!O6</f>
        <v>2.99</v>
      </c>
      <c r="Y6" s="266">
        <f>'Окружающий мир-4 2021'!O6</f>
        <v>2.2609756097560969</v>
      </c>
      <c r="Z6" s="266">
        <f>'Окружающий мир-4 2022 расклад'!O6</f>
        <v>3.040198323148533</v>
      </c>
      <c r="AA6" s="266">
        <f>'Окружающий мир-4 2023 расклад'!O6</f>
        <v>0.79612612612612632</v>
      </c>
      <c r="AB6" s="267">
        <f>'Окружающий мир-4 2024 расклад'!O6</f>
        <v>1.6825000000000001</v>
      </c>
    </row>
    <row r="7" spans="1:28" ht="15" customHeight="1" thickBot="1" x14ac:dyDescent="0.3">
      <c r="A7" s="54"/>
      <c r="B7" s="35"/>
      <c r="C7" s="22" t="s">
        <v>102</v>
      </c>
      <c r="D7" s="330">
        <f>'Окружающий мир-4 2020'!K8</f>
        <v>793</v>
      </c>
      <c r="E7" s="366">
        <f>'Окружающий мир-4 2021'!K8</f>
        <v>920</v>
      </c>
      <c r="F7" s="367">
        <f>'Окружающий мир-4 2022 расклад'!K7</f>
        <v>898</v>
      </c>
      <c r="G7" s="385">
        <f>'Окружающий мир-4 2023 расклад'!K7</f>
        <v>915</v>
      </c>
      <c r="H7" s="368">
        <f>'Окружающий мир-4 2024 расклад'!K7</f>
        <v>945</v>
      </c>
      <c r="I7" s="330">
        <f>'Окружающий мир-4 2020'!L8</f>
        <v>631.01070000000004</v>
      </c>
      <c r="J7" s="366">
        <f>'Окружающий мир-4 2021'!L8</f>
        <v>798.97110000000009</v>
      </c>
      <c r="K7" s="367">
        <f>'Окружающий мир-4 2022 расклад'!L7</f>
        <v>642</v>
      </c>
      <c r="L7" s="385">
        <f>'Окружающий мир-4 2023 расклад'!L7</f>
        <v>794.00289999999995</v>
      </c>
      <c r="M7" s="368">
        <f>'Окружающий мир-4 2024 расклад'!L7</f>
        <v>846.99080000000004</v>
      </c>
      <c r="N7" s="363">
        <f>'Окружающий мир-4 2020'!M8</f>
        <v>79.666250000000005</v>
      </c>
      <c r="O7" s="327">
        <f>'Окружающий мир-4 2021'!M8</f>
        <v>86.863333333333344</v>
      </c>
      <c r="P7" s="369">
        <f>'Окружающий мир-4 2022 расклад'!M7</f>
        <v>70.052074527707205</v>
      </c>
      <c r="Q7" s="364">
        <f>'Окружающий мир-4 2023 расклад'!M7</f>
        <v>88.016666666666666</v>
      </c>
      <c r="R7" s="365">
        <f>'Окружающий мир-4 2024 расклад'!M7</f>
        <v>89.949999999999989</v>
      </c>
      <c r="S7" s="370">
        <f>'Окружающий мир-4 2020'!N8</f>
        <v>7</v>
      </c>
      <c r="T7" s="366">
        <f>'Окружающий мир-4 2021'!N8</f>
        <v>2.9973999999999998</v>
      </c>
      <c r="U7" s="367">
        <f>'Окружающий мир-4 2022 расклад'!N7</f>
        <v>28</v>
      </c>
      <c r="V7" s="385">
        <f>'Окружающий мир-4 2023 расклад'!N7</f>
        <v>6.0015999999999998</v>
      </c>
      <c r="W7" s="368">
        <f>'Окружающий мир-4 2024 расклад'!N7</f>
        <v>4.0026000000000002</v>
      </c>
      <c r="X7" s="363">
        <f>'Окружающий мир-4 2020'!O8</f>
        <v>2.25</v>
      </c>
      <c r="Y7" s="364">
        <f>'Окружающий мир-4 2021'!O8</f>
        <v>0.35111111111111115</v>
      </c>
      <c r="Z7" s="364">
        <f>'Окружающий мир-4 2022 расклад'!O7</f>
        <v>3.2286417124919953</v>
      </c>
      <c r="AA7" s="364">
        <f>'Окружающий мир-4 2023 расклад'!O7</f>
        <v>0.45777777777777778</v>
      </c>
      <c r="AB7" s="365">
        <f>'Окружающий мир-4 2024 расклад'!O7</f>
        <v>1.2499999999999998</v>
      </c>
    </row>
    <row r="8" spans="1:28" ht="15" customHeight="1" x14ac:dyDescent="0.25">
      <c r="A8" s="55">
        <v>1</v>
      </c>
      <c r="B8" s="56">
        <v>10003</v>
      </c>
      <c r="C8" s="11" t="s">
        <v>7</v>
      </c>
      <c r="D8" s="382" t="str">
        <f>'Окружающий мир-4 2020'!K9</f>
        <v>-</v>
      </c>
      <c r="E8" s="137">
        <f>'Окружающий мир-4 2021'!K9</f>
        <v>50</v>
      </c>
      <c r="F8" s="311" t="s">
        <v>140</v>
      </c>
      <c r="G8" s="386">
        <f>'Окружающий мир-4 2023 расклад'!K8</f>
        <v>49</v>
      </c>
      <c r="H8" s="378">
        <f>'Окружающий мир-4 2024 расклад'!K8</f>
        <v>41</v>
      </c>
      <c r="I8" s="382" t="str">
        <f>'Окружающий мир-4 2020'!L9</f>
        <v>-</v>
      </c>
      <c r="J8" s="137">
        <f>'Окружающий мир-4 2021'!L9</f>
        <v>49</v>
      </c>
      <c r="K8" s="311" t="s">
        <v>140</v>
      </c>
      <c r="L8" s="386">
        <f>'Окружающий мир-4 2023 расклад'!L8</f>
        <v>48.000399999999999</v>
      </c>
      <c r="M8" s="378">
        <f>'Окружающий мир-4 2024 расклад'!L8</f>
        <v>39.003299999999996</v>
      </c>
      <c r="N8" s="393" t="str">
        <f>'Окружающий мир-4 2020'!M9</f>
        <v>-</v>
      </c>
      <c r="O8" s="138">
        <f>'Окружающий мир-4 2021'!M9</f>
        <v>98</v>
      </c>
      <c r="P8" s="312" t="s">
        <v>140</v>
      </c>
      <c r="Q8" s="395">
        <f>'Окружающий мир-4 2023 расклад'!M8</f>
        <v>97.96</v>
      </c>
      <c r="R8" s="362">
        <f>'Окружающий мир-4 2024 расклад'!M8</f>
        <v>95.13</v>
      </c>
      <c r="S8" s="380" t="str">
        <f>'Окружающий мир-4 2020'!N9</f>
        <v>-</v>
      </c>
      <c r="T8" s="137">
        <f>'Окружающий мир-4 2021'!N9</f>
        <v>0</v>
      </c>
      <c r="U8" s="311" t="s">
        <v>140</v>
      </c>
      <c r="V8" s="386">
        <f>'Окружающий мир-4 2023 расклад'!N8</f>
        <v>0</v>
      </c>
      <c r="W8" s="378">
        <f>'Окружающий мир-4 2024 расклад'!N8</f>
        <v>0</v>
      </c>
      <c r="X8" s="393" t="str">
        <f>'Окружающий мир-4 2020'!O9</f>
        <v>-</v>
      </c>
      <c r="Y8" s="238">
        <f>'Окружающий мир-4 2021'!O9</f>
        <v>0</v>
      </c>
      <c r="Z8" s="359" t="s">
        <v>140</v>
      </c>
      <c r="AA8" s="397">
        <f>'Окружающий мир-4 2023 расклад'!O8</f>
        <v>0</v>
      </c>
      <c r="AB8" s="362">
        <f>'Окружающий мир-4 2024 расклад'!O8</f>
        <v>0</v>
      </c>
    </row>
    <row r="9" spans="1:28" ht="15" customHeight="1" x14ac:dyDescent="0.25">
      <c r="A9" s="57">
        <v>2</v>
      </c>
      <c r="B9" s="58">
        <v>10002</v>
      </c>
      <c r="C9" s="10" t="s">
        <v>142</v>
      </c>
      <c r="D9" s="140">
        <f>'Окружающий мир-4 2020'!K10</f>
        <v>89</v>
      </c>
      <c r="E9" s="141">
        <f>'Окружающий мир-4 2021'!K10</f>
        <v>99</v>
      </c>
      <c r="F9" s="298">
        <f>'Окружающий мир-4 2022 расклад'!K9</f>
        <v>116</v>
      </c>
      <c r="G9" s="387">
        <f>'Окружающий мир-4 2023 расклад'!K9</f>
        <v>99</v>
      </c>
      <c r="H9" s="352">
        <f>'Окружающий мир-4 2024 расклад'!K9</f>
        <v>125</v>
      </c>
      <c r="I9" s="140">
        <f>'Окружающий мир-4 2020'!L10</f>
        <v>72.001000000000005</v>
      </c>
      <c r="J9" s="141">
        <f>'Окружающий мир-4 2021'!L10</f>
        <v>77.992199999999997</v>
      </c>
      <c r="K9" s="298">
        <f>'Окружающий мир-4 2022 расклад'!L9</f>
        <v>98</v>
      </c>
      <c r="L9" s="387">
        <f>'Окружающий мир-4 2023 расклад'!L9</f>
        <v>83.001599999999996</v>
      </c>
      <c r="M9" s="352">
        <f>'Окружающий мир-4 2024 расклад'!L9</f>
        <v>105</v>
      </c>
      <c r="N9" s="244">
        <f>'Окружающий мир-4 2020'!M10</f>
        <v>80.900000000000006</v>
      </c>
      <c r="O9" s="142">
        <f>'Окружающий мир-4 2021'!M10</f>
        <v>78.78</v>
      </c>
      <c r="P9" s="303">
        <f>'Окружающий мир-4 2022 расклад'!M9</f>
        <v>84.482758620689651</v>
      </c>
      <c r="Q9" s="239">
        <f>'Окружающий мир-4 2023 расклад'!M9</f>
        <v>83.84</v>
      </c>
      <c r="R9" s="143">
        <f>'Окружающий мир-4 2024 расклад'!M9</f>
        <v>84</v>
      </c>
      <c r="S9" s="242">
        <f>'Окружающий мир-4 2020'!N10</f>
        <v>3</v>
      </c>
      <c r="T9" s="141">
        <f>'Окружающий мир-4 2021'!N10</f>
        <v>0.9998999999999999</v>
      </c>
      <c r="U9" s="298">
        <f>'Окружающий мир-4 2022 расклад'!N9</f>
        <v>1</v>
      </c>
      <c r="V9" s="387">
        <f>'Окружающий мир-4 2023 расклад'!N9</f>
        <v>0</v>
      </c>
      <c r="W9" s="352">
        <f>'Окружающий мир-4 2024 расклад'!N9</f>
        <v>1</v>
      </c>
      <c r="X9" s="244">
        <f>'Окружающий мир-4 2020'!O10</f>
        <v>3.37</v>
      </c>
      <c r="Y9" s="239">
        <f>'Окружающий мир-4 2021'!O10</f>
        <v>1.01</v>
      </c>
      <c r="Z9" s="239">
        <f>'Окружающий мир-4 2022 расклад'!O9</f>
        <v>0.86206896551724133</v>
      </c>
      <c r="AA9" s="398">
        <f>'Окружающий мир-4 2023 расклад'!O9</f>
        <v>0</v>
      </c>
      <c r="AB9" s="403">
        <f>'Окружающий мир-4 2024 расклад'!O9</f>
        <v>0.8</v>
      </c>
    </row>
    <row r="10" spans="1:28" ht="15" customHeight="1" x14ac:dyDescent="0.25">
      <c r="A10" s="57">
        <v>3</v>
      </c>
      <c r="B10" s="58">
        <v>10090</v>
      </c>
      <c r="C10" s="10" t="s">
        <v>9</v>
      </c>
      <c r="D10" s="140">
        <f>'Окружающий мир-4 2020'!K11</f>
        <v>147</v>
      </c>
      <c r="E10" s="141">
        <f>'Окружающий мир-4 2021'!K11</f>
        <v>182</v>
      </c>
      <c r="F10" s="298">
        <f>'Окружающий мир-4 2022 расклад'!K10</f>
        <v>157</v>
      </c>
      <c r="G10" s="387">
        <f>'Окружающий мир-4 2023 расклад'!K10</f>
        <v>163</v>
      </c>
      <c r="H10" s="352">
        <f>'Окружающий мир-4 2024 расклад'!K10</f>
        <v>166</v>
      </c>
      <c r="I10" s="140">
        <f>'Окружающий мир-4 2020'!L11</f>
        <v>105.00210000000001</v>
      </c>
      <c r="J10" s="141">
        <f>'Окружающий мир-4 2021'!L11</f>
        <v>167.98599999999999</v>
      </c>
      <c r="K10" s="298">
        <f>'Окружающий мир-4 2022 расклад'!L10</f>
        <v>101</v>
      </c>
      <c r="L10" s="387">
        <f>'Окружающий мир-4 2023 расклад'!L10</f>
        <v>125.0047</v>
      </c>
      <c r="M10" s="352">
        <f>'Окружающий мир-4 2024 расклад'!L10</f>
        <v>155.99020000000002</v>
      </c>
      <c r="N10" s="244">
        <f>'Окружающий мир-4 2020'!M11</f>
        <v>71.430000000000007</v>
      </c>
      <c r="O10" s="142">
        <f>'Окружающий мир-4 2021'!M11</f>
        <v>92.3</v>
      </c>
      <c r="P10" s="303">
        <f>'Окружающий мир-4 2022 расклад'!M10</f>
        <v>64.331210191082803</v>
      </c>
      <c r="Q10" s="239">
        <f>'Окружающий мир-4 2023 расклад'!M10</f>
        <v>76.69</v>
      </c>
      <c r="R10" s="143">
        <f>'Окружающий мир-4 2024 расклад'!M10</f>
        <v>93.97</v>
      </c>
      <c r="S10" s="242">
        <f>'Окружающий мир-4 2020'!N11</f>
        <v>1</v>
      </c>
      <c r="T10" s="141">
        <f>'Окружающий мир-4 2021'!N11</f>
        <v>0</v>
      </c>
      <c r="U10" s="298">
        <f>'Окружающий мир-4 2022 расклад'!N10</f>
        <v>5</v>
      </c>
      <c r="V10" s="387">
        <f>'Окружающий мир-4 2023 расклад'!N10</f>
        <v>5.0040999999999993</v>
      </c>
      <c r="W10" s="352">
        <f>'Окружающий мир-4 2024 расклад'!N10</f>
        <v>0</v>
      </c>
      <c r="X10" s="244">
        <f>'Окружающий мир-4 2020'!O11</f>
        <v>0.68</v>
      </c>
      <c r="Y10" s="239">
        <f>'Окружающий мир-4 2021'!O11</f>
        <v>0</v>
      </c>
      <c r="Z10" s="239">
        <f>'Окружающий мир-4 2022 расклад'!O10</f>
        <v>3.1847133757961785</v>
      </c>
      <c r="AA10" s="398">
        <f>'Окружающий мир-4 2023 расклад'!O10</f>
        <v>3.07</v>
      </c>
      <c r="AB10" s="403">
        <f>'Окружающий мир-4 2024 расклад'!O10</f>
        <v>0</v>
      </c>
    </row>
    <row r="11" spans="1:28" ht="15" customHeight="1" x14ac:dyDescent="0.25">
      <c r="A11" s="57">
        <v>4</v>
      </c>
      <c r="B11" s="58">
        <v>10004</v>
      </c>
      <c r="C11" s="10" t="s">
        <v>8</v>
      </c>
      <c r="D11" s="140">
        <f>'Окружающий мир-4 2020'!K12</f>
        <v>138</v>
      </c>
      <c r="E11" s="141">
        <f>'Окружающий мир-4 2021'!K12</f>
        <v>113</v>
      </c>
      <c r="F11" s="298">
        <f>'Окружающий мир-4 2022 расклад'!K11</f>
        <v>149</v>
      </c>
      <c r="G11" s="387">
        <f>'Окружающий мир-4 2023 расклад'!K11</f>
        <v>111</v>
      </c>
      <c r="H11" s="352">
        <f>'Окружающий мир-4 2024 расклад'!K11</f>
        <v>111</v>
      </c>
      <c r="I11" s="140">
        <f>'Окружающий мир-4 2020'!L12</f>
        <v>133.99799999999999</v>
      </c>
      <c r="J11" s="141">
        <f>'Окружающий мир-4 2021'!L12</f>
        <v>113</v>
      </c>
      <c r="K11" s="298">
        <f>'Окружающий мир-4 2022 расклад'!L11</f>
        <v>141</v>
      </c>
      <c r="L11" s="387">
        <f>'Окружающий мир-4 2023 расклад'!L11</f>
        <v>111</v>
      </c>
      <c r="M11" s="352">
        <f>'Окружающий мир-4 2024 расклад'!L11</f>
        <v>110.00099999999999</v>
      </c>
      <c r="N11" s="244">
        <f>'Окружающий мир-4 2020'!M12</f>
        <v>97.1</v>
      </c>
      <c r="O11" s="142">
        <f>'Окружающий мир-4 2021'!M12</f>
        <v>100</v>
      </c>
      <c r="P11" s="303">
        <f>'Окружающий мир-4 2022 расклад'!M11</f>
        <v>94.630872483221481</v>
      </c>
      <c r="Q11" s="239">
        <f>'Окружающий мир-4 2023 расклад'!M11</f>
        <v>100</v>
      </c>
      <c r="R11" s="143">
        <f>'Окружающий мир-4 2024 расклад'!M11</f>
        <v>99.1</v>
      </c>
      <c r="S11" s="242">
        <f>'Окружающий мир-4 2020'!N12</f>
        <v>0</v>
      </c>
      <c r="T11" s="141">
        <f>'Окружающий мир-4 2021'!N12</f>
        <v>0</v>
      </c>
      <c r="U11" s="298">
        <f>'Окружающий мир-4 2022 расклад'!N11</f>
        <v>0</v>
      </c>
      <c r="V11" s="387">
        <f>'Окружающий мир-4 2023 расклад'!N11</f>
        <v>0</v>
      </c>
      <c r="W11" s="352">
        <f>'Окружающий мир-4 2024 расклад'!N11</f>
        <v>0</v>
      </c>
      <c r="X11" s="244">
        <f>'Окружающий мир-4 2020'!O12</f>
        <v>0</v>
      </c>
      <c r="Y11" s="239">
        <f>'Окружающий мир-4 2021'!O12</f>
        <v>0</v>
      </c>
      <c r="Z11" s="239">
        <f>'Окружающий мир-4 2022 расклад'!O11</f>
        <v>0</v>
      </c>
      <c r="AA11" s="398">
        <f>'Окружающий мир-4 2023 расклад'!O11</f>
        <v>0</v>
      </c>
      <c r="AB11" s="403">
        <f>'Окружающий мир-4 2024 расклад'!O11</f>
        <v>0</v>
      </c>
    </row>
    <row r="12" spans="1:28" ht="15" customHeight="1" x14ac:dyDescent="0.25">
      <c r="A12" s="57">
        <v>5</v>
      </c>
      <c r="B12" s="58">
        <v>10001</v>
      </c>
      <c r="C12" s="10" t="s">
        <v>143</v>
      </c>
      <c r="D12" s="140">
        <f>'Окружающий мир-4 2020'!K13</f>
        <v>62</v>
      </c>
      <c r="E12" s="141">
        <f>'Окружающий мир-4 2021'!K13</f>
        <v>74</v>
      </c>
      <c r="F12" s="298">
        <f>'Окружающий мир-4 2022 расклад'!K12</f>
        <v>78</v>
      </c>
      <c r="G12" s="387">
        <f>'Окружающий мир-4 2023 расклад'!K12</f>
        <v>87</v>
      </c>
      <c r="H12" s="352">
        <f>'Окружающий мир-4 2024 расклад'!K12</f>
        <v>97</v>
      </c>
      <c r="I12" s="140">
        <f>'Окружающий мир-4 2020'!L13</f>
        <v>46.003999999999998</v>
      </c>
      <c r="J12" s="141">
        <f>'Окружающий мир-4 2021'!L13</f>
        <v>71.994599999999991</v>
      </c>
      <c r="K12" s="298">
        <f>'Окружающий мир-4 2022 расклад'!L12</f>
        <v>46</v>
      </c>
      <c r="L12" s="387">
        <f>'Окружающий мир-4 2023 расклад'!L12</f>
        <v>87</v>
      </c>
      <c r="M12" s="352">
        <f>'Окружающий мир-4 2024 расклад'!L12</f>
        <v>88.997500000000002</v>
      </c>
      <c r="N12" s="244">
        <f>'Окружающий мир-4 2020'!M13</f>
        <v>74.199999999999989</v>
      </c>
      <c r="O12" s="142">
        <f>'Окружающий мир-4 2021'!M13</f>
        <v>97.289999999999992</v>
      </c>
      <c r="P12" s="303">
        <f>'Окружающий мир-4 2022 расклад'!M12</f>
        <v>58.974358974358971</v>
      </c>
      <c r="Q12" s="239">
        <f>'Окружающий мир-4 2023 расклад'!M12</f>
        <v>100</v>
      </c>
      <c r="R12" s="143">
        <f>'Окружающий мир-4 2024 расклад'!M12</f>
        <v>91.75</v>
      </c>
      <c r="S12" s="242">
        <f>'Окружающий мир-4 2020'!N13</f>
        <v>0</v>
      </c>
      <c r="T12" s="141">
        <f>'Окружающий мир-4 2021'!N13</f>
        <v>0</v>
      </c>
      <c r="U12" s="298">
        <f>'Окружающий мир-4 2022 расклад'!N12</f>
        <v>0</v>
      </c>
      <c r="V12" s="387">
        <f>'Окружающий мир-4 2023 расклад'!N12</f>
        <v>0</v>
      </c>
      <c r="W12" s="352">
        <f>'Окружающий мир-4 2024 расклад'!N12</f>
        <v>0</v>
      </c>
      <c r="X12" s="244">
        <f>'Окружающий мир-4 2020'!O13</f>
        <v>0</v>
      </c>
      <c r="Y12" s="239">
        <f>'Окружающий мир-4 2021'!O13</f>
        <v>0</v>
      </c>
      <c r="Z12" s="239">
        <f>'Окружающий мир-4 2022 расклад'!O12</f>
        <v>0</v>
      </c>
      <c r="AA12" s="398">
        <f>'Окружающий мир-4 2023 расклад'!O12</f>
        <v>0</v>
      </c>
      <c r="AB12" s="403">
        <f>'Окружающий мир-4 2024 расклад'!O12</f>
        <v>0</v>
      </c>
    </row>
    <row r="13" spans="1:28" ht="15" customHeight="1" x14ac:dyDescent="0.25">
      <c r="A13" s="57">
        <v>6</v>
      </c>
      <c r="B13" s="58">
        <v>10120</v>
      </c>
      <c r="C13" s="10" t="s">
        <v>144</v>
      </c>
      <c r="D13" s="140">
        <f>'Окружающий мир-4 2020'!K14</f>
        <v>77</v>
      </c>
      <c r="E13" s="141">
        <f>'Окружающий мир-4 2021'!K14</f>
        <v>86</v>
      </c>
      <c r="F13" s="298">
        <f>'Окружающий мир-4 2022 расклад'!K13</f>
        <v>106</v>
      </c>
      <c r="G13" s="387">
        <f>'Окружающий мир-4 2023 расклад'!K13</f>
        <v>95</v>
      </c>
      <c r="H13" s="352">
        <f>'Окружающий мир-4 2024 расклад'!K13</f>
        <v>94</v>
      </c>
      <c r="I13" s="140">
        <f>'Окружающий мир-4 2020'!L14</f>
        <v>60.999399999999994</v>
      </c>
      <c r="J13" s="141">
        <f>'Окружающий мир-4 2021'!L14</f>
        <v>60.999800000000008</v>
      </c>
      <c r="K13" s="298">
        <f>'Окружающий мир-4 2022 расклад'!L13</f>
        <v>85</v>
      </c>
      <c r="L13" s="387">
        <f>'Окружающий мир-4 2023 расклад'!L13</f>
        <v>80.997000000000014</v>
      </c>
      <c r="M13" s="352">
        <f>'Окружающий мир-4 2024 расклад'!L13</f>
        <v>83.998400000000004</v>
      </c>
      <c r="N13" s="244">
        <f>'Окружающий мир-4 2020'!M14</f>
        <v>79.22</v>
      </c>
      <c r="O13" s="142">
        <f>'Окружающий мир-4 2021'!M14</f>
        <v>70.930000000000007</v>
      </c>
      <c r="P13" s="303">
        <f>'Окружающий мир-4 2022 расклад'!M13</f>
        <v>80.188679245283012</v>
      </c>
      <c r="Q13" s="239">
        <f>'Окружающий мир-4 2023 расклад'!M13</f>
        <v>85.26</v>
      </c>
      <c r="R13" s="143">
        <f>'Окружающий мир-4 2024 расклад'!M13</f>
        <v>89.36</v>
      </c>
      <c r="S13" s="242">
        <f>'Окружающий мир-4 2020'!N14</f>
        <v>0</v>
      </c>
      <c r="T13" s="141">
        <f>'Окружающий мир-4 2021'!N14</f>
        <v>0.99759999999999993</v>
      </c>
      <c r="U13" s="298">
        <f>'Окружающий мир-4 2022 расклад'!N13</f>
        <v>0</v>
      </c>
      <c r="V13" s="387">
        <f>'Окружающий мир-4 2023 расклад'!N13</f>
        <v>0.99750000000000005</v>
      </c>
      <c r="W13" s="352">
        <f>'Окружающий мир-4 2024 расклад'!N13</f>
        <v>2.0022000000000002</v>
      </c>
      <c r="X13" s="244">
        <f>'Окружающий мир-4 2020'!O14</f>
        <v>0</v>
      </c>
      <c r="Y13" s="239">
        <f>'Окружающий мир-4 2021'!O14</f>
        <v>1.1599999999999999</v>
      </c>
      <c r="Z13" s="239">
        <f>'Окружающий мир-4 2022 расклад'!O13</f>
        <v>0</v>
      </c>
      <c r="AA13" s="398">
        <f>'Окружающий мир-4 2023 расклад'!O13</f>
        <v>1.05</v>
      </c>
      <c r="AB13" s="403">
        <f>'Окружающий мир-4 2024 расклад'!O13</f>
        <v>2.13</v>
      </c>
    </row>
    <row r="14" spans="1:28" ht="15" customHeight="1" x14ac:dyDescent="0.25">
      <c r="A14" s="57">
        <v>7</v>
      </c>
      <c r="B14" s="58">
        <v>10190</v>
      </c>
      <c r="C14" s="10" t="s">
        <v>145</v>
      </c>
      <c r="D14" s="140">
        <f>'Окружающий мир-4 2020'!K15</f>
        <v>111</v>
      </c>
      <c r="E14" s="141">
        <f>'Окружающий мир-4 2021'!K15</f>
        <v>116</v>
      </c>
      <c r="F14" s="298">
        <f>'Окружающий мир-4 2022 расклад'!K14</f>
        <v>118</v>
      </c>
      <c r="G14" s="387">
        <f>'Окружающий мир-4 2023 расклад'!K14</f>
        <v>124</v>
      </c>
      <c r="H14" s="352">
        <f>'Окружающий мир-4 2024 расклад'!K14</f>
        <v>122</v>
      </c>
      <c r="I14" s="140">
        <f>'Окружающий мир-4 2020'!L15</f>
        <v>58.996499999999997</v>
      </c>
      <c r="J14" s="141">
        <f>'Окружающий мир-4 2021'!L15</f>
        <v>98.994399999999999</v>
      </c>
      <c r="K14" s="298">
        <f>'Окружающий мир-4 2022 расклад'!L14</f>
        <v>64</v>
      </c>
      <c r="L14" s="387">
        <f>'Окружающий мир-4 2023 расклад'!L14</f>
        <v>106.99959999999999</v>
      </c>
      <c r="M14" s="352">
        <f>'Окружающий мир-4 2024 расклад'!L14</f>
        <v>96.001800000000003</v>
      </c>
      <c r="N14" s="244">
        <f>'Окружающий мир-4 2020'!M15</f>
        <v>53.15</v>
      </c>
      <c r="O14" s="142">
        <f>'Окружающий мир-4 2021'!M15</f>
        <v>85.34</v>
      </c>
      <c r="P14" s="303">
        <f>'Окружающий мир-4 2022 расклад'!M14</f>
        <v>54.237288135593218</v>
      </c>
      <c r="Q14" s="239">
        <f>'Окружающий мир-4 2023 расклад'!M14</f>
        <v>86.289999999999992</v>
      </c>
      <c r="R14" s="143">
        <f>'Окружающий мир-4 2024 расклад'!M14</f>
        <v>78.69</v>
      </c>
      <c r="S14" s="242">
        <f>'Окружающий мир-4 2020'!N15</f>
        <v>3</v>
      </c>
      <c r="T14" s="141">
        <f>'Окружающий мир-4 2021'!N15</f>
        <v>0</v>
      </c>
      <c r="U14" s="298">
        <f>'Окружающий мир-4 2022 расклад'!N14</f>
        <v>11</v>
      </c>
      <c r="V14" s="387">
        <f>'Окружающий мир-4 2023 расклад'!N14</f>
        <v>0</v>
      </c>
      <c r="W14" s="352">
        <f>'Окружающий мир-4 2024 расклад'!N14</f>
        <v>1.0004</v>
      </c>
      <c r="X14" s="244">
        <f>'Окружающий мир-4 2020'!O15</f>
        <v>2.7</v>
      </c>
      <c r="Y14" s="239">
        <f>'Окружающий мир-4 2021'!O15</f>
        <v>0</v>
      </c>
      <c r="Z14" s="239">
        <f>'Окружающий мир-4 2022 расклад'!O14</f>
        <v>9.3220338983050848</v>
      </c>
      <c r="AA14" s="398">
        <f>'Окружающий мир-4 2023 расклад'!O14</f>
        <v>0</v>
      </c>
      <c r="AB14" s="403">
        <f>'Окружающий мир-4 2024 расклад'!O14</f>
        <v>0.82</v>
      </c>
    </row>
    <row r="15" spans="1:28" ht="15" customHeight="1" x14ac:dyDescent="0.25">
      <c r="A15" s="57">
        <v>8</v>
      </c>
      <c r="B15" s="58">
        <v>10320</v>
      </c>
      <c r="C15" s="10" t="s">
        <v>12</v>
      </c>
      <c r="D15" s="140">
        <f>'Окружающий мир-4 2020'!K16</f>
        <v>91</v>
      </c>
      <c r="E15" s="141">
        <f>'Окружающий мир-4 2021'!K16</f>
        <v>99</v>
      </c>
      <c r="F15" s="298">
        <f>'Окружающий мир-4 2022 расклад'!K15</f>
        <v>84</v>
      </c>
      <c r="G15" s="387">
        <f>'Окружающий мир-4 2023 расклад'!K15</f>
        <v>96</v>
      </c>
      <c r="H15" s="352">
        <f>'Окружающий мир-4 2024 расклад'!K15</f>
        <v>98</v>
      </c>
      <c r="I15" s="140">
        <f>'Окружающий мир-4 2020'!L16</f>
        <v>88.006100000000004</v>
      </c>
      <c r="J15" s="141">
        <f>'Окружающий мир-4 2021'!L16</f>
        <v>85.00139999999999</v>
      </c>
      <c r="K15" s="298">
        <f>'Окружающий мир-4 2022 расклад'!L15</f>
        <v>58.999999999999993</v>
      </c>
      <c r="L15" s="387">
        <f>'Окружающий мир-4 2023 расклад'!L15</f>
        <v>86.006399999999999</v>
      </c>
      <c r="M15" s="352">
        <f>'Окружающий мир-4 2024 расклад'!L15</f>
        <v>89.993400000000008</v>
      </c>
      <c r="N15" s="244">
        <f>'Окружающий мир-4 2020'!M16</f>
        <v>96.710000000000008</v>
      </c>
      <c r="O15" s="142">
        <f>'Окружающий мир-4 2021'!M16</f>
        <v>85.86</v>
      </c>
      <c r="P15" s="303">
        <f>'Окружающий мир-4 2022 расклад'!M15</f>
        <v>70.238095238095227</v>
      </c>
      <c r="Q15" s="239">
        <f>'Окружающий мир-4 2023 расклад'!M15</f>
        <v>89.59</v>
      </c>
      <c r="R15" s="143">
        <f>'Окружающий мир-4 2024 расклад'!M15</f>
        <v>91.83</v>
      </c>
      <c r="S15" s="242">
        <f>'Окружающий мир-4 2020'!N16</f>
        <v>0</v>
      </c>
      <c r="T15" s="141">
        <f>'Окружающий мир-4 2021'!N16</f>
        <v>0</v>
      </c>
      <c r="U15" s="298">
        <f>'Окружающий мир-4 2022 расклад'!N15</f>
        <v>3</v>
      </c>
      <c r="V15" s="387">
        <f>'Окружающий мир-4 2023 расклад'!N15</f>
        <v>0</v>
      </c>
      <c r="W15" s="352">
        <f>'Окружающий мир-4 2024 расклад'!N15</f>
        <v>0</v>
      </c>
      <c r="X15" s="244">
        <f>'Окружающий мир-4 2020'!O16</f>
        <v>0</v>
      </c>
      <c r="Y15" s="239">
        <f>'Окружающий мир-4 2021'!O16</f>
        <v>0</v>
      </c>
      <c r="Z15" s="239">
        <f>'Окружающий мир-4 2022 расклад'!O15</f>
        <v>3.5714285714285712</v>
      </c>
      <c r="AA15" s="398">
        <f>'Окружающий мир-4 2023 расклад'!O15</f>
        <v>0</v>
      </c>
      <c r="AB15" s="403">
        <f>'Окружающий мир-4 2024 расклад'!O15</f>
        <v>0</v>
      </c>
    </row>
    <row r="16" spans="1:28" ht="15" customHeight="1" thickBot="1" x14ac:dyDescent="0.3">
      <c r="A16" s="59">
        <v>9</v>
      </c>
      <c r="B16" s="34">
        <v>10860</v>
      </c>
      <c r="C16" s="12" t="s">
        <v>146</v>
      </c>
      <c r="D16" s="144">
        <f>'Окружающий мир-4 2020'!K17</f>
        <v>78</v>
      </c>
      <c r="E16" s="145">
        <f>'Окружающий мир-4 2021'!K17</f>
        <v>101</v>
      </c>
      <c r="F16" s="299">
        <f>'Окружающий мир-4 2022 расклад'!K16</f>
        <v>90</v>
      </c>
      <c r="G16" s="388">
        <f>'Окружающий мир-4 2023 расклад'!K16</f>
        <v>91</v>
      </c>
      <c r="H16" s="353">
        <f>'Окружающий мир-4 2024 расклад'!K16</f>
        <v>91</v>
      </c>
      <c r="I16" s="144">
        <f>'Окружающий мир-4 2020'!L17</f>
        <v>66.003600000000006</v>
      </c>
      <c r="J16" s="145">
        <f>'Окружающий мир-4 2021'!L17</f>
        <v>74.002700000000019</v>
      </c>
      <c r="K16" s="299">
        <f>'Окружающий мир-4 2022 расклад'!L16</f>
        <v>48</v>
      </c>
      <c r="L16" s="388">
        <f>'Окружающий мир-4 2023 расклад'!L16</f>
        <v>65.993200000000002</v>
      </c>
      <c r="M16" s="353">
        <f>'Окружающий мир-4 2024 расклад'!L16</f>
        <v>78.005200000000002</v>
      </c>
      <c r="N16" s="309">
        <f>'Окружающий мир-4 2020'!M17</f>
        <v>84.62</v>
      </c>
      <c r="O16" s="146">
        <f>'Окружающий мир-4 2021'!M17</f>
        <v>73.27000000000001</v>
      </c>
      <c r="P16" s="304">
        <f>'Окружающий мир-4 2022 расклад'!M16</f>
        <v>53.333333333333336</v>
      </c>
      <c r="Q16" s="240">
        <f>'Окружающий мир-4 2023 расклад'!M16</f>
        <v>72.52</v>
      </c>
      <c r="R16" s="147">
        <f>'Окружающий мир-4 2024 расклад'!M16</f>
        <v>85.72</v>
      </c>
      <c r="S16" s="375">
        <f>'Окружающий мир-4 2020'!N17</f>
        <v>0</v>
      </c>
      <c r="T16" s="145">
        <f>'Окружающий мир-4 2021'!N17</f>
        <v>0.9998999999999999</v>
      </c>
      <c r="U16" s="299">
        <f>'Окружающий мир-4 2022 расклад'!N16</f>
        <v>8</v>
      </c>
      <c r="V16" s="388">
        <f>'Окружающий мир-4 2023 расклад'!N16</f>
        <v>0</v>
      </c>
      <c r="W16" s="353">
        <f>'Окружающий мир-4 2024 расклад'!N16</f>
        <v>0</v>
      </c>
      <c r="X16" s="309">
        <f>'Окружающий мир-4 2020'!O17</f>
        <v>0</v>
      </c>
      <c r="Y16" s="240">
        <f>'Окружающий мир-4 2021'!O17</f>
        <v>0.99</v>
      </c>
      <c r="Z16" s="240">
        <f>'Окружающий мир-4 2022 расклад'!O16</f>
        <v>8.8888888888888893</v>
      </c>
      <c r="AA16" s="399">
        <f>'Окружающий мир-4 2023 расклад'!O16</f>
        <v>0</v>
      </c>
      <c r="AB16" s="404">
        <f>'Окружающий мир-4 2024 расклад'!O16</f>
        <v>0</v>
      </c>
    </row>
    <row r="17" spans="1:28" ht="15" customHeight="1" thickBot="1" x14ac:dyDescent="0.3">
      <c r="A17" s="44"/>
      <c r="B17" s="45"/>
      <c r="C17" s="22" t="s">
        <v>104</v>
      </c>
      <c r="D17" s="330">
        <f>'Окружающий мир-4 2020'!K18</f>
        <v>1050</v>
      </c>
      <c r="E17" s="366">
        <f>'Окружающий мир-4 2021'!K18</f>
        <v>1197</v>
      </c>
      <c r="F17" s="367">
        <f>'Окружающий мир-4 2022 расклад'!K17</f>
        <v>1117</v>
      </c>
      <c r="G17" s="385">
        <f>'Окружающий мир-4 2023 расклад'!K17</f>
        <v>1375</v>
      </c>
      <c r="H17" s="368">
        <f>'Окружающий мир-4 2024 расклад'!K17</f>
        <v>1290</v>
      </c>
      <c r="I17" s="330">
        <f>'Окружающий мир-4 2020'!L18</f>
        <v>663.98749999999984</v>
      </c>
      <c r="J17" s="366">
        <f>'Окружающий мир-4 2021'!L18</f>
        <v>1017.0179000000001</v>
      </c>
      <c r="K17" s="367">
        <f>'Окружающий мир-4 2022 расклад'!L17</f>
        <v>802</v>
      </c>
      <c r="L17" s="385">
        <f>'Окружающий мир-4 2023 расклад'!L17</f>
        <v>1186.0430000000001</v>
      </c>
      <c r="M17" s="368">
        <f>'Окружающий мир-4 2024 расклад'!L17</f>
        <v>1060.0077000000001</v>
      </c>
      <c r="N17" s="363">
        <f>'Окружающий мир-4 2020'!M18</f>
        <v>61.49727272727273</v>
      </c>
      <c r="O17" s="327">
        <f>'Окружающий мир-4 2021'!M18</f>
        <v>83.450833333333335</v>
      </c>
      <c r="P17" s="369">
        <f>'Окружающий мир-4 2022 расклад'!M17</f>
        <v>71.511976099175058</v>
      </c>
      <c r="Q17" s="364">
        <f>'Окружающий мир-4 2023 расклад'!M17</f>
        <v>85.481666666666669</v>
      </c>
      <c r="R17" s="365">
        <f>'Окружающий мир-4 2024 расклад'!M17</f>
        <v>81.568333333333328</v>
      </c>
      <c r="S17" s="370">
        <f>'Окружающий мир-4 2020'!N18</f>
        <v>21.001000000000001</v>
      </c>
      <c r="T17" s="366">
        <f>'Окружающий мир-4 2021'!N18</f>
        <v>9.0007000000000001</v>
      </c>
      <c r="U17" s="367">
        <f>'Окружающий мир-4 2022 расклад'!N17</f>
        <v>20</v>
      </c>
      <c r="V17" s="385">
        <f>'Окружающий мир-4 2023 расклад'!N17</f>
        <v>9.0019999999999989</v>
      </c>
      <c r="W17" s="368">
        <f>'Окружающий мир-4 2024 расклад'!N17</f>
        <v>3.0010999999999997</v>
      </c>
      <c r="X17" s="363">
        <f>'Окружающий мир-4 2020'!O18</f>
        <v>3.3</v>
      </c>
      <c r="Y17" s="364">
        <f>'Окружающий мир-4 2021'!O18</f>
        <v>0.8208333333333333</v>
      </c>
      <c r="Z17" s="364">
        <f>'Окружающий мир-4 2022 расклад'!O17</f>
        <v>2.0612219480856191</v>
      </c>
      <c r="AA17" s="364">
        <f>'Окружающий мир-4 2023 расклад'!O17</f>
        <v>0.79666666666666675</v>
      </c>
      <c r="AB17" s="365">
        <f>'Окружающий мир-4 2024 расклад'!O17</f>
        <v>1.2</v>
      </c>
    </row>
    <row r="18" spans="1:28" ht="15" customHeight="1" x14ac:dyDescent="0.25">
      <c r="A18" s="55">
        <v>1</v>
      </c>
      <c r="B18" s="56">
        <v>20040</v>
      </c>
      <c r="C18" s="235" t="s">
        <v>13</v>
      </c>
      <c r="D18" s="136">
        <f>'Окружающий мир-4 2020'!K19</f>
        <v>77</v>
      </c>
      <c r="E18" s="137">
        <f>'Окружающий мир-4 2021'!K19</f>
        <v>83</v>
      </c>
      <c r="F18" s="297">
        <f>'Окружающий мир-4 2022 расклад'!K18</f>
        <v>103</v>
      </c>
      <c r="G18" s="389">
        <f>'Окружающий мир-4 2023 расклад'!K18</f>
        <v>108</v>
      </c>
      <c r="H18" s="354">
        <f>'Окружающий мир-4 2024 расклад'!K18</f>
        <v>91</v>
      </c>
      <c r="I18" s="136">
        <f>'Окружающий мир-4 2020'!L19</f>
        <v>48.995100000000001</v>
      </c>
      <c r="J18" s="137">
        <f>'Окружающий мир-4 2021'!L19</f>
        <v>76.003099999999989</v>
      </c>
      <c r="K18" s="297">
        <f>'Окружающий мир-4 2022 расклад'!L18</f>
        <v>82</v>
      </c>
      <c r="L18" s="389">
        <f>'Окружающий мир-4 2023 расклад'!L18</f>
        <v>104.00399999999999</v>
      </c>
      <c r="M18" s="354">
        <f>'Окружающий мир-4 2024 расклад'!L18</f>
        <v>80.999100000000013</v>
      </c>
      <c r="N18" s="308">
        <f>'Окружающий мир-4 2020'!M19</f>
        <v>63.63</v>
      </c>
      <c r="O18" s="138">
        <f>'Окружающий мир-4 2021'!M19</f>
        <v>91.57</v>
      </c>
      <c r="P18" s="302">
        <f>'Окружающий мир-4 2022 расклад'!M18</f>
        <v>79.611650485436897</v>
      </c>
      <c r="Q18" s="238">
        <f>'Окружающий мир-4 2023 расклад'!M18</f>
        <v>96.3</v>
      </c>
      <c r="R18" s="139">
        <f>'Окружающий мир-4 2024 расклад'!M18</f>
        <v>89.01</v>
      </c>
      <c r="S18" s="241">
        <f>'Окружающий мир-4 2020'!N19</f>
        <v>2</v>
      </c>
      <c r="T18" s="137">
        <f>'Окружающий мир-4 2021'!N19</f>
        <v>0</v>
      </c>
      <c r="U18" s="297">
        <f>'Окружающий мир-4 2022 расклад'!N18</f>
        <v>0.99999999999999989</v>
      </c>
      <c r="V18" s="389">
        <f>'Окружающий мир-4 2023 расклад'!N18</f>
        <v>0</v>
      </c>
      <c r="W18" s="354">
        <f>'Окружающий мир-4 2024 расклад'!N18</f>
        <v>0</v>
      </c>
      <c r="X18" s="308">
        <f>'Окружающий мир-4 2020'!O19</f>
        <v>2.6</v>
      </c>
      <c r="Y18" s="238">
        <f>'Окружающий мир-4 2021'!O19</f>
        <v>0</v>
      </c>
      <c r="Z18" s="238">
        <f>'Окружающий мир-4 2022 расклад'!O18</f>
        <v>0.97087378640776689</v>
      </c>
      <c r="AA18" s="395">
        <f>'Окружающий мир-4 2023 расклад'!O18</f>
        <v>0</v>
      </c>
      <c r="AB18" s="362">
        <f>'Окружающий мир-4 2024 расклад'!O18</f>
        <v>0</v>
      </c>
    </row>
    <row r="19" spans="1:28" ht="15" customHeight="1" x14ac:dyDescent="0.25">
      <c r="A19" s="57">
        <v>2</v>
      </c>
      <c r="B19" s="58">
        <v>20061</v>
      </c>
      <c r="C19" s="236" t="s">
        <v>14</v>
      </c>
      <c r="D19" s="140">
        <f>'Окружающий мир-4 2020'!K20</f>
        <v>68</v>
      </c>
      <c r="E19" s="141">
        <f>'Окружающий мир-4 2021'!K20</f>
        <v>68</v>
      </c>
      <c r="F19" s="298">
        <f>'Окружающий мир-4 2022 расклад'!K19</f>
        <v>67</v>
      </c>
      <c r="G19" s="387">
        <f>'Окружающий мир-4 2023 расклад'!K19</f>
        <v>69</v>
      </c>
      <c r="H19" s="352">
        <f>'Окружающий мир-4 2024 расклад'!K19</f>
        <v>73</v>
      </c>
      <c r="I19" s="140">
        <f>'Окружающий мир-4 2020'!L20</f>
        <v>45.995200000000004</v>
      </c>
      <c r="J19" s="141">
        <f>'Окружающий мир-4 2021'!L20</f>
        <v>56.997599999999991</v>
      </c>
      <c r="K19" s="298">
        <f>'Окружающий мир-4 2022 расклад'!L19</f>
        <v>63.000000000000007</v>
      </c>
      <c r="L19" s="387">
        <f>'Окружающий мир-4 2023 расклад'!L19</f>
        <v>63.003900000000002</v>
      </c>
      <c r="M19" s="352">
        <f>'Окружающий мир-4 2024 расклад'!L19</f>
        <v>62.999000000000002</v>
      </c>
      <c r="N19" s="244">
        <f>'Окружающий мир-4 2020'!M20</f>
        <v>67.64</v>
      </c>
      <c r="O19" s="142">
        <f>'Окружающий мир-4 2021'!M20</f>
        <v>83.82</v>
      </c>
      <c r="P19" s="303">
        <f>'Окружающий мир-4 2022 расклад'!M19</f>
        <v>94.029850746268664</v>
      </c>
      <c r="Q19" s="239">
        <f>'Окружающий мир-4 2023 расклад'!M19</f>
        <v>91.31</v>
      </c>
      <c r="R19" s="143">
        <f>'Окружающий мир-4 2024 расклад'!M19</f>
        <v>86.300000000000011</v>
      </c>
      <c r="S19" s="242">
        <f>'Окружающий мир-4 2020'!N20</f>
        <v>1</v>
      </c>
      <c r="T19" s="141">
        <f>'Окружающий мир-4 2021'!N20</f>
        <v>0.99959999999999993</v>
      </c>
      <c r="U19" s="298">
        <f>'Окружающий мир-4 2022 расклад'!N19</f>
        <v>0</v>
      </c>
      <c r="V19" s="387">
        <f>'Окружающий мир-4 2023 расклад'!N19</f>
        <v>0</v>
      </c>
      <c r="W19" s="352">
        <f>'Окружающий мир-4 2024 расклад'!N19</f>
        <v>0</v>
      </c>
      <c r="X19" s="244">
        <f>'Окружающий мир-4 2020'!O20</f>
        <v>1.47</v>
      </c>
      <c r="Y19" s="239">
        <f>'Окружающий мир-4 2021'!O20</f>
        <v>1.47</v>
      </c>
      <c r="Z19" s="239">
        <f>'Окружающий мир-4 2022 расклад'!O19</f>
        <v>0</v>
      </c>
      <c r="AA19" s="398">
        <f>'Окружающий мир-4 2023 расклад'!O19</f>
        <v>0</v>
      </c>
      <c r="AB19" s="403">
        <f>'Окружающий мир-4 2024 расклад'!O19</f>
        <v>0</v>
      </c>
    </row>
    <row r="20" spans="1:28" ht="15" customHeight="1" x14ac:dyDescent="0.25">
      <c r="A20" s="57">
        <v>3</v>
      </c>
      <c r="B20" s="58">
        <v>21020</v>
      </c>
      <c r="C20" s="236" t="s">
        <v>22</v>
      </c>
      <c r="D20" s="140">
        <f>'Окружающий мир-4 2020'!K21</f>
        <v>70</v>
      </c>
      <c r="E20" s="141">
        <f>'Окружающий мир-4 2021'!K21</f>
        <v>95</v>
      </c>
      <c r="F20" s="298">
        <f>'Окружающий мир-4 2022 расклад'!K20</f>
        <v>95</v>
      </c>
      <c r="G20" s="387">
        <f>'Окружающий мир-4 2023 расклад'!K20</f>
        <v>108</v>
      </c>
      <c r="H20" s="352">
        <f>'Окружающий мир-4 2024 расклад'!K20</f>
        <v>102</v>
      </c>
      <c r="I20" s="140">
        <f>'Окружающий мир-4 2020'!L21</f>
        <v>58.996000000000002</v>
      </c>
      <c r="J20" s="141">
        <f>'Окружающий мир-4 2021'!L21</f>
        <v>92.007499999999993</v>
      </c>
      <c r="K20" s="298">
        <f>'Окружающий мир-4 2022 расклад'!L20</f>
        <v>70.000000000000014</v>
      </c>
      <c r="L20" s="387">
        <f>'Окружающий мир-4 2023 расклад'!L20</f>
        <v>101.00160000000001</v>
      </c>
      <c r="M20" s="352">
        <f>'Окружающий мир-4 2024 расклад'!L20</f>
        <v>101.00040000000001</v>
      </c>
      <c r="N20" s="244">
        <f>'Окружающий мир-4 2020'!M21</f>
        <v>84.28</v>
      </c>
      <c r="O20" s="142">
        <f>'Окружающий мир-4 2021'!M21</f>
        <v>96.85</v>
      </c>
      <c r="P20" s="303">
        <f>'Окружающий мир-4 2022 расклад'!M20</f>
        <v>73.684210526315795</v>
      </c>
      <c r="Q20" s="239">
        <f>'Окружающий мир-4 2023 расклад'!M20</f>
        <v>93.52000000000001</v>
      </c>
      <c r="R20" s="143">
        <f>'Окружающий мир-4 2024 расклад'!M20</f>
        <v>99.02000000000001</v>
      </c>
      <c r="S20" s="242">
        <f>'Окружающий мир-4 2020'!N21</f>
        <v>0</v>
      </c>
      <c r="T20" s="141">
        <f>'Окружающий мир-4 2021'!N21</f>
        <v>0</v>
      </c>
      <c r="U20" s="298">
        <f>'Окружающий мир-4 2022 расклад'!N20</f>
        <v>2</v>
      </c>
      <c r="V20" s="387">
        <f>'Окружающий мир-4 2023 расклад'!N20</f>
        <v>0</v>
      </c>
      <c r="W20" s="352">
        <f>'Окружающий мир-4 2024 расклад'!N20</f>
        <v>0</v>
      </c>
      <c r="X20" s="244">
        <f>'Окружающий мир-4 2020'!O21</f>
        <v>0</v>
      </c>
      <c r="Y20" s="239">
        <f>'Окружающий мир-4 2021'!O21</f>
        <v>0</v>
      </c>
      <c r="Z20" s="239">
        <f>'Окружающий мир-4 2022 расклад'!O20</f>
        <v>2.1052631578947367</v>
      </c>
      <c r="AA20" s="398">
        <f>'Окружающий мир-4 2023 расклад'!O20</f>
        <v>0</v>
      </c>
      <c r="AB20" s="403">
        <f>'Окружающий мир-4 2024 расклад'!O20</f>
        <v>0</v>
      </c>
    </row>
    <row r="21" spans="1:28" ht="15" customHeight="1" x14ac:dyDescent="0.25">
      <c r="A21" s="57">
        <v>4</v>
      </c>
      <c r="B21" s="56">
        <v>20060</v>
      </c>
      <c r="C21" s="236" t="s">
        <v>147</v>
      </c>
      <c r="D21" s="140">
        <f>'Окружающий мир-4 2020'!K22</f>
        <v>143</v>
      </c>
      <c r="E21" s="141">
        <f>'Окружающий мир-4 2021'!K22</f>
        <v>159</v>
      </c>
      <c r="F21" s="298">
        <f>'Окружающий мир-4 2022 расклад'!K21</f>
        <v>139</v>
      </c>
      <c r="G21" s="387">
        <f>'Окружающий мир-4 2023 расклад'!K21</f>
        <v>187</v>
      </c>
      <c r="H21" s="352">
        <f>'Окружающий мир-4 2024 расклад'!K21</f>
        <v>181</v>
      </c>
      <c r="I21" s="140">
        <f>'Окружающий мир-4 2020'!L22</f>
        <v>130.00129999999999</v>
      </c>
      <c r="J21" s="141">
        <f>'Окружающий мир-4 2021'!L22</f>
        <v>153.00570000000002</v>
      </c>
      <c r="K21" s="298">
        <f>'Окружающий мир-4 2022 расклад'!L21</f>
        <v>133.99999999999997</v>
      </c>
      <c r="L21" s="387">
        <f>'Окружающий мир-4 2023 расклад'!L21</f>
        <v>182.00710000000004</v>
      </c>
      <c r="M21" s="352">
        <f>'Окружающий мир-4 2024 расклад'!L21</f>
        <v>174.99080000000001</v>
      </c>
      <c r="N21" s="244">
        <f>'Окружающий мир-4 2020'!M22</f>
        <v>90.91</v>
      </c>
      <c r="O21" s="142">
        <f>'Окружающий мир-4 2021'!M22</f>
        <v>96.23</v>
      </c>
      <c r="P21" s="303">
        <f>'Окружающий мир-4 2022 расклад'!M21</f>
        <v>96.402877697841717</v>
      </c>
      <c r="Q21" s="239">
        <f>'Окружающий мир-4 2023 расклад'!M21</f>
        <v>97.330000000000013</v>
      </c>
      <c r="R21" s="143">
        <f>'Окружающий мир-4 2024 расклад'!M21</f>
        <v>96.68</v>
      </c>
      <c r="S21" s="242">
        <f>'Окружающий мир-4 2020'!N22</f>
        <v>0</v>
      </c>
      <c r="T21" s="141">
        <f>'Окружающий мир-4 2021'!N22</f>
        <v>0</v>
      </c>
      <c r="U21" s="298">
        <f>'Окружающий мир-4 2022 расклад'!N21</f>
        <v>0</v>
      </c>
      <c r="V21" s="387">
        <f>'Окружающий мир-4 2023 расклад'!N21</f>
        <v>0</v>
      </c>
      <c r="W21" s="352">
        <f>'Окружающий мир-4 2024 расклад'!N21</f>
        <v>0</v>
      </c>
      <c r="X21" s="244">
        <f>'Окружающий мир-4 2020'!O22</f>
        <v>0</v>
      </c>
      <c r="Y21" s="239">
        <f>'Окружающий мир-4 2021'!O22</f>
        <v>0</v>
      </c>
      <c r="Z21" s="239">
        <f>'Окружающий мир-4 2022 расклад'!O21</f>
        <v>0</v>
      </c>
      <c r="AA21" s="398">
        <f>'Окружающий мир-4 2023 расклад'!O21</f>
        <v>0</v>
      </c>
      <c r="AB21" s="403">
        <f>'Окружающий мир-4 2024 расклад'!O21</f>
        <v>0</v>
      </c>
    </row>
    <row r="22" spans="1:28" ht="15" customHeight="1" x14ac:dyDescent="0.25">
      <c r="A22" s="57">
        <v>5</v>
      </c>
      <c r="B22" s="58">
        <v>20400</v>
      </c>
      <c r="C22" s="236" t="s">
        <v>16</v>
      </c>
      <c r="D22" s="140">
        <f>'Окружающий мир-4 2020'!K23</f>
        <v>130</v>
      </c>
      <c r="E22" s="141">
        <f>'Окружающий мир-4 2021'!K23</f>
        <v>136</v>
      </c>
      <c r="F22" s="298">
        <f>'Окружающий мир-4 2022 расклад'!K22</f>
        <v>121</v>
      </c>
      <c r="G22" s="387">
        <f>'Окружающий мир-4 2023 расклад'!K22</f>
        <v>162</v>
      </c>
      <c r="H22" s="352">
        <f>'Окружающий мир-4 2024 расклад'!K22</f>
        <v>173</v>
      </c>
      <c r="I22" s="140">
        <f>'Окружающий мир-4 2020'!L23</f>
        <v>84.994</v>
      </c>
      <c r="J22" s="141">
        <f>'Окружающий мир-4 2021'!L23</f>
        <v>128.99599999999998</v>
      </c>
      <c r="K22" s="298">
        <f>'Окружающий мир-4 2022 расклад'!L22</f>
        <v>86.000000000000014</v>
      </c>
      <c r="L22" s="387">
        <f>'Окружающий мир-4 2023 расклад'!L22</f>
        <v>147.01499999999999</v>
      </c>
      <c r="M22" s="352">
        <f>'Окружающий мир-4 2024 расклад'!L22</f>
        <v>166.01080000000002</v>
      </c>
      <c r="N22" s="244">
        <f>'Окружающий мир-4 2020'!M23</f>
        <v>65.38</v>
      </c>
      <c r="O22" s="142">
        <f>'Окружающий мир-4 2021'!M23</f>
        <v>94.85</v>
      </c>
      <c r="P22" s="303">
        <f>'Окружающий мир-4 2022 расклад'!M22</f>
        <v>71.07438016528927</v>
      </c>
      <c r="Q22" s="239">
        <f>'Окружающий мир-4 2023 расклад'!M22</f>
        <v>90.75</v>
      </c>
      <c r="R22" s="143">
        <f>'Окружающий мир-4 2024 расклад'!M22</f>
        <v>95.960000000000008</v>
      </c>
      <c r="S22" s="242">
        <f>'Окружающий мир-4 2020'!N23</f>
        <v>0</v>
      </c>
      <c r="T22" s="141">
        <f>'Окружающий мир-4 2021'!N23</f>
        <v>0</v>
      </c>
      <c r="U22" s="298">
        <f>'Окружающий мир-4 2022 расклад'!N22</f>
        <v>0</v>
      </c>
      <c r="V22" s="387">
        <f>'Окружающий мир-4 2023 расклад'!N22</f>
        <v>0</v>
      </c>
      <c r="W22" s="352">
        <f>'Окружающий мир-4 2024 расклад'!N22</f>
        <v>0</v>
      </c>
      <c r="X22" s="244">
        <f>'Окружающий мир-4 2020'!O23</f>
        <v>0</v>
      </c>
      <c r="Y22" s="239">
        <f>'Окружающий мир-4 2021'!O23</f>
        <v>0</v>
      </c>
      <c r="Z22" s="239">
        <f>'Окружающий мир-4 2022 расклад'!O22</f>
        <v>0</v>
      </c>
      <c r="AA22" s="398">
        <f>'Окружающий мир-4 2023 расклад'!O22</f>
        <v>0</v>
      </c>
      <c r="AB22" s="403">
        <f>'Окружающий мир-4 2024 расклад'!O22</f>
        <v>0</v>
      </c>
    </row>
    <row r="23" spans="1:28" ht="15" customHeight="1" x14ac:dyDescent="0.25">
      <c r="A23" s="57">
        <v>6</v>
      </c>
      <c r="B23" s="58">
        <v>20080</v>
      </c>
      <c r="C23" s="236" t="s">
        <v>148</v>
      </c>
      <c r="D23" s="140">
        <f>'Окружающий мир-4 2020'!K24</f>
        <v>82</v>
      </c>
      <c r="E23" s="141">
        <f>'Окружающий мир-4 2021'!K24</f>
        <v>80</v>
      </c>
      <c r="F23" s="298">
        <f>'Окружающий мир-4 2022 расклад'!K23</f>
        <v>96</v>
      </c>
      <c r="G23" s="387">
        <f>'Окружающий мир-4 2023 расклад'!K23</f>
        <v>113</v>
      </c>
      <c r="H23" s="352">
        <f>'Окружающий мир-4 2024 расклад'!K23</f>
        <v>114</v>
      </c>
      <c r="I23" s="140">
        <f>'Окружающий мир-4 2020'!L24</f>
        <v>45.001599999999996</v>
      </c>
      <c r="J23" s="141">
        <f>'Окружающий мир-4 2021'!L24</f>
        <v>63</v>
      </c>
      <c r="K23" s="298">
        <f>'Окружающий мир-4 2022 расклад'!L23</f>
        <v>60.000000000000007</v>
      </c>
      <c r="L23" s="387">
        <f>'Окружающий мир-4 2023 расклад'!L23</f>
        <v>83.992899999999992</v>
      </c>
      <c r="M23" s="352">
        <f>'Окружающий мир-4 2024 расклад'!L23</f>
        <v>69.995999999999995</v>
      </c>
      <c r="N23" s="244">
        <f>'Окружающий мир-4 2020'!M24</f>
        <v>54.879999999999995</v>
      </c>
      <c r="O23" s="142">
        <f>'Окружающий мир-4 2021'!M24</f>
        <v>78.75</v>
      </c>
      <c r="P23" s="303">
        <f>'Окружающий мир-4 2022 расклад'!M23</f>
        <v>62.500000000000007</v>
      </c>
      <c r="Q23" s="239">
        <f>'Окружающий мир-4 2023 расклад'!M23</f>
        <v>74.33</v>
      </c>
      <c r="R23" s="143">
        <f>'Окружающий мир-4 2024 расклад'!M23</f>
        <v>61.4</v>
      </c>
      <c r="S23" s="242">
        <f>'Окружающий мир-4 2020'!N24</f>
        <v>1</v>
      </c>
      <c r="T23" s="141">
        <f>'Окружающий мир-4 2021'!N24</f>
        <v>0</v>
      </c>
      <c r="U23" s="298">
        <f>'Окружающий мир-4 2022 расклад'!N23</f>
        <v>3</v>
      </c>
      <c r="V23" s="387">
        <f>'Окружающий мир-4 2023 расклад'!N23</f>
        <v>0.99439999999999995</v>
      </c>
      <c r="W23" s="352">
        <f>'Окружающий мир-4 2024 расклад'!N23</f>
        <v>0</v>
      </c>
      <c r="X23" s="244">
        <f>'Окружающий мир-4 2020'!O24</f>
        <v>1.22</v>
      </c>
      <c r="Y23" s="239">
        <f>'Окружающий мир-4 2021'!O24</f>
        <v>0</v>
      </c>
      <c r="Z23" s="239">
        <f>'Окружающий мир-4 2022 расклад'!O23</f>
        <v>3.125</v>
      </c>
      <c r="AA23" s="398">
        <f>'Окружающий мир-4 2023 расклад'!O23</f>
        <v>0.88</v>
      </c>
      <c r="AB23" s="403">
        <f>'Окружающий мир-4 2024 расклад'!O23</f>
        <v>0</v>
      </c>
    </row>
    <row r="24" spans="1:28" ht="15" customHeight="1" x14ac:dyDescent="0.25">
      <c r="A24" s="57">
        <v>7</v>
      </c>
      <c r="B24" s="58">
        <v>20460</v>
      </c>
      <c r="C24" s="236" t="s">
        <v>149</v>
      </c>
      <c r="D24" s="140">
        <f>'Окружающий мир-4 2020'!K25</f>
        <v>110</v>
      </c>
      <c r="E24" s="141">
        <f>'Окружающий мир-4 2021'!K25</f>
        <v>103</v>
      </c>
      <c r="F24" s="298">
        <f>'Окружающий мир-4 2022 расклад'!K24</f>
        <v>101</v>
      </c>
      <c r="G24" s="387">
        <f>'Окружающий мир-4 2023 расклад'!K24</f>
        <v>110</v>
      </c>
      <c r="H24" s="352">
        <f>'Окружающий мир-4 2024 расклад'!K24</f>
        <v>95</v>
      </c>
      <c r="I24" s="140">
        <f>'Окружающий мир-4 2020'!L25</f>
        <v>68.001999999999995</v>
      </c>
      <c r="J24" s="141">
        <f>'Окружающий мир-4 2021'!L25</f>
        <v>82.997399999999999</v>
      </c>
      <c r="K24" s="298">
        <f>'Окружающий мир-4 2022 расклад'!L24</f>
        <v>78.000000000000014</v>
      </c>
      <c r="L24" s="387">
        <f>'Окружающий мир-4 2023 расклад'!L24</f>
        <v>97.009</v>
      </c>
      <c r="M24" s="352">
        <f>'Окружающий мир-4 2024 расклад'!L24</f>
        <v>64.999000000000009</v>
      </c>
      <c r="N24" s="244">
        <f>'Окружающий мир-4 2020'!M25</f>
        <v>61.82</v>
      </c>
      <c r="O24" s="142">
        <f>'Окружающий мир-4 2021'!M25</f>
        <v>80.58</v>
      </c>
      <c r="P24" s="303">
        <f>'Окружающий мир-4 2022 расклад'!M24</f>
        <v>77.227722772277232</v>
      </c>
      <c r="Q24" s="239">
        <f>'Окружающий мир-4 2023 расклад'!M24</f>
        <v>88.19</v>
      </c>
      <c r="R24" s="143">
        <f>'Окружающий мир-4 2024 расклад'!M24</f>
        <v>68.42</v>
      </c>
      <c r="S24" s="242">
        <f>'Окружающий мир-4 2020'!N25</f>
        <v>2</v>
      </c>
      <c r="T24" s="141">
        <f>'Окружающий мир-4 2021'!N25</f>
        <v>0.99909999999999999</v>
      </c>
      <c r="U24" s="298">
        <f>'Окружающий мир-4 2022 расклад'!N24</f>
        <v>1</v>
      </c>
      <c r="V24" s="387">
        <f>'Окружающий мир-4 2023 расклад'!N24</f>
        <v>0</v>
      </c>
      <c r="W24" s="352">
        <f>'Окружающий мир-4 2024 расклад'!N24</f>
        <v>0</v>
      </c>
      <c r="X24" s="244">
        <f>'Окружающий мир-4 2020'!O25</f>
        <v>1.82</v>
      </c>
      <c r="Y24" s="239">
        <f>'Окружающий мир-4 2021'!O25</f>
        <v>0.97</v>
      </c>
      <c r="Z24" s="239">
        <f>'Окружающий мир-4 2022 расклад'!O24</f>
        <v>0.99009900990099009</v>
      </c>
      <c r="AA24" s="398">
        <f>'Окружающий мир-4 2023 расклад'!O24</f>
        <v>0</v>
      </c>
      <c r="AB24" s="403">
        <f>'Окружающий мир-4 2024 расклад'!O24</f>
        <v>0</v>
      </c>
    </row>
    <row r="25" spans="1:28" ht="15" customHeight="1" x14ac:dyDescent="0.25">
      <c r="A25" s="57">
        <v>8</v>
      </c>
      <c r="B25" s="58">
        <v>20550</v>
      </c>
      <c r="C25" s="10" t="s">
        <v>18</v>
      </c>
      <c r="D25" s="140">
        <f>'Окружающий мир-4 2020'!K26</f>
        <v>61</v>
      </c>
      <c r="E25" s="141">
        <f>'Окружающий мир-4 2021'!K26</f>
        <v>91</v>
      </c>
      <c r="F25" s="298">
        <f>'Окружающий мир-4 2022 расклад'!K25</f>
        <v>46</v>
      </c>
      <c r="G25" s="387">
        <f>'Окружающий мир-4 2023 расклад'!K25</f>
        <v>81</v>
      </c>
      <c r="H25" s="352">
        <f>'Окружающий мир-4 2024 расклад'!K25</f>
        <v>62</v>
      </c>
      <c r="I25" s="140">
        <f>'Окружающий мир-4 2020'!L26</f>
        <v>44.999700000000004</v>
      </c>
      <c r="J25" s="141">
        <f>'Окружающий мир-4 2021'!L26</f>
        <v>78.005200000000002</v>
      </c>
      <c r="K25" s="298">
        <f>'Окружающий мир-4 2022 расклад'!L25</f>
        <v>35</v>
      </c>
      <c r="L25" s="387">
        <f>'Окружающий мир-4 2023 расклад'!L25</f>
        <v>67.003199999999993</v>
      </c>
      <c r="M25" s="352">
        <f>'Окружающий мир-4 2024 расклад'!L25</f>
        <v>51.999400000000009</v>
      </c>
      <c r="N25" s="244">
        <f>'Окружающий мир-4 2020'!M26</f>
        <v>73.77000000000001</v>
      </c>
      <c r="O25" s="142">
        <f>'Окружающий мир-4 2021'!M26</f>
        <v>85.72</v>
      </c>
      <c r="P25" s="303">
        <f>'Окружающий мир-4 2022 расклад'!M25</f>
        <v>76.086956521739125</v>
      </c>
      <c r="Q25" s="239">
        <f>'Окружающий мир-4 2023 расклад'!M25</f>
        <v>82.72</v>
      </c>
      <c r="R25" s="143">
        <f>'Окружающий мир-4 2024 расклад'!M25</f>
        <v>83.87</v>
      </c>
      <c r="S25" s="242">
        <f>'Окружающий мир-4 2020'!N26</f>
        <v>1</v>
      </c>
      <c r="T25" s="141">
        <f>'Окружающий мир-4 2021'!N26</f>
        <v>0</v>
      </c>
      <c r="U25" s="298">
        <f>'Окружающий мир-4 2022 расклад'!N25</f>
        <v>3</v>
      </c>
      <c r="V25" s="387">
        <f>'Окружающий мир-4 2023 расклад'!N25</f>
        <v>4.0014000000000003</v>
      </c>
      <c r="W25" s="352">
        <f>'Окружающий мир-4 2024 расклад'!N25</f>
        <v>0</v>
      </c>
      <c r="X25" s="244">
        <f>'Окружающий мир-4 2020'!O26</f>
        <v>1.64</v>
      </c>
      <c r="Y25" s="239">
        <f>'Окружающий мир-4 2021'!O26</f>
        <v>0</v>
      </c>
      <c r="Z25" s="239">
        <f>'Окружающий мир-4 2022 расклад'!O25</f>
        <v>6.5217391304347823</v>
      </c>
      <c r="AA25" s="398">
        <f>'Окружающий мир-4 2023 расклад'!O25</f>
        <v>4.9400000000000004</v>
      </c>
      <c r="AB25" s="403">
        <f>'Окружающий мир-4 2024 расклад'!O25</f>
        <v>0</v>
      </c>
    </row>
    <row r="26" spans="1:28" ht="15" customHeight="1" x14ac:dyDescent="0.25">
      <c r="A26" s="57">
        <v>9</v>
      </c>
      <c r="B26" s="58">
        <v>20630</v>
      </c>
      <c r="C26" s="10" t="s">
        <v>19</v>
      </c>
      <c r="D26" s="140">
        <f>'Окружающий мир-4 2020'!K27</f>
        <v>85</v>
      </c>
      <c r="E26" s="141">
        <f>'Окружающий мир-4 2021'!K27</f>
        <v>108</v>
      </c>
      <c r="F26" s="298">
        <f>'Окружающий мир-4 2022 расклад'!K26</f>
        <v>69</v>
      </c>
      <c r="G26" s="387">
        <f>'Окружающий мир-4 2023 расклад'!K26</f>
        <v>87</v>
      </c>
      <c r="H26" s="352">
        <f>'Окружающий мир-4 2024 расклад'!K26</f>
        <v>87</v>
      </c>
      <c r="I26" s="140">
        <f>'Окружающий мир-4 2020'!L27</f>
        <v>42.006999999999998</v>
      </c>
      <c r="J26" s="141">
        <f>'Окружающий мир-4 2021'!L27</f>
        <v>89.002799999999993</v>
      </c>
      <c r="K26" s="298">
        <f>'Окружающий мир-4 2022 расклад'!L26</f>
        <v>42.000000000000007</v>
      </c>
      <c r="L26" s="387">
        <f>'Окружающий мир-4 2023 расклад'!L26</f>
        <v>72.992999999999995</v>
      </c>
      <c r="M26" s="352">
        <f>'Окружающий мир-4 2024 расклад'!L26</f>
        <v>76.003199999999993</v>
      </c>
      <c r="N26" s="244">
        <f>'Окружающий мир-4 2020'!M27</f>
        <v>49.42</v>
      </c>
      <c r="O26" s="142">
        <f>'Окружающий мир-4 2021'!M27</f>
        <v>82.41</v>
      </c>
      <c r="P26" s="303">
        <f>'Окружающий мир-4 2022 расклад'!M26</f>
        <v>60.869565217391312</v>
      </c>
      <c r="Q26" s="239">
        <f>'Окружающий мир-4 2023 расклад'!M26</f>
        <v>83.9</v>
      </c>
      <c r="R26" s="143">
        <f>'Окружающий мир-4 2024 расклад'!M26</f>
        <v>87.36</v>
      </c>
      <c r="S26" s="242">
        <f>'Окружающий мир-4 2020'!N27</f>
        <v>6.0010000000000003</v>
      </c>
      <c r="T26" s="141">
        <f>'Окружающий мир-4 2021'!N27</f>
        <v>1.9980000000000002</v>
      </c>
      <c r="U26" s="298">
        <f>'Окружающий мир-4 2022 расклад'!N26</f>
        <v>1</v>
      </c>
      <c r="V26" s="387">
        <f>'Окружающий мир-4 2023 расклад'!N26</f>
        <v>1.0004999999999999</v>
      </c>
      <c r="W26" s="352">
        <f>'Окружающий мир-4 2024 расклад'!N26</f>
        <v>0</v>
      </c>
      <c r="X26" s="244">
        <f>'Окружающий мир-4 2020'!O27</f>
        <v>7.06</v>
      </c>
      <c r="Y26" s="239">
        <f>'Окружающий мир-4 2021'!O27</f>
        <v>1.85</v>
      </c>
      <c r="Z26" s="239">
        <f>'Окружающий мир-4 2022 расклад'!O26</f>
        <v>1.4492753623188406</v>
      </c>
      <c r="AA26" s="398">
        <f>'Окружающий мир-4 2023 расклад'!O26</f>
        <v>1.1499999999999999</v>
      </c>
      <c r="AB26" s="403">
        <f>'Окружающий мир-4 2024 расклад'!O26</f>
        <v>0</v>
      </c>
    </row>
    <row r="27" spans="1:28" ht="15" customHeight="1" x14ac:dyDescent="0.25">
      <c r="A27" s="57">
        <v>10</v>
      </c>
      <c r="B27" s="58">
        <v>20810</v>
      </c>
      <c r="C27" s="10" t="s">
        <v>150</v>
      </c>
      <c r="D27" s="140">
        <f>'Окружающий мир-4 2020'!K28</f>
        <v>60</v>
      </c>
      <c r="E27" s="141">
        <f>'Окружающий мир-4 2021'!K28</f>
        <v>90</v>
      </c>
      <c r="F27" s="298">
        <f>'Окружающий мир-4 2022 расклад'!K27</f>
        <v>109</v>
      </c>
      <c r="G27" s="387">
        <f>'Окружающий мир-4 2023 расклад'!K27</f>
        <v>103</v>
      </c>
      <c r="H27" s="352">
        <f>'Окружающий мир-4 2024 расклад'!K27</f>
        <v>103</v>
      </c>
      <c r="I27" s="140">
        <f>'Окружающий мир-4 2020'!L28</f>
        <v>22.997999999999998</v>
      </c>
      <c r="J27" s="141">
        <f>'Окружающий мир-4 2021'!L28</f>
        <v>49.005000000000003</v>
      </c>
      <c r="K27" s="298">
        <f>'Окружающий мир-4 2022 расклад'!L27</f>
        <v>55</v>
      </c>
      <c r="L27" s="387">
        <f>'Окружающий мир-4 2023 расклад'!L27</f>
        <v>67.001500000000021</v>
      </c>
      <c r="M27" s="352">
        <f>'Окружающий мир-4 2024 расклад'!L27</f>
        <v>68.000599999999991</v>
      </c>
      <c r="N27" s="244">
        <f>'Окружающий мир-4 2020'!M28</f>
        <v>38.33</v>
      </c>
      <c r="O27" s="142">
        <f>'Окружающий мир-4 2021'!M28</f>
        <v>54.45</v>
      </c>
      <c r="P27" s="303">
        <f>'Окружающий мир-4 2022 расклад'!M27</f>
        <v>50.458715596330279</v>
      </c>
      <c r="Q27" s="239">
        <f>'Окружающий мир-4 2023 расклад'!M27</f>
        <v>65.050000000000011</v>
      </c>
      <c r="R27" s="143">
        <f>'Окружающий мир-4 2024 расклад'!M27</f>
        <v>66.02</v>
      </c>
      <c r="S27" s="242">
        <f>'Окружающий мир-4 2020'!N28</f>
        <v>0</v>
      </c>
      <c r="T27" s="141">
        <f>'Окружающий мир-4 2021'!N28</f>
        <v>5.0039999999999996</v>
      </c>
      <c r="U27" s="298">
        <f>'Окружающий мир-4 2022 расклад'!N27</f>
        <v>3.0000000000000004</v>
      </c>
      <c r="V27" s="387">
        <f>'Окружающий мир-4 2023 расклад'!N27</f>
        <v>1.9982</v>
      </c>
      <c r="W27" s="352">
        <f>'Окружающий мир-4 2024 расклад'!N27</f>
        <v>0.99909999999999999</v>
      </c>
      <c r="X27" s="244">
        <f>'Окружающий мир-4 2020'!O28</f>
        <v>0</v>
      </c>
      <c r="Y27" s="239">
        <f>'Окружающий мир-4 2021'!O28</f>
        <v>5.56</v>
      </c>
      <c r="Z27" s="239">
        <f>'Окружающий мир-4 2022 расклад'!O27</f>
        <v>2.7522935779816518</v>
      </c>
      <c r="AA27" s="398">
        <f>'Окружающий мир-4 2023 расклад'!O27</f>
        <v>1.94</v>
      </c>
      <c r="AB27" s="403">
        <f>'Окружающий мир-4 2024 расклад'!O27</f>
        <v>0.97</v>
      </c>
    </row>
    <row r="28" spans="1:28" ht="15" customHeight="1" x14ac:dyDescent="0.25">
      <c r="A28" s="57">
        <v>11</v>
      </c>
      <c r="B28" s="58">
        <v>20900</v>
      </c>
      <c r="C28" s="10" t="s">
        <v>151</v>
      </c>
      <c r="D28" s="140">
        <f>'Окружающий мир-4 2020'!K29</f>
        <v>105</v>
      </c>
      <c r="E28" s="141">
        <f>'Окружающий мир-4 2021'!K29</f>
        <v>127</v>
      </c>
      <c r="F28" s="298">
        <f>'Окружающий мир-4 2022 расклад'!K28</f>
        <v>102</v>
      </c>
      <c r="G28" s="387">
        <f>'Окружающий мир-4 2023 расклад'!K28</f>
        <v>155</v>
      </c>
      <c r="H28" s="352">
        <f>'Окружающий мир-4 2024 расклад'!K28</f>
        <v>140</v>
      </c>
      <c r="I28" s="140">
        <f>'Окружающий мир-4 2020'!L29</f>
        <v>59.997</v>
      </c>
      <c r="J28" s="141">
        <f>'Окружающий мир-4 2021'!L29</f>
        <v>106.9975</v>
      </c>
      <c r="K28" s="298">
        <f>'Окружающий мир-4 2022 расклад'!L28</f>
        <v>52</v>
      </c>
      <c r="L28" s="387">
        <f>'Окружающий мир-4 2023 расклад'!L28</f>
        <v>127.00699999999999</v>
      </c>
      <c r="M28" s="352">
        <f>'Окружающий мир-4 2024 расклад'!L28</f>
        <v>85.007999999999996</v>
      </c>
      <c r="N28" s="244">
        <f>'Окружающий мир-4 2020'!M29</f>
        <v>57.14</v>
      </c>
      <c r="O28" s="142">
        <f>'Окружающий мир-4 2021'!M29</f>
        <v>84.25</v>
      </c>
      <c r="P28" s="303">
        <f>'Окружающий мир-4 2022 расклад'!M28</f>
        <v>50.980392156862742</v>
      </c>
      <c r="Q28" s="239">
        <f>'Окружающий мир-4 2023 расклад'!M28</f>
        <v>81.94</v>
      </c>
      <c r="R28" s="143">
        <f>'Окружающий мир-4 2024 расклад'!M28</f>
        <v>60.72</v>
      </c>
      <c r="S28" s="242">
        <f>'Окружающий мир-4 2020'!N29</f>
        <v>4</v>
      </c>
      <c r="T28" s="141">
        <f>'Окружающий мир-4 2021'!N29</f>
        <v>0</v>
      </c>
      <c r="U28" s="298">
        <f>'Окружающий мир-4 2022 расклад'!N28</f>
        <v>4</v>
      </c>
      <c r="V28" s="387">
        <f>'Окружающий мир-4 2023 расклад'!N28</f>
        <v>1.0075000000000001</v>
      </c>
      <c r="W28" s="352">
        <f>'Окружающий мир-4 2024 расклад'!N28</f>
        <v>2.0019999999999998</v>
      </c>
      <c r="X28" s="244">
        <f>'Окружающий мир-4 2020'!O29</f>
        <v>3.81</v>
      </c>
      <c r="Y28" s="239">
        <f>'Окружающий мир-4 2021'!O29</f>
        <v>0</v>
      </c>
      <c r="Z28" s="239">
        <f>'Окружающий мир-4 2022 расклад'!O28</f>
        <v>3.9215686274509802</v>
      </c>
      <c r="AA28" s="398">
        <f>'Окружающий мир-4 2023 расклад'!O28</f>
        <v>0.65</v>
      </c>
      <c r="AB28" s="403">
        <f>'Окружающий мир-4 2024 расклад'!O28</f>
        <v>1.43</v>
      </c>
    </row>
    <row r="29" spans="1:28" ht="15" customHeight="1" thickBot="1" x14ac:dyDescent="0.3">
      <c r="A29" s="57">
        <v>12</v>
      </c>
      <c r="B29" s="34">
        <v>21350</v>
      </c>
      <c r="C29" s="237" t="s">
        <v>152</v>
      </c>
      <c r="D29" s="144">
        <f>'Окружающий мир-4 2020'!K30</f>
        <v>59</v>
      </c>
      <c r="E29" s="145">
        <f>'Окружающий мир-4 2021'!K30</f>
        <v>57</v>
      </c>
      <c r="F29" s="299">
        <f>'Окружающий мир-4 2022 расклад'!K29</f>
        <v>69</v>
      </c>
      <c r="G29" s="388">
        <f>'Окружающий мир-4 2023 расклад'!K29</f>
        <v>92</v>
      </c>
      <c r="H29" s="353">
        <f>'Окружающий мир-4 2024 расклад'!K29</f>
        <v>69</v>
      </c>
      <c r="I29" s="144">
        <f>'Окружающий мир-4 2020'!L30</f>
        <v>12.000599999999999</v>
      </c>
      <c r="J29" s="145">
        <f>'Окружающий мир-4 2021'!L30</f>
        <v>41.000100000000003</v>
      </c>
      <c r="K29" s="299">
        <f>'Окружающий мир-4 2022 расклад'!L29</f>
        <v>45</v>
      </c>
      <c r="L29" s="388">
        <f>'Окружающий мир-4 2023 расклад'!L29</f>
        <v>74.004799999999989</v>
      </c>
      <c r="M29" s="353">
        <f>'Окружающий мир-4 2024 расклад'!L29</f>
        <v>58.001400000000004</v>
      </c>
      <c r="N29" s="309">
        <f>'Окружающий мир-4 2020'!M30</f>
        <v>20.34</v>
      </c>
      <c r="O29" s="146">
        <f>'Окружающий мир-4 2021'!M30</f>
        <v>71.930000000000007</v>
      </c>
      <c r="P29" s="304">
        <f>'Окружающий мир-4 2022 расклад'!M29</f>
        <v>65.217391304347828</v>
      </c>
      <c r="Q29" s="240">
        <f>'Окружающий мир-4 2023 расклад'!M29</f>
        <v>80.44</v>
      </c>
      <c r="R29" s="147">
        <f>'Окружающий мир-4 2024 расклад'!M29</f>
        <v>84.06</v>
      </c>
      <c r="S29" s="375">
        <f>'Окружающий мир-4 2020'!N30</f>
        <v>4</v>
      </c>
      <c r="T29" s="145">
        <f>'Окружающий мир-4 2021'!N30</f>
        <v>0</v>
      </c>
      <c r="U29" s="299">
        <f>'Окружающий мир-4 2022 расклад'!N29</f>
        <v>2</v>
      </c>
      <c r="V29" s="388">
        <f>'Окружающий мир-4 2023 расклад'!N29</f>
        <v>0</v>
      </c>
      <c r="W29" s="353">
        <f>'Окружающий мир-4 2024 расклад'!N29</f>
        <v>0</v>
      </c>
      <c r="X29" s="309">
        <f>'Окружающий мир-4 2020'!O30</f>
        <v>6.78</v>
      </c>
      <c r="Y29" s="240">
        <f>'Окружающий мир-4 2021'!O30</f>
        <v>0</v>
      </c>
      <c r="Z29" s="240">
        <f>'Окружающий мир-4 2022 расклад'!O29</f>
        <v>2.8985507246376812</v>
      </c>
      <c r="AA29" s="399">
        <f>'Окружающий мир-4 2023 расклад'!O29</f>
        <v>0</v>
      </c>
      <c r="AB29" s="404">
        <f>'Окружающий мир-4 2024 расклад'!O29</f>
        <v>0</v>
      </c>
    </row>
    <row r="30" spans="1:28" ht="15" customHeight="1" thickBot="1" x14ac:dyDescent="0.3">
      <c r="A30" s="54"/>
      <c r="B30" s="35"/>
      <c r="C30" s="22" t="s">
        <v>105</v>
      </c>
      <c r="D30" s="330">
        <f>'Окружающий мир-4 2020'!K31</f>
        <v>1484</v>
      </c>
      <c r="E30" s="366">
        <f>'Окружающий мир-4 2021'!K31</f>
        <v>1687</v>
      </c>
      <c r="F30" s="367">
        <f>'Окружающий мир-4 2022 расклад'!K30</f>
        <v>1597</v>
      </c>
      <c r="G30" s="385">
        <f>'Окружающий мир-4 2023 расклад'!K30</f>
        <v>1815</v>
      </c>
      <c r="H30" s="368">
        <f>'Окружающий мир-4 2024 расклад'!K30</f>
        <v>1709</v>
      </c>
      <c r="I30" s="330">
        <f>'Окружающий мир-4 2020'!L31</f>
        <v>769.00189999999998</v>
      </c>
      <c r="J30" s="366">
        <f>'Окружающий мир-4 2021'!L31</f>
        <v>1265.0238999999999</v>
      </c>
      <c r="K30" s="367">
        <f>'Окружающий мир-4 2022 расклад'!L30</f>
        <v>1078</v>
      </c>
      <c r="L30" s="385">
        <f>'Окружающий мир-4 2023 расклад'!L30</f>
        <v>1417.9820999999999</v>
      </c>
      <c r="M30" s="368">
        <f>'Окружающий мир-4 2024 расклад'!L30</f>
        <v>1308</v>
      </c>
      <c r="N30" s="363">
        <f>'Окружающий мир-4 2020'!M31</f>
        <v>50.249490196078433</v>
      </c>
      <c r="O30" s="327">
        <f>'Окружающий мир-4 2021'!M31</f>
        <v>73.261176470588225</v>
      </c>
      <c r="P30" s="369">
        <f>'Окружающий мир-4 2022 расклад'!M30</f>
        <v>63.651681977712911</v>
      </c>
      <c r="Q30" s="364">
        <f>'Окружающий мир-4 2023 расклад'!M30</f>
        <v>77.175882352941187</v>
      </c>
      <c r="R30" s="365">
        <f>'Окружающий мир-4 2024 расклад'!M30</f>
        <v>75.828823529411764</v>
      </c>
      <c r="S30" s="370">
        <f>'Окружающий мир-4 2020'!N31</f>
        <v>58.013500000000001</v>
      </c>
      <c r="T30" s="366">
        <f>'Окружающий мир-4 2021'!N31</f>
        <v>15.0044</v>
      </c>
      <c r="U30" s="367">
        <f>'Окружающий мир-4 2022 расклад'!N30</f>
        <v>52</v>
      </c>
      <c r="V30" s="385">
        <f>'Окружающий мир-4 2023 расклад'!N30</f>
        <v>28.997500000000002</v>
      </c>
      <c r="W30" s="368">
        <f>'Окружающий мир-4 2024 расклад'!N30</f>
        <v>19.002400000000002</v>
      </c>
      <c r="X30" s="363">
        <f>'Окружающий мир-4 2020'!O31</f>
        <v>4.1974999999999998</v>
      </c>
      <c r="Y30" s="364">
        <f>'Окружающий мир-4 2021'!O31</f>
        <v>0.97294117647058842</v>
      </c>
      <c r="Z30" s="364">
        <f>'Окружающий мир-4 2022 расклад'!O30</f>
        <v>4.0089204491753412</v>
      </c>
      <c r="AA30" s="364">
        <f>'Окружающий мир-4 2023 расклад'!O30</f>
        <v>1.2429411764705882</v>
      </c>
      <c r="AB30" s="365">
        <f>'Окружающий мир-4 2024 расклад'!O30</f>
        <v>2.3224999999999998</v>
      </c>
    </row>
    <row r="31" spans="1:28" ht="15" customHeight="1" x14ac:dyDescent="0.25">
      <c r="A31" s="55">
        <v>1</v>
      </c>
      <c r="B31" s="56">
        <v>30070</v>
      </c>
      <c r="C31" s="13" t="s">
        <v>25</v>
      </c>
      <c r="D31" s="136">
        <f>'Окружающий мир-4 2020'!K32</f>
        <v>138</v>
      </c>
      <c r="E31" s="137">
        <f>'Окружающий мир-4 2021'!K32</f>
        <v>134</v>
      </c>
      <c r="F31" s="297">
        <f>'Окружающий мир-4 2022 расклад'!K31</f>
        <v>143</v>
      </c>
      <c r="G31" s="389">
        <f>'Окружающий мир-4 2023 расклад'!K31</f>
        <v>140</v>
      </c>
      <c r="H31" s="354">
        <f>'Окружающий мир-4 2024 расклад'!K31</f>
        <v>123</v>
      </c>
      <c r="I31" s="136">
        <f>'Окружающий мир-4 2020'!L32</f>
        <v>81.006</v>
      </c>
      <c r="J31" s="137">
        <f>'Окружающий мир-4 2021'!L32</f>
        <v>105.994</v>
      </c>
      <c r="K31" s="297">
        <f>'Окружающий мир-4 2022 расклад'!L31</f>
        <v>100</v>
      </c>
      <c r="L31" s="389">
        <f>'Окружающий мир-4 2023 расклад'!L31</f>
        <v>98.994000000000014</v>
      </c>
      <c r="M31" s="354">
        <f>'Окружающий мир-4 2024 расклад'!L31</f>
        <v>102.00390000000002</v>
      </c>
      <c r="N31" s="308">
        <f>'Окружающий мир-4 2020'!M32</f>
        <v>58.699999999999996</v>
      </c>
      <c r="O31" s="138">
        <f>'Окружающий мир-4 2021'!M32</f>
        <v>79.099999999999994</v>
      </c>
      <c r="P31" s="302">
        <f>'Окружающий мир-4 2022 расклад'!M31</f>
        <v>69.930069930069934</v>
      </c>
      <c r="Q31" s="238">
        <f>'Окружающий мир-4 2023 расклад'!M31</f>
        <v>70.710000000000008</v>
      </c>
      <c r="R31" s="139">
        <f>'Окружающий мир-4 2024 расклад'!M31</f>
        <v>82.93</v>
      </c>
      <c r="S31" s="241">
        <f>'Окружающий мир-4 2020'!N32</f>
        <v>8.0039999999999996</v>
      </c>
      <c r="T31" s="137">
        <f>'Окружающий мир-4 2021'!N32</f>
        <v>1.0049999999999999</v>
      </c>
      <c r="U31" s="297">
        <f>'Окружающий мир-4 2022 расклад'!N31</f>
        <v>0</v>
      </c>
      <c r="V31" s="389">
        <f>'Окружающий мир-4 2023 расклад'!N31</f>
        <v>6.0060000000000002</v>
      </c>
      <c r="W31" s="354">
        <f>'Окружающий мир-4 2024 расклад'!N31</f>
        <v>0</v>
      </c>
      <c r="X31" s="308">
        <f>'Окружающий мир-4 2020'!O32</f>
        <v>5.8</v>
      </c>
      <c r="Y31" s="238">
        <f>'Окружающий мир-4 2021'!O32</f>
        <v>0.75</v>
      </c>
      <c r="Z31" s="238">
        <f>'Окружающий мир-4 2022 расклад'!O31</f>
        <v>0</v>
      </c>
      <c r="AA31" s="395">
        <f>'Окружающий мир-4 2023 расклад'!O31</f>
        <v>4.29</v>
      </c>
      <c r="AB31" s="362">
        <f>'Окружающий мир-4 2024 расклад'!O31</f>
        <v>0</v>
      </c>
    </row>
    <row r="32" spans="1:28" ht="15" customHeight="1" x14ac:dyDescent="0.25">
      <c r="A32" s="57">
        <v>2</v>
      </c>
      <c r="B32" s="58">
        <v>30480</v>
      </c>
      <c r="C32" s="11" t="s">
        <v>153</v>
      </c>
      <c r="D32" s="140">
        <f>'Окружающий мир-4 2020'!K33</f>
        <v>126</v>
      </c>
      <c r="E32" s="141">
        <f>'Окружающий мир-4 2021'!K33</f>
        <v>117</v>
      </c>
      <c r="F32" s="298">
        <f>'Окружающий мир-4 2022 расклад'!K32</f>
        <v>126</v>
      </c>
      <c r="G32" s="387">
        <f>'Окружающий мир-4 2023 расклад'!K32</f>
        <v>123</v>
      </c>
      <c r="H32" s="352">
        <f>'Окружающий мир-4 2024 расклад'!K32</f>
        <v>134</v>
      </c>
      <c r="I32" s="140">
        <f>'Окружающий мир-4 2020'!L33</f>
        <v>71.000999999999991</v>
      </c>
      <c r="J32" s="141">
        <f>'Окружающий мир-4 2021'!L33</f>
        <v>103.00679999999998</v>
      </c>
      <c r="K32" s="298">
        <f>'Окружающий мир-4 2022 расклад'!L32</f>
        <v>116</v>
      </c>
      <c r="L32" s="387">
        <f>'Окружающий мир-4 2023 расклад'!L32</f>
        <v>113.0001</v>
      </c>
      <c r="M32" s="352">
        <f>'Окружающий мир-4 2024 расклад'!L32</f>
        <v>113.00219999999999</v>
      </c>
      <c r="N32" s="244">
        <f>'Окружающий мир-4 2020'!M33</f>
        <v>56.349999999999994</v>
      </c>
      <c r="O32" s="142">
        <f>'Окружающий мир-4 2021'!M33</f>
        <v>88.039999999999992</v>
      </c>
      <c r="P32" s="303">
        <f>'Окружающий мир-4 2022 расклад'!M32</f>
        <v>92.063492063492063</v>
      </c>
      <c r="Q32" s="239">
        <f>'Окружающий мир-4 2023 расклад'!M32</f>
        <v>91.87</v>
      </c>
      <c r="R32" s="143">
        <f>'Окружающий мир-4 2024 расклад'!M32</f>
        <v>84.33</v>
      </c>
      <c r="S32" s="242">
        <f>'Окружающий мир-4 2020'!N33</f>
        <v>3</v>
      </c>
      <c r="T32" s="141">
        <f>'Окружающий мир-4 2021'!N33</f>
        <v>0</v>
      </c>
      <c r="U32" s="298">
        <f>'Окружающий мир-4 2022 расклад'!N32</f>
        <v>0</v>
      </c>
      <c r="V32" s="387">
        <f>'Окружающий мир-4 2023 расклад'!N32</f>
        <v>0</v>
      </c>
      <c r="W32" s="352">
        <f>'Окружающий мир-4 2024 расклад'!N32</f>
        <v>1.0049999999999999</v>
      </c>
      <c r="X32" s="244">
        <f>'Окружающий мир-4 2020'!O33</f>
        <v>2.38</v>
      </c>
      <c r="Y32" s="239">
        <f>'Окружающий мир-4 2021'!O33</f>
        <v>0</v>
      </c>
      <c r="Z32" s="239">
        <f>'Окружающий мир-4 2022 расклад'!O32</f>
        <v>0</v>
      </c>
      <c r="AA32" s="398">
        <f>'Окружающий мир-4 2023 расклад'!O32</f>
        <v>0</v>
      </c>
      <c r="AB32" s="403">
        <f>'Окружающий мир-4 2024 расклад'!O32</f>
        <v>0.75</v>
      </c>
    </row>
    <row r="33" spans="1:28" ht="15" customHeight="1" x14ac:dyDescent="0.25">
      <c r="A33" s="57">
        <v>3</v>
      </c>
      <c r="B33" s="58">
        <v>30460</v>
      </c>
      <c r="C33" s="10" t="s">
        <v>30</v>
      </c>
      <c r="D33" s="140">
        <f>'Окружающий мир-4 2020'!K34</f>
        <v>123</v>
      </c>
      <c r="E33" s="141">
        <f>'Окружающий мир-4 2021'!K34</f>
        <v>113</v>
      </c>
      <c r="F33" s="298">
        <f>'Окружающий мир-4 2022 расклад'!K33</f>
        <v>140</v>
      </c>
      <c r="G33" s="387">
        <f>'Окружающий мир-4 2023 расклад'!K33</f>
        <v>166</v>
      </c>
      <c r="H33" s="352">
        <f>'Окружающий мир-4 2024 расклад'!K33</f>
        <v>136</v>
      </c>
      <c r="I33" s="140">
        <f>'Окружающий мир-4 2020'!L34</f>
        <v>72.004199999999997</v>
      </c>
      <c r="J33" s="141">
        <f>'Окружающий мир-4 2021'!L34</f>
        <v>98.004899999999978</v>
      </c>
      <c r="K33" s="298">
        <f>'Окружающий мир-4 2022 расклад'!L33</f>
        <v>100</v>
      </c>
      <c r="L33" s="387">
        <f>'Окружающий мир-4 2023 расклад'!L33</f>
        <v>142.9924</v>
      </c>
      <c r="M33" s="352">
        <f>'Окружающий мир-4 2024 расклад'!L33</f>
        <v>128.99599999999998</v>
      </c>
      <c r="N33" s="244">
        <f>'Окружающий мир-4 2020'!M34</f>
        <v>58.54</v>
      </c>
      <c r="O33" s="142">
        <f>'Окружающий мир-4 2021'!M34</f>
        <v>86.72999999999999</v>
      </c>
      <c r="P33" s="303">
        <f>'Окружающий мир-4 2022 расклад'!M33</f>
        <v>71.428571428571431</v>
      </c>
      <c r="Q33" s="239">
        <f>'Окружающий мир-4 2023 расклад'!M33</f>
        <v>86.14</v>
      </c>
      <c r="R33" s="143">
        <f>'Окружающий мир-4 2024 расклад'!M33</f>
        <v>94.85</v>
      </c>
      <c r="S33" s="242">
        <f>'Окружающий мир-4 2020'!N34</f>
        <v>2</v>
      </c>
      <c r="T33" s="141">
        <f>'Окружающий мир-4 2021'!N34</f>
        <v>0</v>
      </c>
      <c r="U33" s="298">
        <f>'Окружающий мир-4 2022 расклад'!N33</f>
        <v>3</v>
      </c>
      <c r="V33" s="387">
        <f>'Окружающий мир-4 2023 расклад'!N33</f>
        <v>1.992</v>
      </c>
      <c r="W33" s="352">
        <f>'Окружающий мир-4 2024 расклад'!N33</f>
        <v>0</v>
      </c>
      <c r="X33" s="244">
        <f>'Окружающий мир-4 2020'!O34</f>
        <v>1.63</v>
      </c>
      <c r="Y33" s="239">
        <f>'Окружающий мир-4 2021'!O34</f>
        <v>0</v>
      </c>
      <c r="Z33" s="239">
        <f>'Окружающий мир-4 2022 расклад'!O33</f>
        <v>2.1428571428571428</v>
      </c>
      <c r="AA33" s="398">
        <f>'Окружающий мир-4 2023 расклад'!O33</f>
        <v>1.2</v>
      </c>
      <c r="AB33" s="403">
        <f>'Окружающий мир-4 2024 расклад'!O33</f>
        <v>0</v>
      </c>
    </row>
    <row r="34" spans="1:28" ht="15" customHeight="1" x14ac:dyDescent="0.25">
      <c r="A34" s="57">
        <v>4</v>
      </c>
      <c r="B34" s="58">
        <v>30030</v>
      </c>
      <c r="C34" s="10" t="s">
        <v>154</v>
      </c>
      <c r="D34" s="140">
        <f>'Окружающий мир-4 2020'!K35</f>
        <v>76</v>
      </c>
      <c r="E34" s="141">
        <f>'Окружающий мир-4 2021'!K35</f>
        <v>101</v>
      </c>
      <c r="F34" s="298">
        <f>'Окружающий мир-4 2022 расклад'!K34</f>
        <v>110</v>
      </c>
      <c r="G34" s="387">
        <f>'Окружающий мир-4 2023 расклад'!K34</f>
        <v>116</v>
      </c>
      <c r="H34" s="352">
        <f>'Окружающий мир-4 2024 расклад'!K34</f>
        <v>86</v>
      </c>
      <c r="I34" s="140">
        <f>'Окружающий мир-4 2020'!L35</f>
        <v>38</v>
      </c>
      <c r="J34" s="141">
        <f>'Окружающий мир-4 2021'!L35</f>
        <v>90.001100000000008</v>
      </c>
      <c r="K34" s="298">
        <f>'Окружающий мир-4 2022 расклад'!L34</f>
        <v>87</v>
      </c>
      <c r="L34" s="387">
        <f>'Окружающий мир-4 2023 расклад'!L34</f>
        <v>101.99880000000002</v>
      </c>
      <c r="M34" s="352">
        <f>'Окружающий мир-4 2024 расклад'!L34</f>
        <v>67.002599999999987</v>
      </c>
      <c r="N34" s="244">
        <f>'Окружающий мир-4 2020'!M35</f>
        <v>50</v>
      </c>
      <c r="O34" s="142">
        <f>'Окружающий мир-4 2021'!M35</f>
        <v>89.11</v>
      </c>
      <c r="P34" s="303">
        <f>'Окружающий мир-4 2022 расклад'!M34</f>
        <v>79.090909090909093</v>
      </c>
      <c r="Q34" s="239">
        <f>'Окружающий мир-4 2023 расклад'!M34</f>
        <v>87.93</v>
      </c>
      <c r="R34" s="143">
        <f>'Окружающий мир-4 2024 расклад'!M34</f>
        <v>77.91</v>
      </c>
      <c r="S34" s="242">
        <f>'Окружающий мир-4 2020'!N35</f>
        <v>5.0007999999999999</v>
      </c>
      <c r="T34" s="141">
        <f>'Окружающий мир-4 2021'!N35</f>
        <v>0</v>
      </c>
      <c r="U34" s="298">
        <f>'Окружающий мир-4 2022 расклад'!N34</f>
        <v>0</v>
      </c>
      <c r="V34" s="387">
        <f>'Окружающий мир-4 2023 расклад'!N34</f>
        <v>0</v>
      </c>
      <c r="W34" s="352">
        <f>'Окружающий мир-4 2024 расклад'!N34</f>
        <v>0</v>
      </c>
      <c r="X34" s="244">
        <f>'Окружающий мир-4 2020'!O35</f>
        <v>6.58</v>
      </c>
      <c r="Y34" s="239">
        <f>'Окружающий мир-4 2021'!O35</f>
        <v>0</v>
      </c>
      <c r="Z34" s="239">
        <f>'Окружающий мир-4 2022 расклад'!O34</f>
        <v>0</v>
      </c>
      <c r="AA34" s="398">
        <f>'Окружающий мир-4 2023 расклад'!O34</f>
        <v>0</v>
      </c>
      <c r="AB34" s="403">
        <f>'Окружающий мир-4 2024 расклад'!O34</f>
        <v>0</v>
      </c>
    </row>
    <row r="35" spans="1:28" ht="15" customHeight="1" x14ac:dyDescent="0.25">
      <c r="A35" s="57">
        <v>5</v>
      </c>
      <c r="B35" s="58">
        <v>31000</v>
      </c>
      <c r="C35" s="10" t="s">
        <v>38</v>
      </c>
      <c r="D35" s="140">
        <f>'Окружающий мир-4 2020'!K36</f>
        <v>99</v>
      </c>
      <c r="E35" s="141">
        <f>'Окружающий мир-4 2021'!K36</f>
        <v>101</v>
      </c>
      <c r="F35" s="298">
        <f>'Окружающий мир-4 2022 расклад'!K35</f>
        <v>98</v>
      </c>
      <c r="G35" s="387">
        <f>'Окружающий мир-4 2023 расклад'!K35</f>
        <v>72</v>
      </c>
      <c r="H35" s="352">
        <f>'Окружающий мир-4 2024 расклад'!K35</f>
        <v>100</v>
      </c>
      <c r="I35" s="140">
        <f>'Окружающий мир-4 2020'!L36</f>
        <v>92.000700000000009</v>
      </c>
      <c r="J35" s="141">
        <f>'Окружающий мир-4 2021'!L36</f>
        <v>79.002200000000002</v>
      </c>
      <c r="K35" s="298">
        <f>'Окружающий мир-4 2022 расклад'!L35</f>
        <v>77.999999999999986</v>
      </c>
      <c r="L35" s="387">
        <f>'Окружающий мир-4 2023 расклад'!L35</f>
        <v>59.997600000000006</v>
      </c>
      <c r="M35" s="352">
        <f>'Окружающий мир-4 2024 расклад'!L35</f>
        <v>81</v>
      </c>
      <c r="N35" s="244">
        <f>'Окружающий мир-4 2020'!M36</f>
        <v>92.93</v>
      </c>
      <c r="O35" s="142">
        <f>'Окружающий мир-4 2021'!M36</f>
        <v>78.22</v>
      </c>
      <c r="P35" s="303">
        <f>'Окружающий мир-4 2022 расклад'!M35</f>
        <v>79.591836734693871</v>
      </c>
      <c r="Q35" s="239">
        <f>'Окружающий мир-4 2023 расклад'!M35</f>
        <v>83.33</v>
      </c>
      <c r="R35" s="143">
        <f>'Окружающий мир-4 2024 расклад'!M35</f>
        <v>81</v>
      </c>
      <c r="S35" s="242">
        <f>'Окружающий мир-4 2020'!N36</f>
        <v>0</v>
      </c>
      <c r="T35" s="141">
        <f>'Окружающий мир-4 2021'!N36</f>
        <v>0</v>
      </c>
      <c r="U35" s="298">
        <f>'Окружающий мир-4 2022 расклад'!N35</f>
        <v>0</v>
      </c>
      <c r="V35" s="387">
        <f>'Окружающий мир-4 2023 расклад'!N35</f>
        <v>0</v>
      </c>
      <c r="W35" s="352">
        <f>'Окружающий мир-4 2024 расклад'!N35</f>
        <v>1</v>
      </c>
      <c r="X35" s="244">
        <f>'Окружающий мир-4 2020'!O36</f>
        <v>0</v>
      </c>
      <c r="Y35" s="239">
        <f>'Окружающий мир-4 2021'!O36</f>
        <v>0</v>
      </c>
      <c r="Z35" s="239">
        <f>'Окружающий мир-4 2022 расклад'!O35</f>
        <v>0</v>
      </c>
      <c r="AA35" s="398">
        <f>'Окружающий мир-4 2023 расклад'!O35</f>
        <v>0</v>
      </c>
      <c r="AB35" s="403">
        <f>'Окружающий мир-4 2024 расклад'!O35</f>
        <v>1</v>
      </c>
    </row>
    <row r="36" spans="1:28" ht="15" customHeight="1" x14ac:dyDescent="0.25">
      <c r="A36" s="57">
        <v>6</v>
      </c>
      <c r="B36" s="58">
        <v>30130</v>
      </c>
      <c r="C36" s="10" t="s">
        <v>26</v>
      </c>
      <c r="D36" s="140">
        <f>'Окружающий мир-4 2020'!K37</f>
        <v>49</v>
      </c>
      <c r="E36" s="141">
        <f>'Окружающий мир-4 2021'!K37</f>
        <v>58</v>
      </c>
      <c r="F36" s="298">
        <f>'Окружающий мир-4 2022 расклад'!K36</f>
        <v>56</v>
      </c>
      <c r="G36" s="387">
        <f>'Окружающий мир-4 2023 расклад'!K36</f>
        <v>51</v>
      </c>
      <c r="H36" s="352">
        <f>'Окружающий мир-4 2024 расклад'!K36</f>
        <v>54</v>
      </c>
      <c r="I36" s="140">
        <f>'Окружающий мир-4 2020'!L37</f>
        <v>17.997699999999998</v>
      </c>
      <c r="J36" s="141">
        <f>'Окружающий мир-4 2021'!L37</f>
        <v>28.002400000000002</v>
      </c>
      <c r="K36" s="298">
        <f>'Окружающий мир-4 2022 расклад'!L36</f>
        <v>9.0000000000000018</v>
      </c>
      <c r="L36" s="387">
        <f>'Окружающий мир-4 2023 расклад'!L36</f>
        <v>41.998499999999993</v>
      </c>
      <c r="M36" s="352">
        <f>'Окружающий мир-4 2024 расклад'!L36</f>
        <v>41.002199999999995</v>
      </c>
      <c r="N36" s="244">
        <f>'Окружающий мир-4 2020'!M37</f>
        <v>36.729999999999997</v>
      </c>
      <c r="O36" s="142">
        <f>'Окружающий мир-4 2021'!M37</f>
        <v>48.28</v>
      </c>
      <c r="P36" s="303">
        <f>'Окружающий мир-4 2022 расклад'!M36</f>
        <v>16.071428571428573</v>
      </c>
      <c r="Q36" s="239">
        <f>'Окружающий мир-4 2023 расклад'!M36</f>
        <v>82.35</v>
      </c>
      <c r="R36" s="143">
        <f>'Окружающий мир-4 2024 расклад'!M36</f>
        <v>75.929999999999993</v>
      </c>
      <c r="S36" s="242">
        <f>'Окружающий мир-4 2020'!N37</f>
        <v>1.9992000000000001</v>
      </c>
      <c r="T36" s="141">
        <f>'Окружающий мир-4 2021'!N37</f>
        <v>4.0020000000000007</v>
      </c>
      <c r="U36" s="298">
        <f>'Окружающий мир-4 2022 расклад'!N36</f>
        <v>1</v>
      </c>
      <c r="V36" s="387">
        <f>'Окружающий мир-4 2023 расклад'!N36</f>
        <v>0</v>
      </c>
      <c r="W36" s="352">
        <f>'Окружающий мир-4 2024 расклад'!N36</f>
        <v>0</v>
      </c>
      <c r="X36" s="244">
        <f>'Окружающий мир-4 2020'!O37</f>
        <v>4.08</v>
      </c>
      <c r="Y36" s="239">
        <f>'Окружающий мир-4 2021'!O37</f>
        <v>6.9</v>
      </c>
      <c r="Z36" s="239">
        <f>'Окружающий мир-4 2022 расклад'!O36</f>
        <v>1.7857142857142856</v>
      </c>
      <c r="AA36" s="398">
        <f>'Окружающий мир-4 2023 расклад'!O36</f>
        <v>0</v>
      </c>
      <c r="AB36" s="403">
        <f>'Окружающий мир-4 2024 расклад'!O36</f>
        <v>0</v>
      </c>
    </row>
    <row r="37" spans="1:28" ht="15" customHeight="1" x14ac:dyDescent="0.25">
      <c r="A37" s="57">
        <v>7</v>
      </c>
      <c r="B37" s="58">
        <v>30160</v>
      </c>
      <c r="C37" s="10" t="s">
        <v>155</v>
      </c>
      <c r="D37" s="140">
        <f>'Окружающий мир-4 2020'!K38</f>
        <v>98</v>
      </c>
      <c r="E37" s="141">
        <f>'Окружающий мир-4 2021'!K38</f>
        <v>154</v>
      </c>
      <c r="F37" s="298">
        <f>'Окружающий мир-4 2022 расклад'!K37</f>
        <v>106</v>
      </c>
      <c r="G37" s="387">
        <f>'Окружающий мир-4 2023 расклад'!K37</f>
        <v>154</v>
      </c>
      <c r="H37" s="352">
        <f>'Окружающий мир-4 2024 расклад'!K37</f>
        <v>147</v>
      </c>
      <c r="I37" s="140">
        <f>'Окружающий мир-4 2020'!L38</f>
        <v>38.004400000000004</v>
      </c>
      <c r="J37" s="141">
        <f>'Окружающий мир-4 2021'!L38</f>
        <v>109.00120000000001</v>
      </c>
      <c r="K37" s="298">
        <f>'Окружающий мир-4 2022 расклад'!L37</f>
        <v>35</v>
      </c>
      <c r="L37" s="387">
        <f>'Окружающий мир-4 2023 расклад'!L37</f>
        <v>131.00779999999997</v>
      </c>
      <c r="M37" s="352">
        <f>'Окружающий мир-4 2024 расклад'!L37</f>
        <v>96.00569999999999</v>
      </c>
      <c r="N37" s="244">
        <f>'Окружающий мир-4 2020'!M38</f>
        <v>38.78</v>
      </c>
      <c r="O37" s="142">
        <f>'Окружающий мир-4 2021'!M38</f>
        <v>70.78</v>
      </c>
      <c r="P37" s="303">
        <f>'Окружающий мир-4 2022 расклад'!M37</f>
        <v>33.018867924528301</v>
      </c>
      <c r="Q37" s="239">
        <f>'Окружающий мир-4 2023 расклад'!M37</f>
        <v>85.07</v>
      </c>
      <c r="R37" s="143">
        <f>'Окружающий мир-4 2024 расклад'!M37</f>
        <v>65.31</v>
      </c>
      <c r="S37" s="242">
        <f>'Окружающий мир-4 2020'!N38</f>
        <v>1.9992000000000001</v>
      </c>
      <c r="T37" s="141">
        <f>'Окружающий мир-4 2021'!N38</f>
        <v>1.0010000000000001</v>
      </c>
      <c r="U37" s="298">
        <f>'Окружающий мир-4 2022 расклад'!N37</f>
        <v>4</v>
      </c>
      <c r="V37" s="387">
        <f>'Окружающий мир-4 2023 расклад'!N37</f>
        <v>0</v>
      </c>
      <c r="W37" s="352">
        <f>'Окружающий мир-4 2024 расклад'!N37</f>
        <v>5.9976000000000003</v>
      </c>
      <c r="X37" s="244">
        <f>'Окружающий мир-4 2020'!O38</f>
        <v>2.04</v>
      </c>
      <c r="Y37" s="239">
        <f>'Окружающий мир-4 2021'!O38</f>
        <v>0.65</v>
      </c>
      <c r="Z37" s="239">
        <f>'Окружающий мир-4 2022 расклад'!O37</f>
        <v>3.7735849056603774</v>
      </c>
      <c r="AA37" s="398">
        <f>'Окружающий мир-4 2023 расклад'!O37</f>
        <v>0</v>
      </c>
      <c r="AB37" s="403">
        <f>'Окружающий мир-4 2024 расклад'!O37</f>
        <v>4.08</v>
      </c>
    </row>
    <row r="38" spans="1:28" ht="15" customHeight="1" x14ac:dyDescent="0.25">
      <c r="A38" s="57">
        <v>8</v>
      </c>
      <c r="B38" s="58">
        <v>30310</v>
      </c>
      <c r="C38" s="10" t="s">
        <v>28</v>
      </c>
      <c r="D38" s="140">
        <f>'Окружающий мир-4 2020'!K39</f>
        <v>65</v>
      </c>
      <c r="E38" s="141">
        <f>'Окружающий мир-4 2021'!K39</f>
        <v>66</v>
      </c>
      <c r="F38" s="298">
        <f>'Окружающий мир-4 2022 расклад'!K38</f>
        <v>67</v>
      </c>
      <c r="G38" s="387">
        <f>'Окружающий мир-4 2023 расклад'!K38</f>
        <v>60</v>
      </c>
      <c r="H38" s="352">
        <f>'Окружающий мир-4 2024 расклад'!K38</f>
        <v>49</v>
      </c>
      <c r="I38" s="140">
        <f>'Окружающий мир-4 2020'!L39</f>
        <v>24.999000000000002</v>
      </c>
      <c r="J38" s="141">
        <f>'Окружающий мир-4 2021'!L39</f>
        <v>45.005400000000002</v>
      </c>
      <c r="K38" s="298">
        <f>'Окружающий мир-4 2022 расклад'!L38</f>
        <v>31</v>
      </c>
      <c r="L38" s="387">
        <f>'Окружающий мир-4 2023 расклад'!L38</f>
        <v>36.996000000000002</v>
      </c>
      <c r="M38" s="352">
        <f>'Окружающий мир-4 2024 расклад'!L38</f>
        <v>41.997900000000001</v>
      </c>
      <c r="N38" s="244">
        <f>'Окружающий мир-4 2020'!M39</f>
        <v>38.46</v>
      </c>
      <c r="O38" s="142">
        <f>'Окружающий мир-4 2021'!M39</f>
        <v>68.19</v>
      </c>
      <c r="P38" s="303">
        <f>'Окружающий мир-4 2022 расклад'!M38</f>
        <v>46.268656716417908</v>
      </c>
      <c r="Q38" s="239">
        <f>'Окружающий мир-4 2023 расклад'!M38</f>
        <v>61.66</v>
      </c>
      <c r="R38" s="143">
        <f>'Окружающий мир-4 2024 расклад'!M38</f>
        <v>85.710000000000008</v>
      </c>
      <c r="S38" s="242">
        <f>'Окружающий мир-4 2020'!N39</f>
        <v>1.0010000000000001</v>
      </c>
      <c r="T38" s="141">
        <f>'Окружающий мир-4 2021'!N39</f>
        <v>0</v>
      </c>
      <c r="U38" s="298">
        <f>'Окружающий мир-4 2022 расклад'!N38</f>
        <v>13</v>
      </c>
      <c r="V38" s="387">
        <f>'Окружающий мир-4 2023 расклад'!N38</f>
        <v>0</v>
      </c>
      <c r="W38" s="352">
        <f>'Окружающий мир-4 2024 расклад'!N38</f>
        <v>0</v>
      </c>
      <c r="X38" s="244">
        <f>'Окружающий мир-4 2020'!O39</f>
        <v>1.54</v>
      </c>
      <c r="Y38" s="239">
        <f>'Окружающий мир-4 2021'!O39</f>
        <v>0</v>
      </c>
      <c r="Z38" s="239">
        <f>'Окружающий мир-4 2022 расклад'!O38</f>
        <v>19.402985074626866</v>
      </c>
      <c r="AA38" s="398">
        <f>'Окружающий мир-4 2023 расклад'!O38</f>
        <v>0</v>
      </c>
      <c r="AB38" s="403">
        <f>'Окружающий мир-4 2024 расклад'!O38</f>
        <v>0</v>
      </c>
    </row>
    <row r="39" spans="1:28" ht="15" customHeight="1" x14ac:dyDescent="0.25">
      <c r="A39" s="57">
        <v>9</v>
      </c>
      <c r="B39" s="58">
        <v>30440</v>
      </c>
      <c r="C39" s="10" t="s">
        <v>29</v>
      </c>
      <c r="D39" s="140">
        <f>'Окружающий мир-4 2020'!K40</f>
        <v>87</v>
      </c>
      <c r="E39" s="141">
        <f>'Окружающий мир-4 2021'!K40</f>
        <v>87</v>
      </c>
      <c r="F39" s="298">
        <f>'Окружающий мир-4 2022 расклад'!K39</f>
        <v>77</v>
      </c>
      <c r="G39" s="387">
        <f>'Окружающий мир-4 2023 расклад'!K39</f>
        <v>88</v>
      </c>
      <c r="H39" s="352">
        <f>'Окружающий мир-4 2024 расклад'!K39</f>
        <v>97</v>
      </c>
      <c r="I39" s="140">
        <f>'Окружающий мир-4 2020'!L40</f>
        <v>54.000899999999994</v>
      </c>
      <c r="J39" s="141">
        <f>'Окружающий мир-4 2021'!L40</f>
        <v>48.998400000000004</v>
      </c>
      <c r="K39" s="298">
        <f>'Окружающий мир-4 2022 расклад'!L39</f>
        <v>38</v>
      </c>
      <c r="L39" s="387">
        <f>'Окружающий мир-4 2023 расклад'!L39</f>
        <v>72.001599999999996</v>
      </c>
      <c r="M39" s="352">
        <f>'Окружающий мир-4 2024 расклад'!L39</f>
        <v>66.997899999999987</v>
      </c>
      <c r="N39" s="244">
        <f>'Окружающий мир-4 2020'!M40</f>
        <v>62.069999999999993</v>
      </c>
      <c r="O39" s="142">
        <f>'Окружающий мир-4 2021'!M40</f>
        <v>56.32</v>
      </c>
      <c r="P39" s="303">
        <f>'Окружающий мир-4 2022 расклад'!M39</f>
        <v>49.350649350649348</v>
      </c>
      <c r="Q39" s="239">
        <f>'Окружающий мир-4 2023 расклад'!M39</f>
        <v>81.819999999999993</v>
      </c>
      <c r="R39" s="143">
        <f>'Окружающий мир-4 2024 расклад'!M39</f>
        <v>69.069999999999993</v>
      </c>
      <c r="S39" s="242">
        <f>'Окружающий мир-4 2020'!N40</f>
        <v>2</v>
      </c>
      <c r="T39" s="141">
        <f>'Окружающий мир-4 2021'!N40</f>
        <v>1.0004999999999999</v>
      </c>
      <c r="U39" s="298">
        <f>'Окружающий мир-4 2022 расклад'!N39</f>
        <v>8.9999999999999982</v>
      </c>
      <c r="V39" s="387">
        <f>'Окружающий мир-4 2023 расклад'!N39</f>
        <v>0</v>
      </c>
      <c r="W39" s="352">
        <f>'Окружающий мир-4 2024 расклад'!N39</f>
        <v>0.99909999999999999</v>
      </c>
      <c r="X39" s="244">
        <f>'Окружающий мир-4 2020'!O40</f>
        <v>2.2999999999999998</v>
      </c>
      <c r="Y39" s="239">
        <f>'Окружающий мир-4 2021'!O40</f>
        <v>1.1499999999999999</v>
      </c>
      <c r="Z39" s="239">
        <f>'Окружающий мир-4 2022 расклад'!O39</f>
        <v>11.688311688311687</v>
      </c>
      <c r="AA39" s="398">
        <f>'Окружающий мир-4 2023 расклад'!O39</f>
        <v>0</v>
      </c>
      <c r="AB39" s="403">
        <f>'Окружающий мир-4 2024 расклад'!O39</f>
        <v>1.03</v>
      </c>
    </row>
    <row r="40" spans="1:28" ht="15" customHeight="1" x14ac:dyDescent="0.25">
      <c r="A40" s="57">
        <v>10</v>
      </c>
      <c r="B40" s="58">
        <v>30500</v>
      </c>
      <c r="C40" s="10" t="s">
        <v>156</v>
      </c>
      <c r="D40" s="140">
        <f>'Окружающий мир-4 2020'!K41</f>
        <v>37</v>
      </c>
      <c r="E40" s="141">
        <f>'Окружающий мир-4 2021'!K41</f>
        <v>42</v>
      </c>
      <c r="F40" s="298">
        <f>'Окружающий мир-4 2022 расклад'!K40</f>
        <v>26</v>
      </c>
      <c r="G40" s="387">
        <f>'Окружающий мир-4 2023 расклад'!K40</f>
        <v>23</v>
      </c>
      <c r="H40" s="352">
        <f>'Окружающий мир-4 2024 расклад'!K40</f>
        <v>50</v>
      </c>
      <c r="I40" s="140">
        <f>'Окружающий мир-4 2020'!L41</f>
        <v>11.0001</v>
      </c>
      <c r="J40" s="141">
        <f>'Окружающий мир-4 2021'!L41</f>
        <v>29.000999999999998</v>
      </c>
      <c r="K40" s="298">
        <f>'Окружающий мир-4 2022 расклад'!L40</f>
        <v>11</v>
      </c>
      <c r="L40" s="387">
        <f>'Окружающий мир-4 2023 расклад'!L40</f>
        <v>12.999599999999997</v>
      </c>
      <c r="M40" s="352">
        <f>'Окружающий мир-4 2024 расклад'!L40</f>
        <v>31</v>
      </c>
      <c r="N40" s="244">
        <f>'Окружающий мир-4 2020'!M41</f>
        <v>29.73</v>
      </c>
      <c r="O40" s="142">
        <f>'Окружающий мир-4 2021'!M41</f>
        <v>69.05</v>
      </c>
      <c r="P40" s="303">
        <f>'Окружающий мир-4 2022 расклад'!M40</f>
        <v>42.307692307692307</v>
      </c>
      <c r="Q40" s="239">
        <f>'Окружающий мир-4 2023 расклад'!M40</f>
        <v>56.519999999999996</v>
      </c>
      <c r="R40" s="143">
        <f>'Окружающий мир-4 2024 расклад'!M40</f>
        <v>62</v>
      </c>
      <c r="S40" s="242">
        <f>'Окружающий мир-4 2020'!N41</f>
        <v>3.0007000000000001</v>
      </c>
      <c r="T40" s="141">
        <f>'Окружающий мир-4 2021'!N41</f>
        <v>0</v>
      </c>
      <c r="U40" s="298">
        <f>'Окружающий мир-4 2022 расклад'!N40</f>
        <v>2</v>
      </c>
      <c r="V40" s="387">
        <f>'Окружающий мир-4 2023 расклад'!N40</f>
        <v>0</v>
      </c>
      <c r="W40" s="352">
        <f>'Окружающий мир-4 2024 расклад'!N40</f>
        <v>3</v>
      </c>
      <c r="X40" s="244">
        <f>'Окружающий мир-4 2020'!O41</f>
        <v>8.11</v>
      </c>
      <c r="Y40" s="239">
        <f>'Окружающий мир-4 2021'!O41</f>
        <v>0</v>
      </c>
      <c r="Z40" s="239">
        <f>'Окружающий мир-4 2022 расклад'!O40</f>
        <v>7.6923076923076925</v>
      </c>
      <c r="AA40" s="398">
        <f>'Окружающий мир-4 2023 расклад'!O40</f>
        <v>0</v>
      </c>
      <c r="AB40" s="403">
        <f>'Окружающий мир-4 2024 расклад'!O40</f>
        <v>6</v>
      </c>
    </row>
    <row r="41" spans="1:28" ht="15" customHeight="1" x14ac:dyDescent="0.25">
      <c r="A41" s="57">
        <v>11</v>
      </c>
      <c r="B41" s="58">
        <v>30530</v>
      </c>
      <c r="C41" s="10" t="s">
        <v>157</v>
      </c>
      <c r="D41" s="140">
        <f>'Окружающий мир-4 2020'!K42</f>
        <v>142</v>
      </c>
      <c r="E41" s="141">
        <f>'Окружающий мир-4 2021'!K42</f>
        <v>151</v>
      </c>
      <c r="F41" s="298">
        <f>'Окружающий мир-4 2022 расклад'!K41</f>
        <v>118</v>
      </c>
      <c r="G41" s="387">
        <f>'Окружающий мир-4 2023 расклад'!K41</f>
        <v>199</v>
      </c>
      <c r="H41" s="352">
        <f>'Окружающий мир-4 2024 расклад'!K41</f>
        <v>127</v>
      </c>
      <c r="I41" s="140">
        <f>'Окружающий мир-4 2020'!L42</f>
        <v>56.998800000000003</v>
      </c>
      <c r="J41" s="141">
        <f>'Окружающий мир-4 2021'!L42</f>
        <v>100.00729999999997</v>
      </c>
      <c r="K41" s="298">
        <f>'Окружающий мир-4 2022 расклад'!L41</f>
        <v>83</v>
      </c>
      <c r="L41" s="387">
        <f>'Окружающий мир-4 2023 расклад'!L41</f>
        <v>131.9967</v>
      </c>
      <c r="M41" s="352">
        <f>'Окружающий мир-4 2024 расклад'!L41</f>
        <v>90.004899999999992</v>
      </c>
      <c r="N41" s="244">
        <f>'Окружающий мир-4 2020'!M42</f>
        <v>40.14</v>
      </c>
      <c r="O41" s="142">
        <f>'Окружающий мир-4 2021'!M42</f>
        <v>66.22999999999999</v>
      </c>
      <c r="P41" s="303">
        <f>'Окружающий мир-4 2022 расклад'!M41</f>
        <v>70.33898305084746</v>
      </c>
      <c r="Q41" s="239">
        <f>'Окружающий мир-4 2023 расклад'!M41</f>
        <v>66.33</v>
      </c>
      <c r="R41" s="143">
        <f>'Окружающий мир-4 2024 расклад'!M41</f>
        <v>70.87</v>
      </c>
      <c r="S41" s="242">
        <f>'Окружающий мир-4 2020'!N42</f>
        <v>9.0028000000000006</v>
      </c>
      <c r="T41" s="141">
        <f>'Окружающий мир-4 2021'!N42</f>
        <v>4.9981</v>
      </c>
      <c r="U41" s="298">
        <f>'Окружающий мир-4 2022 расклад'!N41</f>
        <v>4</v>
      </c>
      <c r="V41" s="387">
        <f>'Окружающий мир-4 2023 расклад'!N41</f>
        <v>11.0047</v>
      </c>
      <c r="W41" s="352">
        <f>'Окружающий мир-4 2024 расклад'!N41</f>
        <v>2.9971999999999999</v>
      </c>
      <c r="X41" s="244">
        <f>'Окружающий мир-4 2020'!O42</f>
        <v>6.34</v>
      </c>
      <c r="Y41" s="239">
        <f>'Окружающий мир-4 2021'!O42</f>
        <v>3.31</v>
      </c>
      <c r="Z41" s="239">
        <f>'Окружающий мир-4 2022 расклад'!O41</f>
        <v>3.3898305084745761</v>
      </c>
      <c r="AA41" s="398">
        <f>'Окружающий мир-4 2023 расклад'!O41</f>
        <v>5.53</v>
      </c>
      <c r="AB41" s="403">
        <f>'Окружающий мир-4 2024 расклад'!O41</f>
        <v>2.36</v>
      </c>
    </row>
    <row r="42" spans="1:28" ht="15" customHeight="1" x14ac:dyDescent="0.25">
      <c r="A42" s="57">
        <v>12</v>
      </c>
      <c r="B42" s="58">
        <v>30640</v>
      </c>
      <c r="C42" s="10" t="s">
        <v>33</v>
      </c>
      <c r="D42" s="140">
        <f>'Окружающий мир-4 2020'!K43</f>
        <v>82</v>
      </c>
      <c r="E42" s="141">
        <f>'Окружающий мир-4 2021'!K43</f>
        <v>99</v>
      </c>
      <c r="F42" s="298">
        <f>'Окружающий мир-4 2022 расклад'!K42</f>
        <v>94</v>
      </c>
      <c r="G42" s="387">
        <f>'Окружающий мир-4 2023 расклад'!K42</f>
        <v>75</v>
      </c>
      <c r="H42" s="352">
        <f>'Окружающий мир-4 2024 расклад'!K42</f>
        <v>99</v>
      </c>
      <c r="I42" s="140">
        <f>'Окружающий мир-4 2020'!L43</f>
        <v>52.996600000000001</v>
      </c>
      <c r="J42" s="141">
        <f>'Окружающий мир-4 2021'!L43</f>
        <v>76.00230000000002</v>
      </c>
      <c r="K42" s="298">
        <f>'Окружающий мир-4 2022 расклад'!L42</f>
        <v>82</v>
      </c>
      <c r="L42" s="387">
        <f>'Окружающий мир-4 2023 расклад'!L42</f>
        <v>64.004999999999995</v>
      </c>
      <c r="M42" s="352">
        <f>'Окружающий мир-4 2024 расклад'!L42</f>
        <v>79.00200000000001</v>
      </c>
      <c r="N42" s="244">
        <f>'Окружающий мир-4 2020'!M43</f>
        <v>64.63</v>
      </c>
      <c r="O42" s="142">
        <f>'Окружающий мир-4 2021'!M43</f>
        <v>76.77000000000001</v>
      </c>
      <c r="P42" s="303">
        <f>'Окружающий мир-4 2022 расклад'!M42</f>
        <v>87.234042553191486</v>
      </c>
      <c r="Q42" s="239">
        <f>'Окружающий мир-4 2023 расклад'!M42</f>
        <v>85.34</v>
      </c>
      <c r="R42" s="143">
        <f>'Окружающий мир-4 2024 расклад'!M42</f>
        <v>79.800000000000011</v>
      </c>
      <c r="S42" s="242">
        <f>'Окружающий мир-4 2020'!N43</f>
        <v>2</v>
      </c>
      <c r="T42" s="141">
        <f>'Окружающий мир-4 2021'!N43</f>
        <v>0</v>
      </c>
      <c r="U42" s="298">
        <f>'Окружающий мир-4 2022 расклад'!N42</f>
        <v>0</v>
      </c>
      <c r="V42" s="387">
        <f>'Окружающий мир-4 2023 расклад'!N42</f>
        <v>0</v>
      </c>
      <c r="W42" s="352">
        <f>'Окружающий мир-4 2024 расклад'!N42</f>
        <v>0</v>
      </c>
      <c r="X42" s="244">
        <f>'Окружающий мир-4 2020'!O43</f>
        <v>2.44</v>
      </c>
      <c r="Y42" s="239">
        <f>'Окружающий мир-4 2021'!O43</f>
        <v>0</v>
      </c>
      <c r="Z42" s="239">
        <f>'Окружающий мир-4 2022 расклад'!O42</f>
        <v>0</v>
      </c>
      <c r="AA42" s="398">
        <f>'Окружающий мир-4 2023 расклад'!O42</f>
        <v>0</v>
      </c>
      <c r="AB42" s="403">
        <f>'Окружающий мир-4 2024 расклад'!O42</f>
        <v>0</v>
      </c>
    </row>
    <row r="43" spans="1:28" ht="15" customHeight="1" x14ac:dyDescent="0.25">
      <c r="A43" s="57">
        <v>13</v>
      </c>
      <c r="B43" s="58">
        <v>30650</v>
      </c>
      <c r="C43" s="10" t="s">
        <v>158</v>
      </c>
      <c r="D43" s="140">
        <f>'Окружающий мир-4 2020'!K44</f>
        <v>55</v>
      </c>
      <c r="E43" s="141">
        <f>'Окружающий мир-4 2021'!K44</f>
        <v>105</v>
      </c>
      <c r="F43" s="298">
        <f>'Окружающий мир-4 2022 расклад'!K43</f>
        <v>68</v>
      </c>
      <c r="G43" s="387">
        <f>'Окружающий мир-4 2023 расклад'!K43</f>
        <v>134</v>
      </c>
      <c r="H43" s="352">
        <f>'Окружающий мир-4 2024 расклад'!K43</f>
        <v>113</v>
      </c>
      <c r="I43" s="140">
        <f>'Окружающий мир-4 2020'!L44</f>
        <v>36.9985</v>
      </c>
      <c r="J43" s="141">
        <f>'Окружающий мир-4 2021'!L44</f>
        <v>76.996499999999997</v>
      </c>
      <c r="K43" s="298">
        <f>'Окружающий мир-4 2022 расклад'!L43</f>
        <v>41</v>
      </c>
      <c r="L43" s="387">
        <f>'Окружающий мир-4 2023 расклад'!L43</f>
        <v>95.997600000000006</v>
      </c>
      <c r="M43" s="352">
        <f>'Окружающий мир-4 2024 расклад'!L43</f>
        <v>71.9923</v>
      </c>
      <c r="N43" s="244">
        <f>'Окружающий мир-4 2020'!M44</f>
        <v>67.27</v>
      </c>
      <c r="O43" s="142">
        <f>'Окружающий мир-4 2021'!M44</f>
        <v>73.33</v>
      </c>
      <c r="P43" s="303">
        <f>'Окружающий мир-4 2022 расклад'!M43</f>
        <v>60.294117647058819</v>
      </c>
      <c r="Q43" s="239">
        <f>'Окружающий мир-4 2023 расклад'!M43</f>
        <v>71.64</v>
      </c>
      <c r="R43" s="143">
        <f>'Окружающий мир-4 2024 расклад'!M43</f>
        <v>63.709999999999994</v>
      </c>
      <c r="S43" s="242">
        <f>'Окружающий мир-4 2020'!N44</f>
        <v>1.0010000000000001</v>
      </c>
      <c r="T43" s="141">
        <f>'Окружающий мир-4 2021'!N44</f>
        <v>0.99750000000000005</v>
      </c>
      <c r="U43" s="298">
        <f>'Окружающий мир-4 2022 расклад'!N43</f>
        <v>0</v>
      </c>
      <c r="V43" s="387">
        <f>'Окружающий мир-4 2023 расклад'!N43</f>
        <v>0</v>
      </c>
      <c r="W43" s="352">
        <f>'Окружающий мир-4 2024 расклад'!N43</f>
        <v>2.0000999999999998</v>
      </c>
      <c r="X43" s="244">
        <f>'Окружающий мир-4 2020'!O44</f>
        <v>1.82</v>
      </c>
      <c r="Y43" s="239">
        <f>'Окружающий мир-4 2021'!O44</f>
        <v>0.95</v>
      </c>
      <c r="Z43" s="239">
        <f>'Окружающий мир-4 2022 расклад'!O43</f>
        <v>0</v>
      </c>
      <c r="AA43" s="398">
        <f>'Окружающий мир-4 2023 расклад'!O43</f>
        <v>0</v>
      </c>
      <c r="AB43" s="403">
        <f>'Окружающий мир-4 2024 расклад'!O43</f>
        <v>1.77</v>
      </c>
    </row>
    <row r="44" spans="1:28" ht="15" customHeight="1" x14ac:dyDescent="0.25">
      <c r="A44" s="57">
        <v>14</v>
      </c>
      <c r="B44" s="56">
        <v>30790</v>
      </c>
      <c r="C44" s="11" t="s">
        <v>35</v>
      </c>
      <c r="D44" s="140">
        <f>'Окружающий мир-4 2020'!K45</f>
        <v>62</v>
      </c>
      <c r="E44" s="141">
        <f>'Окружающий мир-4 2021'!K45</f>
        <v>88</v>
      </c>
      <c r="F44" s="298">
        <f>'Окружающий мир-4 2022 расклад'!K44</f>
        <v>71</v>
      </c>
      <c r="G44" s="387">
        <f>'Окружающий мир-4 2023 расклад'!K44</f>
        <v>100</v>
      </c>
      <c r="H44" s="352">
        <f>'Окружающий мир-4 2024 расклад'!K44</f>
        <v>78</v>
      </c>
      <c r="I44" s="140">
        <f>'Окружающий мир-4 2020'!L45</f>
        <v>35.997199999999999</v>
      </c>
      <c r="J44" s="141">
        <f>'Окружающий мир-4 2021'!L45</f>
        <v>64.002400000000009</v>
      </c>
      <c r="K44" s="298">
        <f>'Окружающий мир-4 2022 расклад'!L44</f>
        <v>48.999999999999993</v>
      </c>
      <c r="L44" s="387">
        <f>'Окружающий мир-4 2023 расклад'!L44</f>
        <v>65</v>
      </c>
      <c r="M44" s="352">
        <f>'Окружающий мир-4 2024 расклад'!L44</f>
        <v>41.995200000000004</v>
      </c>
      <c r="N44" s="244">
        <f>'Окружающий мир-4 2020'!M45</f>
        <v>58.06</v>
      </c>
      <c r="O44" s="142">
        <f>'Окружающий мир-4 2021'!M45</f>
        <v>72.73</v>
      </c>
      <c r="P44" s="303">
        <f>'Окружающий мир-4 2022 расклад'!M44</f>
        <v>69.014084507042242</v>
      </c>
      <c r="Q44" s="239">
        <f>'Окружающий мир-4 2023 расклад'!M44</f>
        <v>65</v>
      </c>
      <c r="R44" s="143">
        <f>'Окружающий мир-4 2024 расклад'!M44</f>
        <v>53.84</v>
      </c>
      <c r="S44" s="242">
        <f>'Окружающий мир-4 2020'!N45</f>
        <v>6.0015999999999998</v>
      </c>
      <c r="T44" s="141">
        <f>'Окружающий мир-4 2021'!N45</f>
        <v>1.0031999999999999</v>
      </c>
      <c r="U44" s="298">
        <f>'Окружающий мир-4 2022 расклад'!N44</f>
        <v>6</v>
      </c>
      <c r="V44" s="387">
        <f>'Окружающий мир-4 2023 расклад'!N44</f>
        <v>3</v>
      </c>
      <c r="W44" s="352">
        <f>'Окружающий мир-4 2024 расклад'!N44</f>
        <v>0</v>
      </c>
      <c r="X44" s="244">
        <f>'Окружающий мир-4 2020'!O45</f>
        <v>9.68</v>
      </c>
      <c r="Y44" s="239">
        <f>'Окружающий мир-4 2021'!O45</f>
        <v>1.1399999999999999</v>
      </c>
      <c r="Z44" s="239">
        <f>'Окружающий мир-4 2022 расклад'!O44</f>
        <v>8.4507042253521121</v>
      </c>
      <c r="AA44" s="398">
        <f>'Окружающий мир-4 2023 расклад'!O44</f>
        <v>3</v>
      </c>
      <c r="AB44" s="403">
        <f>'Окружающий мир-4 2024 расклад'!O44</f>
        <v>0</v>
      </c>
    </row>
    <row r="45" spans="1:28" ht="15" customHeight="1" x14ac:dyDescent="0.25">
      <c r="A45" s="57">
        <v>15</v>
      </c>
      <c r="B45" s="58">
        <v>30890</v>
      </c>
      <c r="C45" s="10" t="s">
        <v>159</v>
      </c>
      <c r="D45" s="140">
        <f>'Окружающий мир-4 2020'!K46</f>
        <v>49</v>
      </c>
      <c r="E45" s="141">
        <f>'Окружающий мир-4 2021'!K46</f>
        <v>59</v>
      </c>
      <c r="F45" s="298">
        <f>'Окружающий мир-4 2022 расклад'!K45</f>
        <v>71</v>
      </c>
      <c r="G45" s="387">
        <f>'Окружающий мир-4 2023 расклад'!K45</f>
        <v>68</v>
      </c>
      <c r="H45" s="352">
        <f>'Окружающий мир-4 2024 расклад'!K45</f>
        <v>65</v>
      </c>
      <c r="I45" s="140">
        <f>'Окружающий мир-4 2020'!L46</f>
        <v>0</v>
      </c>
      <c r="J45" s="141">
        <f>'Окружающий мир-4 2021'!L46</f>
        <v>30.0015</v>
      </c>
      <c r="K45" s="298">
        <f>'Окружающий мир-4 2022 расклад'!L45</f>
        <v>41</v>
      </c>
      <c r="L45" s="387">
        <f>'Окружающий мир-4 2023 расклад'!L45</f>
        <v>46.994799999999998</v>
      </c>
      <c r="M45" s="352">
        <f>'Окружающий мир-4 2024 расклад'!L45</f>
        <v>50.999000000000002</v>
      </c>
      <c r="N45" s="244">
        <f>'Окружающий мир-4 2020'!M46</f>
        <v>0</v>
      </c>
      <c r="O45" s="142">
        <f>'Окружающий мир-4 2021'!M46</f>
        <v>50.85</v>
      </c>
      <c r="P45" s="303">
        <f>'Окружающий мир-4 2022 расклад'!M45</f>
        <v>57.74647887323944</v>
      </c>
      <c r="Q45" s="239">
        <f>'Окружающий мир-4 2023 расклад'!M45</f>
        <v>69.11</v>
      </c>
      <c r="R45" s="143">
        <f>'Окружающий мир-4 2024 расклад'!M45</f>
        <v>78.460000000000008</v>
      </c>
      <c r="S45" s="242">
        <f>'Окружающий мир-4 2020'!N46</f>
        <v>0</v>
      </c>
      <c r="T45" s="141">
        <f>'Окружающий мир-4 2021'!N46</f>
        <v>0.99709999999999999</v>
      </c>
      <c r="U45" s="298">
        <f>'Окружающий мир-4 2022 расклад'!N45</f>
        <v>3</v>
      </c>
      <c r="V45" s="387">
        <f>'Окружающий мир-4 2023 расклад'!N45</f>
        <v>2.9988000000000001</v>
      </c>
      <c r="W45" s="352">
        <f>'Окружающий мир-4 2024 расклад'!N45</f>
        <v>0</v>
      </c>
      <c r="X45" s="244">
        <f>'Окружающий мир-4 2020'!O46</f>
        <v>0</v>
      </c>
      <c r="Y45" s="239">
        <f>'Окружающий мир-4 2021'!O46</f>
        <v>1.69</v>
      </c>
      <c r="Z45" s="239">
        <f>'Окружающий мир-4 2022 расклад'!O45</f>
        <v>4.225352112676056</v>
      </c>
      <c r="AA45" s="398">
        <f>'Окружающий мир-4 2023 расклад'!O45</f>
        <v>4.41</v>
      </c>
      <c r="AB45" s="403">
        <f>'Окружающий мир-4 2024 расклад'!O45</f>
        <v>0</v>
      </c>
    </row>
    <row r="46" spans="1:28" ht="15" customHeight="1" x14ac:dyDescent="0.25">
      <c r="A46" s="57">
        <v>16</v>
      </c>
      <c r="B46" s="58">
        <v>30940</v>
      </c>
      <c r="C46" s="10" t="s">
        <v>37</v>
      </c>
      <c r="D46" s="140">
        <f>'Окружающий мир-4 2020'!K47</f>
        <v>96</v>
      </c>
      <c r="E46" s="141">
        <f>'Окружающий мир-4 2021'!K47</f>
        <v>107</v>
      </c>
      <c r="F46" s="298">
        <f>'Окружающий мир-4 2022 расклад'!K46</f>
        <v>101</v>
      </c>
      <c r="G46" s="387">
        <f>'Окружающий мир-4 2023 расклад'!K46</f>
        <v>98</v>
      </c>
      <c r="H46" s="352">
        <f>'Окружающий мир-4 2024 расклад'!K46</f>
        <v>125</v>
      </c>
      <c r="I46" s="140">
        <f>'Окружающий мир-4 2020'!L47</f>
        <v>31.996799999999997</v>
      </c>
      <c r="J46" s="141">
        <f>'Окружающий мир-4 2021'!L47</f>
        <v>91.003500000000003</v>
      </c>
      <c r="K46" s="298">
        <f>'Окружающий мир-4 2022 расклад'!L46</f>
        <v>88</v>
      </c>
      <c r="L46" s="387">
        <f>'Окружающий мир-4 2023 расклад'!L46</f>
        <v>89.003599999999992</v>
      </c>
      <c r="M46" s="352">
        <f>'Окружающий мир-4 2024 расклад'!L46</f>
        <v>106.00000000000001</v>
      </c>
      <c r="N46" s="244">
        <f>'Окружающий мир-4 2020'!M47</f>
        <v>33.33</v>
      </c>
      <c r="O46" s="142">
        <f>'Окружающий мир-4 2021'!M47</f>
        <v>85.050000000000011</v>
      </c>
      <c r="P46" s="303">
        <f>'Окружающий мир-4 2022 расклад'!M46</f>
        <v>87.128712871287135</v>
      </c>
      <c r="Q46" s="239">
        <f>'Окружающий мир-4 2023 расклад'!M46</f>
        <v>90.82</v>
      </c>
      <c r="R46" s="143">
        <f>'Окружающий мир-4 2024 расклад'!M46</f>
        <v>84.800000000000011</v>
      </c>
      <c r="S46" s="242">
        <f>'Окружающий мир-4 2020'!N47</f>
        <v>10.0032</v>
      </c>
      <c r="T46" s="141">
        <f>'Окружающий мир-4 2021'!N47</f>
        <v>0</v>
      </c>
      <c r="U46" s="298">
        <f>'Окружающий мир-4 2022 расклад'!N46</f>
        <v>0</v>
      </c>
      <c r="V46" s="387">
        <f>'Окружающий мир-4 2023 расклад'!N46</f>
        <v>0</v>
      </c>
      <c r="W46" s="352">
        <f>'Окружающий мир-4 2024 расклад'!N46</f>
        <v>0</v>
      </c>
      <c r="X46" s="244">
        <f>'Окружающий мир-4 2020'!O47</f>
        <v>10.42</v>
      </c>
      <c r="Y46" s="239">
        <f>'Окружающий мир-4 2021'!O47</f>
        <v>0</v>
      </c>
      <c r="Z46" s="239">
        <f>'Окружающий мир-4 2022 расклад'!O46</f>
        <v>0</v>
      </c>
      <c r="AA46" s="398">
        <f>'Окружающий мир-4 2023 расклад'!O46</f>
        <v>0</v>
      </c>
      <c r="AB46" s="403">
        <f>'Окружающий мир-4 2024 расклад'!O46</f>
        <v>0</v>
      </c>
    </row>
    <row r="47" spans="1:28" ht="15" customHeight="1" thickBot="1" x14ac:dyDescent="0.3">
      <c r="A47" s="59">
        <v>17</v>
      </c>
      <c r="B47" s="60">
        <v>31480</v>
      </c>
      <c r="C47" s="19" t="s">
        <v>39</v>
      </c>
      <c r="D47" s="144">
        <f>'Окружающий мир-4 2020'!K48</f>
        <v>100</v>
      </c>
      <c r="E47" s="145">
        <f>'Окружающий мир-4 2021'!K48</f>
        <v>105</v>
      </c>
      <c r="F47" s="299">
        <f>'Окружающий мир-4 2022 расклад'!K47</f>
        <v>125</v>
      </c>
      <c r="G47" s="388">
        <f>'Окружающий мир-4 2023 расклад'!K47</f>
        <v>148</v>
      </c>
      <c r="H47" s="353">
        <f>'Окружающий мир-4 2024 расклад'!K47</f>
        <v>126</v>
      </c>
      <c r="I47" s="144">
        <f>'Окружающий мир-4 2020'!L48</f>
        <v>54</v>
      </c>
      <c r="J47" s="145">
        <f>'Окружающий мир-4 2021'!L48</f>
        <v>90.992999999999995</v>
      </c>
      <c r="K47" s="299">
        <f>'Окружающий мир-4 2022 расклад'!L47</f>
        <v>89</v>
      </c>
      <c r="L47" s="388">
        <f>'Окружающий мир-4 2023 расклад'!L47</f>
        <v>112.99799999999999</v>
      </c>
      <c r="M47" s="353">
        <f>'Окружающий мир-4 2024 расклад'!L47</f>
        <v>98.998200000000011</v>
      </c>
      <c r="N47" s="309">
        <f>'Окружающий мир-4 2020'!M48</f>
        <v>54</v>
      </c>
      <c r="O47" s="146">
        <f>'Окружающий мир-4 2021'!M48</f>
        <v>86.66</v>
      </c>
      <c r="P47" s="304">
        <f>'Окружающий мир-4 2022 расклад'!M47</f>
        <v>71.2</v>
      </c>
      <c r="Q47" s="240">
        <f>'Окружающий мир-4 2023 расклад'!M47</f>
        <v>76.349999999999994</v>
      </c>
      <c r="R47" s="147">
        <f>'Окружающий мир-4 2024 расклад'!M47</f>
        <v>78.570000000000007</v>
      </c>
      <c r="S47" s="375">
        <f>'Окружающий мир-4 2020'!N48</f>
        <v>2</v>
      </c>
      <c r="T47" s="145">
        <f>'Окружающий мир-4 2021'!N48</f>
        <v>0</v>
      </c>
      <c r="U47" s="299">
        <f>'Окружающий мир-4 2022 расклад'!N47</f>
        <v>7.0000000000000009</v>
      </c>
      <c r="V47" s="388">
        <f>'Окружающий мир-4 2023 расклад'!N47</f>
        <v>3.9960000000000004</v>
      </c>
      <c r="W47" s="353">
        <f>'Окружающий мир-4 2024 расклад'!N47</f>
        <v>2.0034000000000001</v>
      </c>
      <c r="X47" s="309">
        <f>'Окружающий мир-4 2020'!O48</f>
        <v>2</v>
      </c>
      <c r="Y47" s="240">
        <f>'Окружающий мир-4 2021'!O48</f>
        <v>0</v>
      </c>
      <c r="Z47" s="240">
        <f>'Окружающий мир-4 2022 расклад'!O47</f>
        <v>5.6000000000000005</v>
      </c>
      <c r="AA47" s="399">
        <f>'Окружающий мир-4 2023 расклад'!O47</f>
        <v>2.7</v>
      </c>
      <c r="AB47" s="404">
        <f>'Окружающий мир-4 2024 расклад'!O47</f>
        <v>1.59</v>
      </c>
    </row>
    <row r="48" spans="1:28" ht="15" customHeight="1" thickBot="1" x14ac:dyDescent="0.3">
      <c r="A48" s="54"/>
      <c r="B48" s="35"/>
      <c r="C48" s="22" t="s">
        <v>107</v>
      </c>
      <c r="D48" s="330">
        <f>'Окружающий мир-4 2020'!K49</f>
        <v>1658</v>
      </c>
      <c r="E48" s="366">
        <f>'Окружающий мир-4 2021'!K49</f>
        <v>1950</v>
      </c>
      <c r="F48" s="367">
        <f>'Окружающий мир-4 2022 расклад'!K48</f>
        <v>1817</v>
      </c>
      <c r="G48" s="385">
        <f>'Окружающий мир-4 2023 расклад'!K48</f>
        <v>2180</v>
      </c>
      <c r="H48" s="368">
        <f>'Окружающий мир-4 2024 расклад'!K48</f>
        <v>2221</v>
      </c>
      <c r="I48" s="330">
        <f>'Окружающий мир-4 2020'!L49</f>
        <v>1126.9788999999996</v>
      </c>
      <c r="J48" s="366">
        <f>'Окружающий мир-4 2021'!L49</f>
        <v>1653.0238999999997</v>
      </c>
      <c r="K48" s="367">
        <f>'Окружающий мир-4 2022 расклад'!L48</f>
        <v>1276</v>
      </c>
      <c r="L48" s="385">
        <f>'Окружающий мир-4 2023 расклад'!L48</f>
        <v>1847.9577999999999</v>
      </c>
      <c r="M48" s="368">
        <f>'Окружающий мир-4 2024 расклад'!L48</f>
        <v>1888.0172999999998</v>
      </c>
      <c r="N48" s="363">
        <f>'Окружающий мир-4 2020'!M49</f>
        <v>68.062631578947375</v>
      </c>
      <c r="O48" s="327">
        <f>'Окружающий мир-4 2021'!M49</f>
        <v>81.514210526315779</v>
      </c>
      <c r="P48" s="369">
        <f>'Окружающий мир-4 2022 расклад'!M48</f>
        <v>68.827107793860606</v>
      </c>
      <c r="Q48" s="364">
        <f>'Окружающий мир-4 2023 расклад'!M48</f>
        <v>83.349000000000004</v>
      </c>
      <c r="R48" s="365">
        <f>'Окружающий мир-4 2024 расклад'!M48</f>
        <v>81.664500000000004</v>
      </c>
      <c r="S48" s="370">
        <f>'Окружающий мир-4 2020'!N49</f>
        <v>54.010100000000008</v>
      </c>
      <c r="T48" s="366">
        <f>'Окружающий мир-4 2021'!N49</f>
        <v>13.0021</v>
      </c>
      <c r="U48" s="367">
        <f>'Окружающий мир-4 2022 расклад'!N48</f>
        <v>50</v>
      </c>
      <c r="V48" s="385">
        <f>'Окружающий мир-4 2023 расклад'!N48</f>
        <v>14.990600000000001</v>
      </c>
      <c r="W48" s="368">
        <f>'Окружающий мир-4 2024 расклад'!N48</f>
        <v>15.016399999999999</v>
      </c>
      <c r="X48" s="363">
        <f>'Окружающий мир-4 2020'!O49</f>
        <v>5.144166666666667</v>
      </c>
      <c r="Y48" s="364">
        <f>'Окружающий мир-4 2021'!O49</f>
        <v>1.1626315789473685</v>
      </c>
      <c r="Z48" s="364">
        <f>'Окружающий мир-4 2022 расклад'!O48</f>
        <v>2.7904809360050593</v>
      </c>
      <c r="AA48" s="364">
        <f>'Окружающий мир-4 2023 расклад'!O48</f>
        <v>1.0859999999999999</v>
      </c>
      <c r="AB48" s="365">
        <f>'Окружающий мир-4 2024 расклад'!O48</f>
        <v>2.4011111111111112</v>
      </c>
    </row>
    <row r="49" spans="1:28" ht="15" customHeight="1" x14ac:dyDescent="0.25">
      <c r="A49" s="55">
        <v>1</v>
      </c>
      <c r="B49" s="56">
        <v>40010</v>
      </c>
      <c r="C49" s="11" t="s">
        <v>160</v>
      </c>
      <c r="D49" s="136">
        <f>'Окружающий мир-4 2020'!K50</f>
        <v>187</v>
      </c>
      <c r="E49" s="137">
        <f>'Окружающий мир-4 2021'!K50</f>
        <v>245</v>
      </c>
      <c r="F49" s="297">
        <f>'Окружающий мир-4 2022 расклад'!K49</f>
        <v>228</v>
      </c>
      <c r="G49" s="389">
        <f>'Окружающий мир-4 2023 расклад'!K49</f>
        <v>262</v>
      </c>
      <c r="H49" s="354">
        <f>'Окружающий мир-4 2024 расклад'!K49</f>
        <v>212</v>
      </c>
      <c r="I49" s="136">
        <f>'Окружающий мир-4 2020'!L50</f>
        <v>151.99360000000001</v>
      </c>
      <c r="J49" s="137">
        <f>'Окружающий мир-4 2021'!L50</f>
        <v>229.00150000000002</v>
      </c>
      <c r="K49" s="297">
        <f>'Окружающий мир-4 2022 расклад'!L49</f>
        <v>207.00000000000003</v>
      </c>
      <c r="L49" s="389">
        <f>'Окружающий мир-4 2023 расклад'!L49</f>
        <v>224.97940000000003</v>
      </c>
      <c r="M49" s="354">
        <f>'Окружающий мир-4 2024 расклад'!L49</f>
        <v>190.01559999999998</v>
      </c>
      <c r="N49" s="308">
        <f>'Окружающий мир-4 2020'!M50</f>
        <v>81.28</v>
      </c>
      <c r="O49" s="138">
        <f>'Окружающий мир-4 2021'!M50</f>
        <v>93.47</v>
      </c>
      <c r="P49" s="302">
        <f>'Окружающий мир-4 2022 расклад'!M49</f>
        <v>90.789473684210535</v>
      </c>
      <c r="Q49" s="238">
        <f>'Окружающий мир-4 2023 расклад'!M49</f>
        <v>85.87</v>
      </c>
      <c r="R49" s="139">
        <f>'Окружающий мир-4 2024 расклад'!M49</f>
        <v>89.63</v>
      </c>
      <c r="S49" s="241">
        <f>'Окружающий мир-4 2020'!N50</f>
        <v>2</v>
      </c>
      <c r="T49" s="137">
        <f>'Окружающий мир-4 2021'!N50</f>
        <v>0</v>
      </c>
      <c r="U49" s="297">
        <f>'Окружающий мир-4 2022 расклад'!N49</f>
        <v>0</v>
      </c>
      <c r="V49" s="389">
        <f>'Окружающий мир-4 2023 расклад'!N49</f>
        <v>0.99560000000000004</v>
      </c>
      <c r="W49" s="354">
        <f>'Окружающий мир-4 2024 расклад'!N49</f>
        <v>0</v>
      </c>
      <c r="X49" s="308">
        <f>'Окружающий мир-4 2020'!O50</f>
        <v>1.07</v>
      </c>
      <c r="Y49" s="238">
        <f>'Окружающий мир-4 2021'!O50</f>
        <v>0</v>
      </c>
      <c r="Z49" s="238">
        <f>'Окружающий мир-4 2022 расклад'!O49</f>
        <v>0</v>
      </c>
      <c r="AA49" s="395">
        <f>'Окружающий мир-4 2023 расклад'!O49</f>
        <v>0.38</v>
      </c>
      <c r="AB49" s="362">
        <f>'Окружающий мир-4 2024 расклад'!O49</f>
        <v>0</v>
      </c>
    </row>
    <row r="50" spans="1:28" ht="15" customHeight="1" x14ac:dyDescent="0.25">
      <c r="A50" s="57">
        <v>2</v>
      </c>
      <c r="B50" s="58">
        <v>40030</v>
      </c>
      <c r="C50" s="10" t="s">
        <v>133</v>
      </c>
      <c r="D50" s="140">
        <f>'Окружающий мир-4 2020'!K51</f>
        <v>55</v>
      </c>
      <c r="E50" s="141">
        <f>'Окружающий мир-4 2021'!K51</f>
        <v>59</v>
      </c>
      <c r="F50" s="298">
        <f>'Окружающий мир-4 2022 расклад'!K50</f>
        <v>54</v>
      </c>
      <c r="G50" s="387">
        <f>'Окружающий мир-4 2023 расклад'!K50</f>
        <v>58</v>
      </c>
      <c r="H50" s="352">
        <f>'Окружающий мир-4 2024 расклад'!K50</f>
        <v>80</v>
      </c>
      <c r="I50" s="140">
        <f>'Окружающий мир-4 2020'!L51</f>
        <v>44</v>
      </c>
      <c r="J50" s="141">
        <f>'Окружающий мир-4 2021'!L51</f>
        <v>52.002600000000001</v>
      </c>
      <c r="K50" s="298">
        <f>'Окружающий мир-4 2022 расклад'!L50</f>
        <v>52</v>
      </c>
      <c r="L50" s="387">
        <f>'Окружающий мир-4 2023 расклад'!L50</f>
        <v>57.002399999999994</v>
      </c>
      <c r="M50" s="352">
        <f>'Окружающий мир-4 2024 расклад'!L50</f>
        <v>79</v>
      </c>
      <c r="N50" s="244">
        <f>'Окружающий мир-4 2020'!M51</f>
        <v>80</v>
      </c>
      <c r="O50" s="142">
        <f>'Окружающий мир-4 2021'!M51</f>
        <v>88.14</v>
      </c>
      <c r="P50" s="303">
        <f>'Окружающий мир-4 2022 расклад'!M50</f>
        <v>96.296296296296291</v>
      </c>
      <c r="Q50" s="239">
        <f>'Окружающий мир-4 2023 расклад'!M50</f>
        <v>98.28</v>
      </c>
      <c r="R50" s="143">
        <f>'Окружающий мир-4 2024 расклад'!M50</f>
        <v>98.75</v>
      </c>
      <c r="S50" s="242">
        <f>'Окружающий мир-4 2020'!N51</f>
        <v>0</v>
      </c>
      <c r="T50" s="141">
        <f>'Окружающий мир-4 2021'!N51</f>
        <v>0</v>
      </c>
      <c r="U50" s="298">
        <f>'Окружающий мир-4 2022 расклад'!N50</f>
        <v>0</v>
      </c>
      <c r="V50" s="387">
        <f>'Окружающий мир-4 2023 расклад'!N50</f>
        <v>0</v>
      </c>
      <c r="W50" s="352">
        <f>'Окружающий мир-4 2024 расклад'!N50</f>
        <v>0</v>
      </c>
      <c r="X50" s="244">
        <f>'Окружающий мир-4 2020'!O51</f>
        <v>0</v>
      </c>
      <c r="Y50" s="239">
        <f>'Окружающий мир-4 2021'!O51</f>
        <v>0</v>
      </c>
      <c r="Z50" s="239">
        <f>'Окружающий мир-4 2022 расклад'!O50</f>
        <v>0</v>
      </c>
      <c r="AA50" s="398">
        <f>'Окружающий мир-4 2023 расклад'!O50</f>
        <v>0</v>
      </c>
      <c r="AB50" s="403">
        <f>'Окружающий мир-4 2024 расклад'!O50</f>
        <v>0</v>
      </c>
    </row>
    <row r="51" spans="1:28" ht="15" customHeight="1" x14ac:dyDescent="0.25">
      <c r="A51" s="57">
        <v>3</v>
      </c>
      <c r="B51" s="58">
        <v>40410</v>
      </c>
      <c r="C51" s="10" t="s">
        <v>49</v>
      </c>
      <c r="D51" s="140">
        <f>'Окружающий мир-4 2020'!K52</f>
        <v>176</v>
      </c>
      <c r="E51" s="141">
        <f>'Окружающий мир-4 2021'!K52</f>
        <v>187</v>
      </c>
      <c r="F51" s="298">
        <f>'Окружающий мир-4 2022 расклад'!K51</f>
        <v>171</v>
      </c>
      <c r="G51" s="387">
        <f>'Окружающий мир-4 2023 расклад'!K51</f>
        <v>200</v>
      </c>
      <c r="H51" s="352">
        <f>'Окружающий мир-4 2024 расклад'!K51</f>
        <v>192</v>
      </c>
      <c r="I51" s="140">
        <f>'Окружающий мир-4 2020'!L52</f>
        <v>123.992</v>
      </c>
      <c r="J51" s="141">
        <f>'Окружающий мир-4 2021'!L52</f>
        <v>172.99369999999999</v>
      </c>
      <c r="K51" s="298">
        <f>'Окружающий мир-4 2022 расклад'!L51</f>
        <v>136</v>
      </c>
      <c r="L51" s="387">
        <f>'Окружающий мир-4 2023 расклад'!L51</f>
        <v>185</v>
      </c>
      <c r="M51" s="352">
        <f>'Окружающий мир-4 2024 расклад'!L51</f>
        <v>192</v>
      </c>
      <c r="N51" s="244">
        <f>'Окружающий мир-4 2020'!M52</f>
        <v>70.45</v>
      </c>
      <c r="O51" s="142">
        <f>'Окружающий мир-4 2021'!M52</f>
        <v>92.509999999999991</v>
      </c>
      <c r="P51" s="303">
        <f>'Окружающий мир-4 2022 расклад'!M51</f>
        <v>79.532163742690059</v>
      </c>
      <c r="Q51" s="239">
        <f>'Окружающий мир-4 2023 расклад'!M51</f>
        <v>92.5</v>
      </c>
      <c r="R51" s="143">
        <f>'Окружающий мир-4 2024 расклад'!M51</f>
        <v>100</v>
      </c>
      <c r="S51" s="242">
        <f>'Окружающий мир-4 2020'!N52</f>
        <v>2</v>
      </c>
      <c r="T51" s="141">
        <f>'Окружающий мир-4 2021'!N52</f>
        <v>0</v>
      </c>
      <c r="U51" s="298">
        <f>'Окружающий мир-4 2022 расклад'!N51</f>
        <v>1</v>
      </c>
      <c r="V51" s="387">
        <f>'Окружающий мир-4 2023 расклад'!N51</f>
        <v>0</v>
      </c>
      <c r="W51" s="352">
        <f>'Окружающий мир-4 2024 расклад'!N51</f>
        <v>0</v>
      </c>
      <c r="X51" s="244">
        <f>'Окружающий мир-4 2020'!O52</f>
        <v>1.1399999999999999</v>
      </c>
      <c r="Y51" s="239">
        <f>'Окружающий мир-4 2021'!O52</f>
        <v>0</v>
      </c>
      <c r="Z51" s="239">
        <f>'Окружающий мир-4 2022 расклад'!O51</f>
        <v>0.58479532163742687</v>
      </c>
      <c r="AA51" s="398">
        <f>'Окружающий мир-4 2023 расклад'!O51</f>
        <v>0</v>
      </c>
      <c r="AB51" s="403">
        <f>'Окружающий мир-4 2024 расклад'!O51</f>
        <v>0</v>
      </c>
    </row>
    <row r="52" spans="1:28" ht="15" customHeight="1" x14ac:dyDescent="0.25">
      <c r="A52" s="57">
        <v>4</v>
      </c>
      <c r="B52" s="58">
        <v>40011</v>
      </c>
      <c r="C52" s="10" t="s">
        <v>40</v>
      </c>
      <c r="D52" s="140">
        <f>'Окружающий мир-4 2020'!K53</f>
        <v>213</v>
      </c>
      <c r="E52" s="141">
        <f>'Окружающий мир-4 2021'!K53</f>
        <v>231</v>
      </c>
      <c r="F52" s="298">
        <f>'Окружающий мир-4 2022 расклад'!K52</f>
        <v>226</v>
      </c>
      <c r="G52" s="387">
        <f>'Окружающий мир-4 2023 расклад'!K52</f>
        <v>250</v>
      </c>
      <c r="H52" s="352">
        <f>'Окружающий мир-4 2024 расклад'!K52</f>
        <v>284</v>
      </c>
      <c r="I52" s="140">
        <f>'Окружающий мир-4 2020'!L53</f>
        <v>121.00529999999999</v>
      </c>
      <c r="J52" s="141">
        <f>'Окружающий мир-4 2021'!L53</f>
        <v>190.02059999999997</v>
      </c>
      <c r="K52" s="298">
        <f>'Окружающий мир-4 2022 расклад'!L52</f>
        <v>139</v>
      </c>
      <c r="L52" s="387">
        <f>'Окружающий мир-4 2023 расклад'!L52</f>
        <v>226</v>
      </c>
      <c r="M52" s="352">
        <f>'Окружающий мир-4 2024 расклад'!L52</f>
        <v>260.00200000000001</v>
      </c>
      <c r="N52" s="244">
        <f>'Окружающий мир-4 2020'!M53</f>
        <v>56.809999999999995</v>
      </c>
      <c r="O52" s="142">
        <f>'Окружающий мир-4 2021'!M53</f>
        <v>82.259999999999991</v>
      </c>
      <c r="P52" s="303">
        <f>'Окружающий мир-4 2022 расклад'!M52</f>
        <v>61.504424778761063</v>
      </c>
      <c r="Q52" s="239">
        <f>'Окружающий мир-4 2023 расклад'!M52</f>
        <v>90.4</v>
      </c>
      <c r="R52" s="406">
        <f>'Окружающий мир-4 2024 расклад'!M52</f>
        <v>91.55</v>
      </c>
      <c r="S52" s="242">
        <f>'Окружающий мир-4 2020'!N53</f>
        <v>8.0088000000000008</v>
      </c>
      <c r="T52" s="141">
        <f>'Окружающий мир-4 2021'!N53</f>
        <v>0.99329999999999996</v>
      </c>
      <c r="U52" s="298">
        <f>'Окружающий мир-4 2022 расклад'!N52</f>
        <v>14</v>
      </c>
      <c r="V52" s="387">
        <f>'Окружающий мир-4 2023 расклад'!N52</f>
        <v>0</v>
      </c>
      <c r="W52" s="352">
        <f>'Окружающий мир-4 2024 расклад'!N52</f>
        <v>0.99399999999999988</v>
      </c>
      <c r="X52" s="244">
        <f>'Окружающий мир-4 2020'!O53</f>
        <v>3.76</v>
      </c>
      <c r="Y52" s="239">
        <f>'Окружающий мир-4 2021'!O53</f>
        <v>0.43</v>
      </c>
      <c r="Z52" s="239">
        <f>'Окружающий мир-4 2022 расклад'!O52</f>
        <v>6.1946902654867255</v>
      </c>
      <c r="AA52" s="398">
        <f>'Окружающий мир-4 2023 расклад'!O52</f>
        <v>0</v>
      </c>
      <c r="AB52" s="403">
        <f>'Окружающий мир-4 2024 расклад'!O52</f>
        <v>0.35</v>
      </c>
    </row>
    <row r="53" spans="1:28" ht="15" customHeight="1" x14ac:dyDescent="0.25">
      <c r="A53" s="57">
        <v>5</v>
      </c>
      <c r="B53" s="58">
        <v>40080</v>
      </c>
      <c r="C53" s="10" t="s">
        <v>42</v>
      </c>
      <c r="D53" s="140">
        <f>'Окружающий мир-4 2020'!K54</f>
        <v>116</v>
      </c>
      <c r="E53" s="141">
        <f>'Окружающий мир-4 2021'!K54</f>
        <v>149</v>
      </c>
      <c r="F53" s="298">
        <f>'Окружающий мир-4 2022 расклад'!K53</f>
        <v>123</v>
      </c>
      <c r="G53" s="387">
        <f>'Окружающий мир-4 2023 расклад'!K53</f>
        <v>150</v>
      </c>
      <c r="H53" s="352">
        <f>'Окружающий мир-4 2024 расклад'!K53</f>
        <v>132</v>
      </c>
      <c r="I53" s="140">
        <f>'Окружающий мир-4 2020'!L54</f>
        <v>93.994799999999998</v>
      </c>
      <c r="J53" s="141">
        <f>'Окружающий мир-4 2021'!L54</f>
        <v>134.01059999999998</v>
      </c>
      <c r="K53" s="298">
        <f>'Окружающий мир-4 2022 расклад'!L53</f>
        <v>97.000000000000014</v>
      </c>
      <c r="L53" s="387">
        <f>'Окружающий мир-4 2023 расклад'!L53</f>
        <v>132.99</v>
      </c>
      <c r="M53" s="352">
        <f>'Окружающий мир-4 2024 расклад'!L53</f>
        <v>103.98960000000001</v>
      </c>
      <c r="N53" s="244">
        <f>'Окружающий мир-4 2020'!M54</f>
        <v>81.03</v>
      </c>
      <c r="O53" s="142">
        <f>'Окружающий мир-4 2021'!M54</f>
        <v>89.94</v>
      </c>
      <c r="P53" s="303">
        <f>'Окружающий мир-4 2022 расклад'!M53</f>
        <v>78.861788617886191</v>
      </c>
      <c r="Q53" s="239">
        <f>'Окружающий мир-4 2023 расклад'!M53</f>
        <v>88.66</v>
      </c>
      <c r="R53" s="143">
        <f>'Окружающий мир-4 2024 расклад'!M53</f>
        <v>78.78</v>
      </c>
      <c r="S53" s="242">
        <f>'Окружающий мир-4 2020'!N54</f>
        <v>0</v>
      </c>
      <c r="T53" s="141">
        <f>'Окружающий мир-4 2021'!N54</f>
        <v>0</v>
      </c>
      <c r="U53" s="298">
        <f>'Окружающий мир-4 2022 расклад'!N53</f>
        <v>0</v>
      </c>
      <c r="V53" s="387">
        <f>'Окружающий мир-4 2023 расклад'!N53</f>
        <v>0</v>
      </c>
      <c r="W53" s="352">
        <f>'Окружающий мир-4 2024 расклад'!N53</f>
        <v>0</v>
      </c>
      <c r="X53" s="244">
        <f>'Окружающий мир-4 2020'!O54</f>
        <v>0</v>
      </c>
      <c r="Y53" s="239">
        <f>'Окружающий мир-4 2021'!O54</f>
        <v>0</v>
      </c>
      <c r="Z53" s="239">
        <f>'Окружающий мир-4 2022 расклад'!O53</f>
        <v>0</v>
      </c>
      <c r="AA53" s="398">
        <f>'Окружающий мир-4 2023 расклад'!O53</f>
        <v>0</v>
      </c>
      <c r="AB53" s="403">
        <f>'Окружающий мир-4 2024 расклад'!O53</f>
        <v>0</v>
      </c>
    </row>
    <row r="54" spans="1:28" ht="15" customHeight="1" x14ac:dyDescent="0.25">
      <c r="A54" s="57">
        <v>6</v>
      </c>
      <c r="B54" s="58">
        <v>40100</v>
      </c>
      <c r="C54" s="10" t="s">
        <v>43</v>
      </c>
      <c r="D54" s="140">
        <f>'Окружающий мир-4 2020'!K55</f>
        <v>76</v>
      </c>
      <c r="E54" s="141">
        <f>'Окружающий мир-4 2021'!K55</f>
        <v>109</v>
      </c>
      <c r="F54" s="298">
        <f>'Окружающий мир-4 2022 расклад'!K54</f>
        <v>105</v>
      </c>
      <c r="G54" s="387">
        <f>'Окружающий мир-4 2023 расклад'!K54</f>
        <v>110</v>
      </c>
      <c r="H54" s="352">
        <f>'Окружающий мир-4 2024 расклад'!K54</f>
        <v>125</v>
      </c>
      <c r="I54" s="140">
        <f>'Окружающий мир-4 2020'!L55</f>
        <v>58.998799999999989</v>
      </c>
      <c r="J54" s="141">
        <f>'Окружающий мир-4 2021'!L55</f>
        <v>96.999100000000013</v>
      </c>
      <c r="K54" s="298">
        <f>'Окружающий мир-4 2022 расклад'!L54</f>
        <v>76</v>
      </c>
      <c r="L54" s="387">
        <f>'Окружающий мир-4 2023 расклад'!L54</f>
        <v>96.998000000000005</v>
      </c>
      <c r="M54" s="352">
        <f>'Окружающий мир-4 2024 расклад'!L54</f>
        <v>96.000000000000014</v>
      </c>
      <c r="N54" s="244">
        <f>'Окружающий мир-4 2020'!M55</f>
        <v>77.63</v>
      </c>
      <c r="O54" s="142">
        <f>'Окружающий мир-4 2021'!M55</f>
        <v>88.990000000000009</v>
      </c>
      <c r="P54" s="303">
        <f>'Окружающий мир-4 2022 расклад'!M54</f>
        <v>72.38095238095238</v>
      </c>
      <c r="Q54" s="239">
        <f>'Окружающий мир-4 2023 расклад'!M54</f>
        <v>88.18</v>
      </c>
      <c r="R54" s="143">
        <f>'Окружающий мир-4 2024 расклад'!M54</f>
        <v>76.800000000000011</v>
      </c>
      <c r="S54" s="242">
        <f>'Окружающий мир-4 2020'!N55</f>
        <v>1.0032000000000001</v>
      </c>
      <c r="T54" s="141">
        <f>'Окружающий мир-4 2021'!N55</f>
        <v>0</v>
      </c>
      <c r="U54" s="298">
        <f>'Окружающий мир-4 2022 расклад'!N54</f>
        <v>3</v>
      </c>
      <c r="V54" s="387">
        <f>'Окружающий мир-4 2023 расклад'!N54</f>
        <v>3.0030000000000001</v>
      </c>
      <c r="W54" s="352">
        <f>'Окружающий мир-4 2024 расклад'!N54</f>
        <v>0</v>
      </c>
      <c r="X54" s="244">
        <f>'Окружающий мир-4 2020'!O55</f>
        <v>1.32</v>
      </c>
      <c r="Y54" s="239">
        <f>'Окружающий мир-4 2021'!O55</f>
        <v>0</v>
      </c>
      <c r="Z54" s="239">
        <f>'Окружающий мир-4 2022 расклад'!O54</f>
        <v>2.8571428571428572</v>
      </c>
      <c r="AA54" s="398">
        <f>'Окружающий мир-4 2023 расклад'!O54</f>
        <v>2.73</v>
      </c>
      <c r="AB54" s="403">
        <f>'Окружающий мир-4 2024 расклад'!O54</f>
        <v>0</v>
      </c>
    </row>
    <row r="55" spans="1:28" ht="15" customHeight="1" x14ac:dyDescent="0.25">
      <c r="A55" s="57">
        <v>7</v>
      </c>
      <c r="B55" s="58">
        <v>40020</v>
      </c>
      <c r="C55" s="10" t="s">
        <v>161</v>
      </c>
      <c r="D55" s="140">
        <f>'Окружающий мир-4 2020'!K56</f>
        <v>25</v>
      </c>
      <c r="E55" s="141">
        <f>'Окружающий мир-4 2021'!K56</f>
        <v>28</v>
      </c>
      <c r="F55" s="298">
        <f>'Окружающий мир-4 2022 расклад'!K55</f>
        <v>31</v>
      </c>
      <c r="G55" s="387">
        <f>'Окружающий мир-4 2023 расклад'!K55</f>
        <v>32</v>
      </c>
      <c r="H55" s="352">
        <f>'Окружающий мир-4 2024 расклад'!K55</f>
        <v>34</v>
      </c>
      <c r="I55" s="140">
        <f>'Окружающий мир-4 2020'!L56</f>
        <v>17</v>
      </c>
      <c r="J55" s="141">
        <f>'Окружающий мир-4 2021'!L56</f>
        <v>21.999600000000001</v>
      </c>
      <c r="K55" s="298">
        <f>'Окружающий мир-4 2022 расклад'!L55</f>
        <v>25</v>
      </c>
      <c r="L55" s="387">
        <f>'Окружающий мир-4 2023 расклад'!L55</f>
        <v>29.0016</v>
      </c>
      <c r="M55" s="352">
        <f>'Окружающий мир-4 2024 расклад'!L55</f>
        <v>34</v>
      </c>
      <c r="N55" s="244">
        <f>'Окружающий мир-4 2020'!M56</f>
        <v>68</v>
      </c>
      <c r="O55" s="142">
        <f>'Окружающий мир-4 2021'!M56</f>
        <v>78.569999999999993</v>
      </c>
      <c r="P55" s="303">
        <f>'Окружающий мир-4 2022 расклад'!M55</f>
        <v>80.645161290322577</v>
      </c>
      <c r="Q55" s="239">
        <f>'Окружающий мир-4 2023 расклад'!M55</f>
        <v>90.63</v>
      </c>
      <c r="R55" s="143">
        <f>'Окружающий мир-4 2024 расклад'!M55</f>
        <v>100</v>
      </c>
      <c r="S55" s="242">
        <f>'Окружающий мир-4 2020'!N56</f>
        <v>0</v>
      </c>
      <c r="T55" s="141">
        <f>'Окружающий мир-4 2021'!N56</f>
        <v>0</v>
      </c>
      <c r="U55" s="298">
        <f>'Окружающий мир-4 2022 расклад'!N55</f>
        <v>0</v>
      </c>
      <c r="V55" s="387">
        <f>'Окружающий мир-4 2023 расклад'!N55</f>
        <v>0</v>
      </c>
      <c r="W55" s="352">
        <f>'Окружающий мир-4 2024 расклад'!N55</f>
        <v>0</v>
      </c>
      <c r="X55" s="244">
        <f>'Окружающий мир-4 2020'!O56</f>
        <v>0</v>
      </c>
      <c r="Y55" s="239">
        <f>'Окружающий мир-4 2021'!O56</f>
        <v>0</v>
      </c>
      <c r="Z55" s="239">
        <f>'Окружающий мир-4 2022 расклад'!O55</f>
        <v>0</v>
      </c>
      <c r="AA55" s="398">
        <f>'Окружающий мир-4 2023 расклад'!O55</f>
        <v>0</v>
      </c>
      <c r="AB55" s="403">
        <f>'Окружающий мир-4 2024 расклад'!O55</f>
        <v>0</v>
      </c>
    </row>
    <row r="56" spans="1:28" ht="15" customHeight="1" x14ac:dyDescent="0.25">
      <c r="A56" s="57">
        <v>8</v>
      </c>
      <c r="B56" s="58">
        <v>40031</v>
      </c>
      <c r="C56" s="148" t="s">
        <v>41</v>
      </c>
      <c r="D56" s="140">
        <f>'Окружающий мир-4 2020'!K57</f>
        <v>108</v>
      </c>
      <c r="E56" s="141">
        <f>'Окружающий мир-4 2021'!K57</f>
        <v>114</v>
      </c>
      <c r="F56" s="298">
        <f>'Окружающий мир-4 2022 расклад'!K56</f>
        <v>108</v>
      </c>
      <c r="G56" s="387">
        <f>'Окружающий мир-4 2023 расклад'!K56</f>
        <v>117</v>
      </c>
      <c r="H56" s="352">
        <f>'Окружающий мир-4 2024 расклад'!K56</f>
        <v>109</v>
      </c>
      <c r="I56" s="140">
        <f>'Окружающий мир-4 2020'!L57</f>
        <v>79.995599999999996</v>
      </c>
      <c r="J56" s="141">
        <f>'Окружающий мир-4 2021'!L57</f>
        <v>96.991199999999992</v>
      </c>
      <c r="K56" s="298">
        <f>'Окружающий мир-4 2022 расклад'!L56</f>
        <v>70.000000000000014</v>
      </c>
      <c r="L56" s="387">
        <f>'Окружающий мир-4 2023 расклад'!L56</f>
        <v>105.00749999999999</v>
      </c>
      <c r="M56" s="352">
        <f>'Окружающий мир-4 2024 расклад'!L56</f>
        <v>96.007199999999997</v>
      </c>
      <c r="N56" s="244">
        <f>'Окружающий мир-4 2020'!M57</f>
        <v>74.069999999999993</v>
      </c>
      <c r="O56" s="142">
        <f>'Окружающий мир-4 2021'!M57</f>
        <v>85.08</v>
      </c>
      <c r="P56" s="303">
        <f>'Окружающий мир-4 2022 расклад'!M56</f>
        <v>64.814814814814824</v>
      </c>
      <c r="Q56" s="239">
        <f>'Окружающий мир-4 2023 расклад'!M56</f>
        <v>89.75</v>
      </c>
      <c r="R56" s="143">
        <f>'Окружающий мир-4 2024 расклад'!M56</f>
        <v>88.08</v>
      </c>
      <c r="S56" s="242">
        <f>'Окружающий мир-4 2020'!N57</f>
        <v>1.9980000000000002</v>
      </c>
      <c r="T56" s="141">
        <f>'Окружающий мир-4 2021'!N57</f>
        <v>0</v>
      </c>
      <c r="U56" s="298">
        <f>'Окружающий мир-4 2022 расклад'!N56</f>
        <v>0</v>
      </c>
      <c r="V56" s="387">
        <f>'Окружающий мир-4 2023 расклад'!N56</f>
        <v>0.99450000000000005</v>
      </c>
      <c r="W56" s="352">
        <f>'Окружающий мир-4 2024 расклад'!N56</f>
        <v>0</v>
      </c>
      <c r="X56" s="244">
        <f>'Окружающий мир-4 2020'!O57</f>
        <v>1.85</v>
      </c>
      <c r="Y56" s="239">
        <f>'Окружающий мир-4 2021'!O57</f>
        <v>0</v>
      </c>
      <c r="Z56" s="239">
        <f>'Окружающий мир-4 2022 расклад'!O56</f>
        <v>0</v>
      </c>
      <c r="AA56" s="398">
        <f>'Окружающий мир-4 2023 расклад'!O56</f>
        <v>0.85</v>
      </c>
      <c r="AB56" s="403">
        <f>'Окружающий мир-4 2024 расклад'!O56</f>
        <v>0</v>
      </c>
    </row>
    <row r="57" spans="1:28" ht="15" customHeight="1" x14ac:dyDescent="0.25">
      <c r="A57" s="57">
        <v>9</v>
      </c>
      <c r="B57" s="58">
        <v>40210</v>
      </c>
      <c r="C57" s="148" t="s">
        <v>45</v>
      </c>
      <c r="D57" s="140">
        <f>'Окружающий мир-4 2020'!K58</f>
        <v>45</v>
      </c>
      <c r="E57" s="141">
        <f>'Окружающий мир-4 2021'!K58</f>
        <v>49</v>
      </c>
      <c r="F57" s="298">
        <f>'Окружающий мир-4 2022 расклад'!K57</f>
        <v>40</v>
      </c>
      <c r="G57" s="387">
        <f>'Окружающий мир-4 2023 расклад'!K57</f>
        <v>44</v>
      </c>
      <c r="H57" s="352">
        <f>'Окружающий мир-4 2024 расклад'!K57</f>
        <v>51</v>
      </c>
      <c r="I57" s="140">
        <f>'Окружающий мир-4 2020'!L58</f>
        <v>24.997499999999999</v>
      </c>
      <c r="J57" s="141">
        <f>'Окружающий мир-4 2021'!L58</f>
        <v>19.002200000000002</v>
      </c>
      <c r="K57" s="298">
        <f>'Окружающий мир-4 2022 расклад'!L57</f>
        <v>28</v>
      </c>
      <c r="L57" s="387">
        <f>'Окружающий мир-4 2023 расклад'!L57</f>
        <v>34.0032</v>
      </c>
      <c r="M57" s="352">
        <f>'Окружающий мир-4 2024 расклад'!L57</f>
        <v>31.997400000000003</v>
      </c>
      <c r="N57" s="244">
        <f>'Окружающий мир-4 2020'!M58</f>
        <v>55.55</v>
      </c>
      <c r="O57" s="142">
        <f>'Окружающий мир-4 2021'!M58</f>
        <v>38.78</v>
      </c>
      <c r="P57" s="303">
        <f>'Окружающий мир-4 2022 расклад'!M57</f>
        <v>70</v>
      </c>
      <c r="Q57" s="239">
        <f>'Окружающий мир-4 2023 расклад'!M57</f>
        <v>77.28</v>
      </c>
      <c r="R57" s="143">
        <f>'Окружающий мир-4 2024 расклад'!M57</f>
        <v>62.74</v>
      </c>
      <c r="S57" s="242">
        <f>'Окружающий мир-4 2020'!N58</f>
        <v>3.0014999999999996</v>
      </c>
      <c r="T57" s="141">
        <f>'Окружающий мир-4 2021'!N58</f>
        <v>9.0013000000000005</v>
      </c>
      <c r="U57" s="298">
        <f>'Окружающий мир-4 2022 расклад'!N57</f>
        <v>2</v>
      </c>
      <c r="V57" s="387">
        <f>'Окружающий мир-4 2023 расклад'!N57</f>
        <v>3.0008000000000004</v>
      </c>
      <c r="W57" s="352">
        <f>'Окружающий мир-4 2024 расклад'!N57</f>
        <v>1.9991999999999999</v>
      </c>
      <c r="X57" s="244">
        <f>'Окружающий мир-4 2020'!O58</f>
        <v>6.67</v>
      </c>
      <c r="Y57" s="239">
        <f>'Окружающий мир-4 2021'!O58</f>
        <v>18.37</v>
      </c>
      <c r="Z57" s="239">
        <f>'Окружающий мир-4 2022 расклад'!O57</f>
        <v>5</v>
      </c>
      <c r="AA57" s="398">
        <f>'Окружающий мир-4 2023 расклад'!O57</f>
        <v>6.82</v>
      </c>
      <c r="AB57" s="403">
        <f>'Окружающий мир-4 2024 расклад'!O57</f>
        <v>3.92</v>
      </c>
    </row>
    <row r="58" spans="1:28" ht="15" customHeight="1" x14ac:dyDescent="0.25">
      <c r="A58" s="57">
        <v>10</v>
      </c>
      <c r="B58" s="56">
        <v>40300</v>
      </c>
      <c r="C58" s="149" t="s">
        <v>46</v>
      </c>
      <c r="D58" s="140">
        <f>'Окружающий мир-4 2020'!K59</f>
        <v>20</v>
      </c>
      <c r="E58" s="141">
        <f>'Окружающий мир-4 2021'!K59</f>
        <v>39</v>
      </c>
      <c r="F58" s="298">
        <f>'Окружающий мир-4 2022 расклад'!K58</f>
        <v>22</v>
      </c>
      <c r="G58" s="387">
        <f>'Окружающий мир-4 2023 расклад'!K58</f>
        <v>32</v>
      </c>
      <c r="H58" s="352">
        <f>'Окружающий мир-4 2024 расклад'!K58</f>
        <v>30</v>
      </c>
      <c r="I58" s="140">
        <f>'Окружающий мир-4 2020'!L59</f>
        <v>15</v>
      </c>
      <c r="J58" s="141">
        <f>'Окружающий мир-4 2021'!L59</f>
        <v>29.998800000000003</v>
      </c>
      <c r="K58" s="298">
        <f>'Окружающий мир-4 2022 расклад'!L58</f>
        <v>16.000000000000004</v>
      </c>
      <c r="L58" s="387">
        <f>'Окружающий мир-4 2023 расклад'!L58</f>
        <v>28</v>
      </c>
      <c r="M58" s="352">
        <f>'Окружающий мир-4 2024 расклад'!L58</f>
        <v>20.001000000000001</v>
      </c>
      <c r="N58" s="244">
        <f>'Окружающий мир-4 2020'!M59</f>
        <v>75</v>
      </c>
      <c r="O58" s="142">
        <f>'Окружающий мир-4 2021'!M59</f>
        <v>76.92</v>
      </c>
      <c r="P58" s="303">
        <f>'Окружающий мир-4 2022 расклад'!M58</f>
        <v>72.727272727272734</v>
      </c>
      <c r="Q58" s="239">
        <f>'Окружающий мир-4 2023 расклад'!M58</f>
        <v>87.5</v>
      </c>
      <c r="R58" s="143">
        <f>'Окружающий мир-4 2024 расклад'!M58</f>
        <v>66.67</v>
      </c>
      <c r="S58" s="242">
        <f>'Окружающий мир-4 2020'!N59</f>
        <v>0</v>
      </c>
      <c r="T58" s="141">
        <f>'Окружающий мир-4 2021'!N59</f>
        <v>0</v>
      </c>
      <c r="U58" s="298">
        <f>'Окружающий мир-4 2022 расклад'!N58</f>
        <v>1.0000000000000002</v>
      </c>
      <c r="V58" s="387">
        <f>'Окружающий мир-4 2023 расклад'!N58</f>
        <v>0</v>
      </c>
      <c r="W58" s="352">
        <f>'Окружающий мир-4 2024 расклад'!N58</f>
        <v>0</v>
      </c>
      <c r="X58" s="244">
        <f>'Окружающий мир-4 2020'!O59</f>
        <v>0</v>
      </c>
      <c r="Y58" s="239">
        <f>'Окружающий мир-4 2021'!O59</f>
        <v>0</v>
      </c>
      <c r="Z58" s="239">
        <f>'Окружающий мир-4 2022 расклад'!O58</f>
        <v>4.5454545454545459</v>
      </c>
      <c r="AA58" s="398">
        <f>'Окружающий мир-4 2023 расклад'!O58</f>
        <v>0</v>
      </c>
      <c r="AB58" s="403">
        <f>'Окружающий мир-4 2024 расклад'!O58</f>
        <v>0</v>
      </c>
    </row>
    <row r="59" spans="1:28" ht="15" customHeight="1" x14ac:dyDescent="0.25">
      <c r="A59" s="57">
        <v>11</v>
      </c>
      <c r="B59" s="58">
        <v>40360</v>
      </c>
      <c r="C59" s="10" t="s">
        <v>47</v>
      </c>
      <c r="D59" s="140">
        <f>'Окружающий мир-4 2020'!K60</f>
        <v>44</v>
      </c>
      <c r="E59" s="141">
        <f>'Окружающий мир-4 2021'!K60</f>
        <v>34</v>
      </c>
      <c r="F59" s="298">
        <f>'Окружающий мир-4 2022 расклад'!K59</f>
        <v>34</v>
      </c>
      <c r="G59" s="387">
        <f>'Окружающий мир-4 2023 расклад'!K59</f>
        <v>59</v>
      </c>
      <c r="H59" s="352">
        <f>'Окружающий мир-4 2024 расклад'!K59</f>
        <v>41</v>
      </c>
      <c r="I59" s="140">
        <f>'Окружающий мир-4 2020'!L60</f>
        <v>35.001999999999995</v>
      </c>
      <c r="J59" s="141">
        <f>'Окружающий мир-4 2021'!L60</f>
        <v>24.996799999999997</v>
      </c>
      <c r="K59" s="298">
        <f>'Окружающий мир-4 2022 расклад'!L59</f>
        <v>27.999999999999996</v>
      </c>
      <c r="L59" s="387">
        <f>'Окружающий мир-4 2023 расклад'!L59</f>
        <v>48.999499999999998</v>
      </c>
      <c r="M59" s="352">
        <f>'Окружающий мир-4 2024 расклад'!L59</f>
        <v>37.998799999999996</v>
      </c>
      <c r="N59" s="244">
        <f>'Окружающий мир-4 2020'!M60</f>
        <v>79.55</v>
      </c>
      <c r="O59" s="142">
        <f>'Окружающий мир-4 2021'!M60</f>
        <v>73.52</v>
      </c>
      <c r="P59" s="303">
        <f>'Окружающий мир-4 2022 расклад'!M59</f>
        <v>82.35294117647058</v>
      </c>
      <c r="Q59" s="239">
        <f>'Окружающий мир-4 2023 расклад'!M59</f>
        <v>83.05</v>
      </c>
      <c r="R59" s="143">
        <f>'Окружающий мир-4 2024 расклад'!M59</f>
        <v>92.679999999999993</v>
      </c>
      <c r="S59" s="242">
        <f>'Окружающий мир-4 2020'!N60</f>
        <v>0</v>
      </c>
      <c r="T59" s="141">
        <f>'Окружающий мир-4 2021'!N60</f>
        <v>0</v>
      </c>
      <c r="U59" s="298">
        <f>'Окружающий мир-4 2022 расклад'!N59</f>
        <v>0</v>
      </c>
      <c r="V59" s="387">
        <f>'Окружающий мир-4 2023 расклад'!N59</f>
        <v>0.99709999999999999</v>
      </c>
      <c r="W59" s="352">
        <f>'Окружающий мир-4 2024 расклад'!N59</f>
        <v>0</v>
      </c>
      <c r="X59" s="244">
        <f>'Окружающий мир-4 2020'!O60</f>
        <v>0</v>
      </c>
      <c r="Y59" s="239">
        <f>'Окружающий мир-4 2021'!O60</f>
        <v>0</v>
      </c>
      <c r="Z59" s="239">
        <f>'Окружающий мир-4 2022 расклад'!O59</f>
        <v>0</v>
      </c>
      <c r="AA59" s="398">
        <f>'Окружающий мир-4 2023 расклад'!O59</f>
        <v>1.69</v>
      </c>
      <c r="AB59" s="403">
        <f>'Окружающий мир-4 2024 расклад'!O59</f>
        <v>0</v>
      </c>
    </row>
    <row r="60" spans="1:28" ht="15" customHeight="1" x14ac:dyDescent="0.25">
      <c r="A60" s="57">
        <v>12</v>
      </c>
      <c r="B60" s="58">
        <v>40390</v>
      </c>
      <c r="C60" s="10" t="s">
        <v>48</v>
      </c>
      <c r="D60" s="140">
        <f>'Окружающий мир-4 2020'!K61</f>
        <v>78</v>
      </c>
      <c r="E60" s="141">
        <f>'Окружающий мир-4 2021'!K61</f>
        <v>69</v>
      </c>
      <c r="F60" s="298">
        <f>'Окружающий мир-4 2022 расклад'!K60</f>
        <v>83</v>
      </c>
      <c r="G60" s="387">
        <f>'Окружающий мир-4 2023 расклад'!K60</f>
        <v>57</v>
      </c>
      <c r="H60" s="352">
        <f>'Окружающий мир-4 2024 расклад'!K60</f>
        <v>37</v>
      </c>
      <c r="I60" s="140">
        <f>'Окружающий мир-4 2020'!L61</f>
        <v>21.996000000000002</v>
      </c>
      <c r="J60" s="141">
        <f>'Окружающий мир-4 2021'!L61</f>
        <v>56.000399999999999</v>
      </c>
      <c r="K60" s="298">
        <f>'Окружающий мир-4 2022 расклад'!L60</f>
        <v>32.000000000000007</v>
      </c>
      <c r="L60" s="387">
        <f>'Окружающий мир-4 2023 расклад'!L60</f>
        <v>38.999400000000001</v>
      </c>
      <c r="M60" s="352">
        <f>'Окружающий мир-4 2024 расклад'!L60</f>
        <v>18.999500000000001</v>
      </c>
      <c r="N60" s="244">
        <f>'Окружающий мир-4 2020'!M61</f>
        <v>28.200000000000003</v>
      </c>
      <c r="O60" s="142">
        <f>'Окружающий мир-4 2021'!M61</f>
        <v>81.16</v>
      </c>
      <c r="P60" s="303">
        <f>'Окружающий мир-4 2022 расклад'!M60</f>
        <v>38.554216867469883</v>
      </c>
      <c r="Q60" s="239">
        <f>'Окружающий мир-4 2023 расклад'!M60</f>
        <v>68.42</v>
      </c>
      <c r="R60" s="143">
        <f>'Окружающий мир-4 2024 расклад'!M60</f>
        <v>51.35</v>
      </c>
      <c r="S60" s="242">
        <f>'Окружающий мир-4 2020'!N61</f>
        <v>9.001199999999999</v>
      </c>
      <c r="T60" s="141">
        <f>'Окружающий мир-4 2021'!N61</f>
        <v>0</v>
      </c>
      <c r="U60" s="298">
        <f>'Окружающий мир-4 2022 расклад'!N60</f>
        <v>2.9999999999999996</v>
      </c>
      <c r="V60" s="387">
        <f>'Окружающий мир-4 2023 расклад'!N60</f>
        <v>2.0007000000000001</v>
      </c>
      <c r="W60" s="352">
        <f>'Окружающий мир-4 2024 расклад'!N60</f>
        <v>2.0017</v>
      </c>
      <c r="X60" s="244">
        <f>'Окружающий мир-4 2020'!O61</f>
        <v>11.54</v>
      </c>
      <c r="Y60" s="239">
        <f>'Окружающий мир-4 2021'!O61</f>
        <v>0</v>
      </c>
      <c r="Z60" s="239">
        <f>'Окружающий мир-4 2022 расклад'!O60</f>
        <v>3.6144578313253009</v>
      </c>
      <c r="AA60" s="398">
        <f>'Окружающий мир-4 2023 расклад'!O60</f>
        <v>3.51</v>
      </c>
      <c r="AB60" s="403">
        <f>'Окружающий мир-4 2024 расклад'!O60</f>
        <v>5.41</v>
      </c>
    </row>
    <row r="61" spans="1:28" ht="15" customHeight="1" x14ac:dyDescent="0.25">
      <c r="A61" s="57">
        <v>13</v>
      </c>
      <c r="B61" s="58">
        <v>40720</v>
      </c>
      <c r="C61" s="10" t="s">
        <v>162</v>
      </c>
      <c r="D61" s="140">
        <f>'Окружающий мир-4 2020'!K62</f>
        <v>79</v>
      </c>
      <c r="E61" s="141">
        <f>'Окружающий мир-4 2021'!K62</f>
        <v>111</v>
      </c>
      <c r="F61" s="298">
        <f>'Окружающий мир-4 2022 расклад'!K61</f>
        <v>109</v>
      </c>
      <c r="G61" s="387">
        <f>'Окружающий мир-4 2023 расклад'!K61</f>
        <v>110</v>
      </c>
      <c r="H61" s="352">
        <f>'Окружающий мир-4 2024 расклад'!K61</f>
        <v>132</v>
      </c>
      <c r="I61" s="140">
        <f>'Окружающий мир-4 2020'!L62</f>
        <v>68.003199999999993</v>
      </c>
      <c r="J61" s="141">
        <f>'Окружающий мир-4 2021'!L62</f>
        <v>96.003899999999987</v>
      </c>
      <c r="K61" s="298">
        <f>'Окружающий мир-4 2022 расклад'!L61</f>
        <v>65</v>
      </c>
      <c r="L61" s="387">
        <f>'Окружающий мир-4 2023 расклад'!L61</f>
        <v>100.001</v>
      </c>
      <c r="M61" s="352">
        <f>'Окружающий мир-4 2024 расклад'!L61</f>
        <v>108.00239999999999</v>
      </c>
      <c r="N61" s="244">
        <f>'Окружающий мир-4 2020'!M62</f>
        <v>86.08</v>
      </c>
      <c r="O61" s="142">
        <f>'Окружающий мир-4 2021'!M62</f>
        <v>86.49</v>
      </c>
      <c r="P61" s="303">
        <f>'Окружающий мир-4 2022 расклад'!M61</f>
        <v>59.633027522935784</v>
      </c>
      <c r="Q61" s="239">
        <f>'Окружающий мир-4 2023 расклад'!M61</f>
        <v>90.91</v>
      </c>
      <c r="R61" s="406">
        <f>'Окружающий мир-4 2024 расклад'!M61</f>
        <v>81.819999999999993</v>
      </c>
      <c r="S61" s="242">
        <f>'Окружающий мир-4 2020'!N62</f>
        <v>1.0033000000000001</v>
      </c>
      <c r="T61" s="141">
        <f>'Окружающий мир-4 2021'!N62</f>
        <v>0</v>
      </c>
      <c r="U61" s="298">
        <f>'Окружающий мир-4 2022 расклад'!N61</f>
        <v>4</v>
      </c>
      <c r="V61" s="387">
        <f>'Окружающий мир-4 2023 расклад'!N61</f>
        <v>0</v>
      </c>
      <c r="W61" s="352">
        <f>'Окружающий мир-4 2024 расклад'!N61</f>
        <v>2.0064000000000002</v>
      </c>
      <c r="X61" s="244">
        <f>'Окружающий мир-4 2020'!O62</f>
        <v>1.27</v>
      </c>
      <c r="Y61" s="239">
        <f>'Окружающий мир-4 2021'!O62</f>
        <v>0</v>
      </c>
      <c r="Z61" s="239">
        <f>'Окружающий мир-4 2022 расклад'!O61</f>
        <v>3.669724770642202</v>
      </c>
      <c r="AA61" s="398">
        <f>'Окружающий мир-4 2023 расклад'!O61</f>
        <v>0</v>
      </c>
      <c r="AB61" s="403">
        <f>'Окружающий мир-4 2024 расклад'!O61</f>
        <v>1.52</v>
      </c>
    </row>
    <row r="62" spans="1:28" ht="15" customHeight="1" x14ac:dyDescent="0.25">
      <c r="A62" s="57">
        <v>14</v>
      </c>
      <c r="B62" s="58">
        <v>40730</v>
      </c>
      <c r="C62" s="10" t="s">
        <v>50</v>
      </c>
      <c r="D62" s="140">
        <f>'Окружающий мир-4 2020'!K63</f>
        <v>18</v>
      </c>
      <c r="E62" s="141">
        <f>'Окружающий мир-4 2021'!K63</f>
        <v>33</v>
      </c>
      <c r="F62" s="298">
        <f>'Окружающий мир-4 2022 расклад'!K62</f>
        <v>18</v>
      </c>
      <c r="G62" s="387">
        <f>'Окружающий мир-4 2023 расклад'!K62</f>
        <v>31</v>
      </c>
      <c r="H62" s="352">
        <f>'Окружающий мир-4 2024 расклад'!K62</f>
        <v>47</v>
      </c>
      <c r="I62" s="140">
        <f>'Окружающий мир-4 2020'!L63</f>
        <v>13.0014</v>
      </c>
      <c r="J62" s="141">
        <f>'Окружающий мир-4 2021'!L63</f>
        <v>28.000500000000002</v>
      </c>
      <c r="K62" s="298">
        <f>'Окружающий мир-4 2022 расклад'!L62</f>
        <v>6</v>
      </c>
      <c r="L62" s="387">
        <f>'Окружающий мир-4 2023 расклад'!L62</f>
        <v>20.999400000000001</v>
      </c>
      <c r="M62" s="352">
        <f>'Окружающий мир-4 2024 расклад'!L62</f>
        <v>32.998700000000007</v>
      </c>
      <c r="N62" s="244">
        <f>'Окружающий мир-4 2020'!M63</f>
        <v>72.23</v>
      </c>
      <c r="O62" s="142">
        <f>'Окружающий мир-4 2021'!M63</f>
        <v>84.850000000000009</v>
      </c>
      <c r="P62" s="303">
        <f>'Окружающий мир-4 2022 расклад'!M62</f>
        <v>33.333333333333336</v>
      </c>
      <c r="Q62" s="239">
        <f>'Окружающий мир-4 2023 расклад'!M62</f>
        <v>67.739999999999995</v>
      </c>
      <c r="R62" s="143">
        <f>'Окружающий мир-4 2024 расклад'!M62</f>
        <v>70.210000000000008</v>
      </c>
      <c r="S62" s="242">
        <f>'Окружающий мир-4 2020'!N63</f>
        <v>1.0007999999999999</v>
      </c>
      <c r="T62" s="141">
        <f>'Окружающий мир-4 2021'!N63</f>
        <v>0</v>
      </c>
      <c r="U62" s="298">
        <f>'Окружающий мир-4 2022 расклад'!N62</f>
        <v>1</v>
      </c>
      <c r="V62" s="387">
        <f>'Окружающий мир-4 2023 расклад'!N62</f>
        <v>1.0012999999999999</v>
      </c>
      <c r="W62" s="352">
        <f>'Окружающий мир-4 2024 расклад'!N62</f>
        <v>2.9986000000000002</v>
      </c>
      <c r="X62" s="244">
        <f>'Окружающий мир-4 2020'!O63</f>
        <v>5.56</v>
      </c>
      <c r="Y62" s="239">
        <f>'Окружающий мир-4 2021'!O63</f>
        <v>0</v>
      </c>
      <c r="Z62" s="239">
        <f>'Окружающий мир-4 2022 расклад'!O62</f>
        <v>5.5555555555555554</v>
      </c>
      <c r="AA62" s="398">
        <f>'Окружающий мир-4 2023 расклад'!O62</f>
        <v>3.23</v>
      </c>
      <c r="AB62" s="403">
        <f>'Окружающий мир-4 2024 расклад'!O62</f>
        <v>6.38</v>
      </c>
    </row>
    <row r="63" spans="1:28" ht="15" customHeight="1" x14ac:dyDescent="0.25">
      <c r="A63" s="57">
        <v>15</v>
      </c>
      <c r="B63" s="58">
        <v>40820</v>
      </c>
      <c r="C63" s="10" t="s">
        <v>163</v>
      </c>
      <c r="D63" s="140">
        <f>'Окружающий мир-4 2020'!K64</f>
        <v>72</v>
      </c>
      <c r="E63" s="141">
        <f>'Окружающий мир-4 2021'!K64</f>
        <v>95</v>
      </c>
      <c r="F63" s="298">
        <f>'Окружающий мир-4 2022 расклад'!K63</f>
        <v>76</v>
      </c>
      <c r="G63" s="387">
        <f>'Окружающий мир-4 2023 расклад'!K63</f>
        <v>111</v>
      </c>
      <c r="H63" s="352">
        <f>'Окружающий мир-4 2024 расклад'!K63</f>
        <v>91</v>
      </c>
      <c r="I63" s="140">
        <f>'Окружающий мир-4 2020'!L64</f>
        <v>66.002399999999994</v>
      </c>
      <c r="J63" s="141">
        <f>'Окружающий мир-4 2021'!L64</f>
        <v>67.991500000000002</v>
      </c>
      <c r="K63" s="298">
        <f>'Окружающий мир-4 2022 расклад'!L63</f>
        <v>61.000000000000007</v>
      </c>
      <c r="L63" s="387">
        <f>'Окружающий мир-4 2023 расклад'!L63</f>
        <v>90.997800000000012</v>
      </c>
      <c r="M63" s="352">
        <f>'Окружающий мир-4 2024 расклад'!L63</f>
        <v>79.998099999999994</v>
      </c>
      <c r="N63" s="244">
        <f>'Окружающий мир-4 2020'!M64</f>
        <v>91.67</v>
      </c>
      <c r="O63" s="142">
        <f>'Окружающий мир-4 2021'!M64</f>
        <v>71.569999999999993</v>
      </c>
      <c r="P63" s="303">
        <f>'Окружающий мир-4 2022 расклад'!M63</f>
        <v>80.26315789473685</v>
      </c>
      <c r="Q63" s="239">
        <f>'Окружающий мир-4 2023 расклад'!M63</f>
        <v>81.98</v>
      </c>
      <c r="R63" s="143">
        <f>'Окружающий мир-4 2024 расклад'!M63</f>
        <v>87.91</v>
      </c>
      <c r="S63" s="242">
        <f>'Окружающий мир-4 2020'!N64</f>
        <v>0</v>
      </c>
      <c r="T63" s="141">
        <f>'Окружающий мир-4 2021'!N64</f>
        <v>2.0044999999999997</v>
      </c>
      <c r="U63" s="298">
        <f>'Окружающий мир-4 2022 расклад'!N63</f>
        <v>0</v>
      </c>
      <c r="V63" s="387">
        <f>'Окружающий мир-4 2023 расклад'!N63</f>
        <v>0</v>
      </c>
      <c r="W63" s="352">
        <f>'Окружающий мир-4 2024 расклад'!N63</f>
        <v>1.0010000000000001</v>
      </c>
      <c r="X63" s="244">
        <f>'Окружающий мир-4 2020'!O64</f>
        <v>0</v>
      </c>
      <c r="Y63" s="239">
        <f>'Окружающий мир-4 2021'!O64</f>
        <v>2.11</v>
      </c>
      <c r="Z63" s="239">
        <f>'Окружающий мир-4 2022 расклад'!O63</f>
        <v>0</v>
      </c>
      <c r="AA63" s="398">
        <f>'Окружающий мир-4 2023 расклад'!O63</f>
        <v>0</v>
      </c>
      <c r="AB63" s="403">
        <f>'Окружающий мир-4 2024 расклад'!O63</f>
        <v>1.1000000000000001</v>
      </c>
    </row>
    <row r="64" spans="1:28" ht="15" customHeight="1" x14ac:dyDescent="0.25">
      <c r="A64" s="57">
        <v>16</v>
      </c>
      <c r="B64" s="58">
        <v>40840</v>
      </c>
      <c r="C64" s="10" t="s">
        <v>52</v>
      </c>
      <c r="D64" s="140">
        <f>'Окружающий мир-4 2020'!K65</f>
        <v>90</v>
      </c>
      <c r="E64" s="141">
        <f>'Окружающий мир-4 2021'!K65</f>
        <v>86</v>
      </c>
      <c r="F64" s="298">
        <f>'Окружающий мир-4 2022 расклад'!K64</f>
        <v>78</v>
      </c>
      <c r="G64" s="387">
        <f>'Окружающий мир-4 2023 расклад'!K64</f>
        <v>87</v>
      </c>
      <c r="H64" s="352">
        <f>'Окружающий мир-4 2024 расклад'!K64</f>
        <v>83</v>
      </c>
      <c r="I64" s="140">
        <f>'Окружающий мир-4 2020'!L65</f>
        <v>40.994999999999997</v>
      </c>
      <c r="J64" s="141">
        <f>'Окружающий мир-4 2021'!L65</f>
        <v>70.004000000000005</v>
      </c>
      <c r="K64" s="298">
        <f>'Окружающий мир-4 2022 расклад'!L64</f>
        <v>61</v>
      </c>
      <c r="L64" s="387">
        <f>'Окружающий мир-4 2023 расклад'!L64</f>
        <v>75.994500000000002</v>
      </c>
      <c r="M64" s="352">
        <f>'Окружающий мир-4 2024 расклад'!L64</f>
        <v>48.994900000000001</v>
      </c>
      <c r="N64" s="244">
        <f>'Окружающий мир-4 2020'!M65</f>
        <v>45.55</v>
      </c>
      <c r="O64" s="142">
        <f>'Окружающий мир-4 2021'!M65</f>
        <v>81.400000000000006</v>
      </c>
      <c r="P64" s="303">
        <f>'Окружающий мир-4 2022 расклад'!M64</f>
        <v>78.205128205128204</v>
      </c>
      <c r="Q64" s="239">
        <f>'Окружающий мир-4 2023 расклад'!M64</f>
        <v>87.35</v>
      </c>
      <c r="R64" s="143">
        <f>'Окружающий мир-4 2024 расклад'!M64</f>
        <v>59.03</v>
      </c>
      <c r="S64" s="242">
        <f>'Окружающий мир-4 2020'!N65</f>
        <v>3.9960000000000004</v>
      </c>
      <c r="T64" s="141">
        <f>'Окружающий мир-4 2021'!N65</f>
        <v>0</v>
      </c>
      <c r="U64" s="298">
        <f>'Окружающий мир-4 2022 расклад'!N64</f>
        <v>0</v>
      </c>
      <c r="V64" s="387">
        <f>'Окружающий мир-4 2023 расклад'!N64</f>
        <v>0</v>
      </c>
      <c r="W64" s="352">
        <f>'Окружающий мир-4 2024 расклад'!N64</f>
        <v>0</v>
      </c>
      <c r="X64" s="244">
        <f>'Окружающий мир-4 2020'!O65</f>
        <v>4.4400000000000004</v>
      </c>
      <c r="Y64" s="239">
        <f>'Окружающий мир-4 2021'!O65</f>
        <v>0</v>
      </c>
      <c r="Z64" s="239">
        <f>'Окружающий мир-4 2022 расклад'!O64</f>
        <v>0</v>
      </c>
      <c r="AA64" s="398">
        <f>'Окружающий мир-4 2023 расклад'!O64</f>
        <v>0</v>
      </c>
      <c r="AB64" s="403">
        <f>'Окружающий мир-4 2024 расклад'!O64</f>
        <v>0</v>
      </c>
    </row>
    <row r="65" spans="1:28" ht="15" customHeight="1" x14ac:dyDescent="0.25">
      <c r="A65" s="57">
        <v>17</v>
      </c>
      <c r="B65" s="58">
        <v>40950</v>
      </c>
      <c r="C65" s="10" t="s">
        <v>53</v>
      </c>
      <c r="D65" s="140">
        <f>'Окружающий мир-4 2020'!K66</f>
        <v>99</v>
      </c>
      <c r="E65" s="141">
        <f>'Окружающий мир-4 2021'!K66</f>
        <v>85</v>
      </c>
      <c r="F65" s="298">
        <f>'Окружающий мир-4 2022 расклад'!K65</f>
        <v>104</v>
      </c>
      <c r="G65" s="387">
        <f>'Окружающий мир-4 2023 расклад'!K65</f>
        <v>116</v>
      </c>
      <c r="H65" s="352">
        <f>'Окружающий мир-4 2024 расклад'!K65</f>
        <v>114</v>
      </c>
      <c r="I65" s="140">
        <f>'Окружающий мир-4 2020'!L66</f>
        <v>32.996699999999997</v>
      </c>
      <c r="J65" s="141">
        <f>'Окружающий мир-4 2021'!L66</f>
        <v>66.002500000000012</v>
      </c>
      <c r="K65" s="298">
        <f>'Окружающий мир-4 2022 расклад'!L65</f>
        <v>25</v>
      </c>
      <c r="L65" s="387">
        <f>'Окружающий мир-4 2023 расклад'!L65</f>
        <v>73.996400000000008</v>
      </c>
      <c r="M65" s="352">
        <f>'Окружающий мир-4 2024 расклад'!L65</f>
        <v>80.005200000000002</v>
      </c>
      <c r="N65" s="244">
        <f>'Окружающий мир-4 2020'!M66</f>
        <v>33.33</v>
      </c>
      <c r="O65" s="142">
        <f>'Окружающий мир-4 2021'!M66</f>
        <v>77.650000000000006</v>
      </c>
      <c r="P65" s="303">
        <f>'Окружающий мир-4 2022 расклад'!M65</f>
        <v>24.038461538461537</v>
      </c>
      <c r="Q65" s="239">
        <f>'Окружающий мир-4 2023 расклад'!M65</f>
        <v>63.790000000000006</v>
      </c>
      <c r="R65" s="143">
        <f>'Окружающий мир-4 2024 расклад'!M65</f>
        <v>70.180000000000007</v>
      </c>
      <c r="S65" s="242">
        <f>'Окружающий мир-4 2020'!N66</f>
        <v>18.998100000000001</v>
      </c>
      <c r="T65" s="141">
        <f>'Окружающий мир-4 2021'!N66</f>
        <v>1.0029999999999999</v>
      </c>
      <c r="U65" s="298">
        <f>'Окружающий мир-4 2022 расклад'!N65</f>
        <v>17</v>
      </c>
      <c r="V65" s="387">
        <f>'Окружающий мир-4 2023 расклад'!N65</f>
        <v>0.99760000000000004</v>
      </c>
      <c r="W65" s="352">
        <f>'Окружающий мир-4 2024 расклад'!N65</f>
        <v>1.0032000000000001</v>
      </c>
      <c r="X65" s="244">
        <f>'Окружающий мир-4 2020'!O66</f>
        <v>19.190000000000001</v>
      </c>
      <c r="Y65" s="239">
        <f>'Окружающий мир-4 2021'!O66</f>
        <v>1.18</v>
      </c>
      <c r="Z65" s="239">
        <f>'Окружающий мир-4 2022 расклад'!O65</f>
        <v>16.346153846153847</v>
      </c>
      <c r="AA65" s="398">
        <f>'Окружающий мир-4 2023 расклад'!O65</f>
        <v>0.86</v>
      </c>
      <c r="AB65" s="403">
        <f>'Окружающий мир-4 2024 расклад'!O65</f>
        <v>0.88</v>
      </c>
    </row>
    <row r="66" spans="1:28" ht="15" customHeight="1" x14ac:dyDescent="0.25">
      <c r="A66" s="57">
        <v>18</v>
      </c>
      <c r="B66" s="58">
        <v>40990</v>
      </c>
      <c r="C66" s="10" t="s">
        <v>54</v>
      </c>
      <c r="D66" s="140">
        <f>'Окружающий мир-4 2020'!K67</f>
        <v>106</v>
      </c>
      <c r="E66" s="141">
        <f>'Окружающий мир-4 2021'!K67</f>
        <v>119</v>
      </c>
      <c r="F66" s="298">
        <f>'Окружающий мир-4 2022 расклад'!K66</f>
        <v>121</v>
      </c>
      <c r="G66" s="387">
        <f>'Окружающий мир-4 2023 расклад'!K66</f>
        <v>135</v>
      </c>
      <c r="H66" s="352">
        <f>'Окружающий мир-4 2024 расклад'!K66</f>
        <v>127</v>
      </c>
      <c r="I66" s="140">
        <f>'Окружающий мир-4 2020'!L67</f>
        <v>93.004400000000004</v>
      </c>
      <c r="J66" s="141">
        <f>'Окружающий мир-4 2021'!L67</f>
        <v>101.0072</v>
      </c>
      <c r="K66" s="298">
        <f>'Окружающий мир-4 2022 расклад'!L66</f>
        <v>98.000000000000014</v>
      </c>
      <c r="L66" s="387">
        <f>'Окружающий мир-4 2023 расклад'!L66</f>
        <v>115.992</v>
      </c>
      <c r="M66" s="352">
        <f>'Окружающий мир-4 2024 расклад'!L66</f>
        <v>121.9962</v>
      </c>
      <c r="N66" s="244">
        <f>'Окружающий мир-4 2020'!M67</f>
        <v>87.740000000000009</v>
      </c>
      <c r="O66" s="142">
        <f>'Окружающий мир-4 2021'!M67</f>
        <v>84.88</v>
      </c>
      <c r="P66" s="303">
        <f>'Окружающий мир-4 2022 расклад'!M66</f>
        <v>80.991735537190095</v>
      </c>
      <c r="Q66" s="239">
        <f>'Окружающий мир-4 2023 расклад'!M66</f>
        <v>85.92</v>
      </c>
      <c r="R66" s="143">
        <f>'Окружающий мир-4 2024 расклад'!M66</f>
        <v>96.06</v>
      </c>
      <c r="S66" s="242">
        <f>'Окружающий мир-4 2020'!N67</f>
        <v>0</v>
      </c>
      <c r="T66" s="141">
        <f>'Окружающий мир-4 2021'!N67</f>
        <v>0</v>
      </c>
      <c r="U66" s="298">
        <f>'Окружающий мир-4 2022 расклад'!N66</f>
        <v>0</v>
      </c>
      <c r="V66" s="387">
        <f>'Окружающий мир-4 2023 расклад'!N66</f>
        <v>0.99900000000000011</v>
      </c>
      <c r="W66" s="352">
        <f>'Окружающий мир-4 2024 расклад'!N66</f>
        <v>0</v>
      </c>
      <c r="X66" s="244">
        <f>'Окружающий мир-4 2020'!O67</f>
        <v>0</v>
      </c>
      <c r="Y66" s="239">
        <f>'Окружающий мир-4 2021'!O67</f>
        <v>0</v>
      </c>
      <c r="Z66" s="239">
        <f>'Окружающий мир-4 2022 расклад'!O66</f>
        <v>0</v>
      </c>
      <c r="AA66" s="398">
        <f>'Окружающий мир-4 2023 расклад'!O66</f>
        <v>0.74</v>
      </c>
      <c r="AB66" s="403">
        <f>'Окружающий мир-4 2024 расклад'!O66</f>
        <v>0</v>
      </c>
    </row>
    <row r="67" spans="1:28" s="225" customFormat="1" ht="15" customHeight="1" x14ac:dyDescent="0.25">
      <c r="A67" s="213">
        <v>19</v>
      </c>
      <c r="B67" s="232">
        <v>40133</v>
      </c>
      <c r="C67" s="231" t="s">
        <v>44</v>
      </c>
      <c r="D67" s="144">
        <f>'Окружающий мир-4 2020'!K68</f>
        <v>51</v>
      </c>
      <c r="E67" s="145">
        <f>'Окружающий мир-4 2021'!K68</f>
        <v>108</v>
      </c>
      <c r="F67" s="299">
        <f>'Окружающий мир-4 2022 расклад'!K67</f>
        <v>86</v>
      </c>
      <c r="G67" s="388">
        <f>'Окружающий мир-4 2023 расклад'!K67</f>
        <v>110</v>
      </c>
      <c r="H67" s="353">
        <f>'Окружающий мир-4 2024 расклад'!K67</f>
        <v>93</v>
      </c>
      <c r="I67" s="144">
        <f>'Окружающий мир-4 2020'!L68</f>
        <v>25.0002</v>
      </c>
      <c r="J67" s="145">
        <f>'Окружающий мир-4 2021'!L68</f>
        <v>99.997200000000007</v>
      </c>
      <c r="K67" s="299">
        <f>'Окружающий мир-4 2022 расклад'!L67</f>
        <v>53.999999999999993</v>
      </c>
      <c r="L67" s="388">
        <f>'Окружающий мир-4 2023 расклад'!L67</f>
        <v>92.003999999999991</v>
      </c>
      <c r="M67" s="353">
        <f>'Окружающий мир-4 2024 расклад'!L67</f>
        <v>79.998599999999996</v>
      </c>
      <c r="N67" s="309">
        <f>'Окружающий мир-4 2020'!M68</f>
        <v>49.02</v>
      </c>
      <c r="O67" s="146">
        <f>'Окружающий мир-4 2021'!M68</f>
        <v>92.59</v>
      </c>
      <c r="P67" s="304">
        <f>'Окружающий мир-4 2022 расклад'!M67</f>
        <v>62.790697674418595</v>
      </c>
      <c r="Q67" s="240">
        <f>'Окружающий мир-4 2023 расклад'!M67</f>
        <v>83.64</v>
      </c>
      <c r="R67" s="147">
        <f>'Окружающий мир-4 2024 расклад'!M67</f>
        <v>86.02</v>
      </c>
      <c r="S67" s="375">
        <f>'Окружающий мир-4 2020'!N68</f>
        <v>1.9991999999999999</v>
      </c>
      <c r="T67" s="145">
        <f>'Окружающий мир-4 2021'!N68</f>
        <v>0</v>
      </c>
      <c r="U67" s="299">
        <f>'Окружающий мир-4 2022 расклад'!N67</f>
        <v>4</v>
      </c>
      <c r="V67" s="388">
        <f>'Окружающий мир-4 2023 расклад'!N67</f>
        <v>1.0010000000000001</v>
      </c>
      <c r="W67" s="353">
        <f>'Окружающий мир-4 2024 расклад'!N67</f>
        <v>1.0044000000000002</v>
      </c>
      <c r="X67" s="309">
        <f>'Окружающий мир-4 2020'!O68</f>
        <v>3.92</v>
      </c>
      <c r="Y67" s="240">
        <f>'Окружающий мир-4 2021'!O68</f>
        <v>0</v>
      </c>
      <c r="Z67" s="240">
        <f>'Окружающий мир-4 2022 расклад'!O67</f>
        <v>4.6511627906976747</v>
      </c>
      <c r="AA67" s="399">
        <f>'Окружающий мир-4 2023 расклад'!O67</f>
        <v>0.91</v>
      </c>
      <c r="AB67" s="403">
        <f>'Окружающий мир-4 2024 расклад'!O67</f>
        <v>1.08</v>
      </c>
    </row>
    <row r="68" spans="1:28" ht="15" customHeight="1" thickBot="1" x14ac:dyDescent="0.3">
      <c r="A68" s="59">
        <v>19</v>
      </c>
      <c r="B68" s="214">
        <v>40400</v>
      </c>
      <c r="C68" s="19" t="s">
        <v>200</v>
      </c>
      <c r="D68" s="371" t="s">
        <v>140</v>
      </c>
      <c r="E68" s="407" t="s">
        <v>140</v>
      </c>
      <c r="F68" s="408" t="s">
        <v>140</v>
      </c>
      <c r="G68" s="388">
        <f>'Окружающий мир-4 2023 расклад'!K68</f>
        <v>109</v>
      </c>
      <c r="H68" s="353">
        <f>'Окружающий мир-4 2024 расклад'!K68</f>
        <v>207</v>
      </c>
      <c r="I68" s="371" t="s">
        <v>140</v>
      </c>
      <c r="J68" s="407" t="s">
        <v>140</v>
      </c>
      <c r="K68" s="408" t="s">
        <v>140</v>
      </c>
      <c r="L68" s="388">
        <f>'Окружающий мир-4 2023 расклад'!L68</f>
        <v>70.991699999999994</v>
      </c>
      <c r="M68" s="353">
        <f>'Окружающий мир-4 2024 расклад'!L68</f>
        <v>176.0121</v>
      </c>
      <c r="N68" s="373" t="s">
        <v>140</v>
      </c>
      <c r="O68" s="410" t="s">
        <v>140</v>
      </c>
      <c r="P68" s="411" t="s">
        <v>140</v>
      </c>
      <c r="Q68" s="240">
        <f>'Окружающий мир-4 2023 расклад'!M68</f>
        <v>65.13</v>
      </c>
      <c r="R68" s="147">
        <f>'Окружающий мир-4 2024 расклад'!M68</f>
        <v>85.03</v>
      </c>
      <c r="S68" s="376" t="s">
        <v>140</v>
      </c>
      <c r="T68" s="407" t="s">
        <v>140</v>
      </c>
      <c r="U68" s="408" t="s">
        <v>140</v>
      </c>
      <c r="V68" s="388">
        <f>'Окружающий мир-4 2023 расклад'!N68</f>
        <v>0</v>
      </c>
      <c r="W68" s="353">
        <f>'Окружающий мир-4 2024 расклад'!N68</f>
        <v>2.0078999999999998</v>
      </c>
      <c r="X68" s="373" t="s">
        <v>140</v>
      </c>
      <c r="Y68" s="409" t="s">
        <v>140</v>
      </c>
      <c r="Z68" s="409" t="s">
        <v>140</v>
      </c>
      <c r="AA68" s="399">
        <f>'Окружающий мир-4 2023 расклад'!O68</f>
        <v>0</v>
      </c>
      <c r="AB68" s="404">
        <f>'Окружающий мир-4 2024 расклад'!O68</f>
        <v>0.97</v>
      </c>
    </row>
    <row r="69" spans="1:28" ht="15" customHeight="1" thickBot="1" x14ac:dyDescent="0.3">
      <c r="A69" s="54"/>
      <c r="B69" s="35"/>
      <c r="C69" s="22" t="s">
        <v>111</v>
      </c>
      <c r="D69" s="330">
        <f>'Окружающий мир-4 2020'!K69</f>
        <v>1353</v>
      </c>
      <c r="E69" s="366">
        <f>'Окружающий мир-4 2021'!K69</f>
        <v>1627</v>
      </c>
      <c r="F69" s="367">
        <f>'Окружающий мир-4 2022 расклад'!K68</f>
        <v>1558</v>
      </c>
      <c r="G69" s="385">
        <f>'Окружающий мир-4 2023 расклад'!K69</f>
        <v>1858</v>
      </c>
      <c r="H69" s="368">
        <f>'Окружающий мир-4 2024 расклад'!K69</f>
        <v>1822</v>
      </c>
      <c r="I69" s="330">
        <f>'Окружающий мир-4 2020'!L69</f>
        <v>917.01909999999987</v>
      </c>
      <c r="J69" s="366">
        <f>'Окружающий мир-4 2021'!L69</f>
        <v>1357.0032000000001</v>
      </c>
      <c r="K69" s="367">
        <f>'Окружающий мир-4 2022 расклад'!L68</f>
        <v>1105</v>
      </c>
      <c r="L69" s="385">
        <f>'Окружающий мир-4 2023 расклад'!L69</f>
        <v>1624.0057000000002</v>
      </c>
      <c r="M69" s="368">
        <f>'Окружающий мир-4 2024 расклад'!L69</f>
        <v>1569.9965</v>
      </c>
      <c r="N69" s="363">
        <f>'Окружающий мир-4 2020'!M69</f>
        <v>69.699120879120869</v>
      </c>
      <c r="O69" s="327">
        <f>'Окружающий мир-4 2021'!M69</f>
        <v>80.835714285714289</v>
      </c>
      <c r="P69" s="369">
        <f>'Окружающий мир-4 2022 расклад'!M68</f>
        <v>70.082241764496487</v>
      </c>
      <c r="Q69" s="364">
        <f>'Окружающий мир-4 2023 расклад'!M69</f>
        <v>87.259999999999991</v>
      </c>
      <c r="R69" s="365">
        <f>'Окружающий мир-4 2024 расклад'!M69</f>
        <v>85.932857142857131</v>
      </c>
      <c r="S69" s="370">
        <f>'Окружающий мир-4 2020'!N69</f>
        <v>40.995900000000006</v>
      </c>
      <c r="T69" s="366">
        <f>'Окружающий мир-4 2021'!N69</f>
        <v>10.005000000000001</v>
      </c>
      <c r="U69" s="367">
        <f>'Окружающий мир-4 2022 расклад'!N68</f>
        <v>39</v>
      </c>
      <c r="V69" s="385">
        <f>'Окружающий мир-4 2023 расклад'!N69</f>
        <v>9.9922000000000004</v>
      </c>
      <c r="W69" s="368">
        <f>'Окружающий мир-4 2024 расклад'!N69</f>
        <v>5.9970999999999997</v>
      </c>
      <c r="X69" s="363">
        <f>'Окружающий мир-4 2020'!O69</f>
        <v>5.0949999999999998</v>
      </c>
      <c r="Y69" s="364">
        <f>'Окружающий мир-4 2021'!O69</f>
        <v>0.59071428571428564</v>
      </c>
      <c r="Z69" s="364">
        <f>'Окружающий мир-4 2022 расклад'!O68</f>
        <v>2.9225650571521555</v>
      </c>
      <c r="AA69" s="364">
        <f>'Окружающий мир-4 2023 расклад'!O69</f>
        <v>0.39500000000000002</v>
      </c>
      <c r="AB69" s="365">
        <f>'Окружающий мир-4 2024 расклад'!O69</f>
        <v>1.51</v>
      </c>
    </row>
    <row r="70" spans="1:28" ht="15" customHeight="1" x14ac:dyDescent="0.25">
      <c r="A70" s="55">
        <v>1</v>
      </c>
      <c r="B70" s="56">
        <v>50040</v>
      </c>
      <c r="C70" s="259" t="s">
        <v>57</v>
      </c>
      <c r="D70" s="136">
        <f>'Окружающий мир-4 2020'!K70</f>
        <v>93</v>
      </c>
      <c r="E70" s="137">
        <f>'Окружающий мир-4 2021'!K70</f>
        <v>99</v>
      </c>
      <c r="F70" s="297">
        <f>'Окружающий мир-4 2022 расклад'!K69</f>
        <v>102</v>
      </c>
      <c r="G70" s="389">
        <f>'Окружающий мир-4 2023 расклад'!K70</f>
        <v>144</v>
      </c>
      <c r="H70" s="354">
        <f>'Окружающий мир-4 2024 расклад'!K70</f>
        <v>124</v>
      </c>
      <c r="I70" s="136">
        <f>'Окружающий мир-4 2020'!L70</f>
        <v>89.996099999999984</v>
      </c>
      <c r="J70" s="137">
        <f>'Окружающий мир-4 2021'!L70</f>
        <v>99</v>
      </c>
      <c r="K70" s="297">
        <f>'Окружающий мир-4 2022 расклад'!L69</f>
        <v>97.999999999999986</v>
      </c>
      <c r="L70" s="389">
        <f>'Окружающий мир-4 2023 расклад'!L70</f>
        <v>139.99680000000001</v>
      </c>
      <c r="M70" s="354">
        <f>'Окружающий мир-4 2024 расклад'!L70</f>
        <v>110.00040000000001</v>
      </c>
      <c r="N70" s="308">
        <f>'Окружающий мир-4 2020'!M70</f>
        <v>96.77</v>
      </c>
      <c r="O70" s="138">
        <f>'Окружающий мир-4 2021'!M70</f>
        <v>100</v>
      </c>
      <c r="P70" s="302">
        <f>'Окружающий мир-4 2022 расклад'!M69</f>
        <v>96.078431372549005</v>
      </c>
      <c r="Q70" s="238">
        <f>'Окружающий мир-4 2023 расклад'!M70</f>
        <v>97.22</v>
      </c>
      <c r="R70" s="139">
        <f>'Окружающий мир-4 2024 расклад'!M70</f>
        <v>88.710000000000008</v>
      </c>
      <c r="S70" s="241">
        <f>'Окружающий мир-4 2020'!N70</f>
        <v>0</v>
      </c>
      <c r="T70" s="137">
        <f>'Окружающий мир-4 2021'!N70</f>
        <v>0</v>
      </c>
      <c r="U70" s="297">
        <f>'Окружающий мир-4 2022 расклад'!N69</f>
        <v>0</v>
      </c>
      <c r="V70" s="389">
        <f>'Окружающий мир-4 2023 расклад'!N70</f>
        <v>0</v>
      </c>
      <c r="W70" s="354">
        <f>'Окружающий мир-4 2024 расклад'!N70</f>
        <v>0</v>
      </c>
      <c r="X70" s="308">
        <f>'Окружающий мир-4 2020'!O70</f>
        <v>0</v>
      </c>
      <c r="Y70" s="238">
        <f>'Окружающий мир-4 2021'!O70</f>
        <v>0</v>
      </c>
      <c r="Z70" s="238">
        <f>'Окружающий мир-4 2022 расклад'!O69</f>
        <v>0</v>
      </c>
      <c r="AA70" s="395">
        <f>'Окружающий мир-4 2023 расклад'!O70</f>
        <v>0</v>
      </c>
      <c r="AB70" s="362">
        <f>'Окружающий мир-4 2024 расклад'!O70</f>
        <v>0</v>
      </c>
    </row>
    <row r="71" spans="1:28" ht="15" customHeight="1" x14ac:dyDescent="0.25">
      <c r="A71" s="57">
        <v>2</v>
      </c>
      <c r="B71" s="58">
        <v>50003</v>
      </c>
      <c r="C71" s="260" t="s">
        <v>56</v>
      </c>
      <c r="D71" s="140">
        <f>'Окружающий мир-4 2020'!K71</f>
        <v>84</v>
      </c>
      <c r="E71" s="141">
        <f>'Окружающий мир-4 2021'!K71</f>
        <v>116</v>
      </c>
      <c r="F71" s="298">
        <f>'Окружающий мир-4 2022 расклад'!K70</f>
        <v>107</v>
      </c>
      <c r="G71" s="387">
        <f>'Окружающий мир-4 2023 расклад'!K71</f>
        <v>113</v>
      </c>
      <c r="H71" s="352">
        <f>'Окружающий мир-4 2024 расклад'!K71</f>
        <v>128</v>
      </c>
      <c r="I71" s="140">
        <f>'Окружающий мир-4 2020'!L71</f>
        <v>54.994799999999998</v>
      </c>
      <c r="J71" s="141">
        <f>'Окружающий мир-4 2021'!L71</f>
        <v>103.99400000000001</v>
      </c>
      <c r="K71" s="298">
        <f>'Окружающий мир-4 2022 расклад'!L70</f>
        <v>72</v>
      </c>
      <c r="L71" s="387">
        <f>'Окружающий мир-4 2023 расклад'!L71</f>
        <v>104.00519999999999</v>
      </c>
      <c r="M71" s="352">
        <f>'Окружающий мир-4 2024 расклад'!L71</f>
        <v>127.0016</v>
      </c>
      <c r="N71" s="244">
        <f>'Окружающий мир-4 2020'!M71</f>
        <v>65.47</v>
      </c>
      <c r="O71" s="142">
        <f>'Окружающий мир-4 2021'!M71</f>
        <v>89.65</v>
      </c>
      <c r="P71" s="303">
        <f>'Окружающий мир-4 2022 расклад'!M70</f>
        <v>67.289719626168221</v>
      </c>
      <c r="Q71" s="239">
        <f>'Окружающий мир-4 2023 расклад'!M71</f>
        <v>92.039999999999992</v>
      </c>
      <c r="R71" s="143">
        <f>'Окружающий мир-4 2024 расклад'!M71</f>
        <v>99.22</v>
      </c>
      <c r="S71" s="242">
        <f>'Окружающий мир-4 2020'!N71</f>
        <v>0</v>
      </c>
      <c r="T71" s="141">
        <f>'Окружающий мир-4 2021'!N71</f>
        <v>0</v>
      </c>
      <c r="U71" s="298">
        <f>'Окружающий мир-4 2022 расклад'!N70</f>
        <v>0.99999999999999989</v>
      </c>
      <c r="V71" s="387">
        <f>'Окружающий мир-4 2023 расклад'!N71</f>
        <v>0</v>
      </c>
      <c r="W71" s="352">
        <f>'Окружающий мир-4 2024 расклад'!N71</f>
        <v>0</v>
      </c>
      <c r="X71" s="244">
        <f>'Окружающий мир-4 2020'!O71</f>
        <v>0</v>
      </c>
      <c r="Y71" s="239">
        <f>'Окружающий мир-4 2021'!O71</f>
        <v>0</v>
      </c>
      <c r="Z71" s="239">
        <f>'Окружающий мир-4 2022 расклад'!O70</f>
        <v>0.93457943925233633</v>
      </c>
      <c r="AA71" s="398">
        <f>'Окружающий мир-4 2023 расклад'!O71</f>
        <v>0</v>
      </c>
      <c r="AB71" s="403">
        <f>'Окружающий мир-4 2024 расклад'!O71</f>
        <v>0</v>
      </c>
    </row>
    <row r="72" spans="1:28" ht="15" customHeight="1" x14ac:dyDescent="0.25">
      <c r="A72" s="57">
        <v>3</v>
      </c>
      <c r="B72" s="58">
        <v>50060</v>
      </c>
      <c r="C72" s="260" t="s">
        <v>164</v>
      </c>
      <c r="D72" s="140">
        <f>'Окружающий мир-4 2020'!K72</f>
        <v>135</v>
      </c>
      <c r="E72" s="141">
        <f>'Окружающий мир-4 2021'!K72</f>
        <v>180</v>
      </c>
      <c r="F72" s="298">
        <f>'Окружающий мир-4 2022 расклад'!K71</f>
        <v>153</v>
      </c>
      <c r="G72" s="387">
        <f>'Окружающий мир-4 2023 расклад'!K72</f>
        <v>209</v>
      </c>
      <c r="H72" s="352">
        <f>'Окружающий мир-4 2024 расклад'!K72</f>
        <v>172</v>
      </c>
      <c r="I72" s="140">
        <f>'Окружающий мир-4 2020'!L72</f>
        <v>108.999</v>
      </c>
      <c r="J72" s="141">
        <f>'Окружающий мир-4 2021'!L72</f>
        <v>162</v>
      </c>
      <c r="K72" s="298">
        <f>'Окружающий мир-4 2022 расклад'!L71</f>
        <v>103</v>
      </c>
      <c r="L72" s="387">
        <f>'Окружающий мир-4 2023 расклад'!L72</f>
        <v>199.00979999999998</v>
      </c>
      <c r="M72" s="352">
        <f>'Окружающий мир-4 2024 расклад'!L72</f>
        <v>158.99680000000001</v>
      </c>
      <c r="N72" s="244">
        <f>'Окружающий мир-4 2020'!M72</f>
        <v>80.739999999999995</v>
      </c>
      <c r="O72" s="142">
        <f>'Окружающий мир-4 2021'!M72</f>
        <v>90</v>
      </c>
      <c r="P72" s="303">
        <f>'Окружающий мир-4 2022 расклад'!M71</f>
        <v>67.320261437908499</v>
      </c>
      <c r="Q72" s="239">
        <f>'Окружающий мир-4 2023 расклад'!M72</f>
        <v>95.22</v>
      </c>
      <c r="R72" s="406">
        <f>'Окружающий мир-4 2024 расклад'!M72</f>
        <v>92.44</v>
      </c>
      <c r="S72" s="242">
        <f>'Окружающий мир-4 2020'!N72</f>
        <v>0</v>
      </c>
      <c r="T72" s="141">
        <f>'Окружающий мир-4 2021'!N72</f>
        <v>0</v>
      </c>
      <c r="U72" s="298">
        <f>'Окружающий мир-4 2022 расклад'!N71</f>
        <v>7</v>
      </c>
      <c r="V72" s="387">
        <f>'Окружающий мир-4 2023 расклад'!N72</f>
        <v>1.0031999999999999</v>
      </c>
      <c r="W72" s="352">
        <f>'Окружающий мир-4 2024 расклад'!N72</f>
        <v>0.99759999999999993</v>
      </c>
      <c r="X72" s="244">
        <f>'Окружающий мир-4 2020'!O72</f>
        <v>0</v>
      </c>
      <c r="Y72" s="239">
        <f>'Окружающий мир-4 2021'!O72</f>
        <v>0</v>
      </c>
      <c r="Z72" s="239">
        <f>'Окружающий мир-4 2022 расклад'!O71</f>
        <v>4.5751633986928102</v>
      </c>
      <c r="AA72" s="398">
        <f>'Окружающий мир-4 2023 расклад'!O72</f>
        <v>0.48</v>
      </c>
      <c r="AB72" s="403">
        <f>'Окружающий мир-4 2024 расклад'!O72</f>
        <v>0.57999999999999996</v>
      </c>
    </row>
    <row r="73" spans="1:28" ht="15" customHeight="1" x14ac:dyDescent="0.25">
      <c r="A73" s="57">
        <v>4</v>
      </c>
      <c r="B73" s="58">
        <v>50170</v>
      </c>
      <c r="C73" s="260" t="s">
        <v>165</v>
      </c>
      <c r="D73" s="140">
        <f>'Окружающий мир-4 2020'!K73</f>
        <v>78</v>
      </c>
      <c r="E73" s="141">
        <f>'Окружающий мир-4 2021'!K73</f>
        <v>71</v>
      </c>
      <c r="F73" s="298">
        <f>'Окружающий мир-4 2022 расклад'!K72</f>
        <v>74</v>
      </c>
      <c r="G73" s="387">
        <f>'Окружающий мир-4 2023 расклад'!K73</f>
        <v>100</v>
      </c>
      <c r="H73" s="352">
        <f>'Окружающий мир-4 2024 расклад'!K73</f>
        <v>89</v>
      </c>
      <c r="I73" s="140">
        <f>'Окружающий мир-4 2020'!L73</f>
        <v>48.999600000000001</v>
      </c>
      <c r="J73" s="141">
        <f>'Окружающий мир-4 2021'!L73</f>
        <v>47.001999999999995</v>
      </c>
      <c r="K73" s="298">
        <f>'Окружающий мир-4 2022 расклад'!L72</f>
        <v>45</v>
      </c>
      <c r="L73" s="387">
        <f>'Окружающий мир-4 2023 расклад'!L73</f>
        <v>80</v>
      </c>
      <c r="M73" s="352">
        <f>'Окружающий мир-4 2024 расклад'!L73</f>
        <v>72.001000000000005</v>
      </c>
      <c r="N73" s="244">
        <f>'Окружающий мир-4 2020'!M73</f>
        <v>62.82</v>
      </c>
      <c r="O73" s="142">
        <f>'Окружающий мир-4 2021'!M73</f>
        <v>66.2</v>
      </c>
      <c r="P73" s="303">
        <f>'Окружающий мир-4 2022 расклад'!M72</f>
        <v>60.810810810810807</v>
      </c>
      <c r="Q73" s="239">
        <f>'Окружающий мир-4 2023 расклад'!M73</f>
        <v>80</v>
      </c>
      <c r="R73" s="143">
        <f>'Окружающий мир-4 2024 расклад'!M73</f>
        <v>80.900000000000006</v>
      </c>
      <c r="S73" s="242">
        <f>'Окружающий мир-4 2020'!N73</f>
        <v>1</v>
      </c>
      <c r="T73" s="141">
        <f>'Окружающий мир-4 2021'!N73</f>
        <v>2.0022000000000002</v>
      </c>
      <c r="U73" s="298">
        <f>'Окружающий мир-4 2022 расклад'!N72</f>
        <v>2</v>
      </c>
      <c r="V73" s="387">
        <f>'Окружающий мир-4 2023 расклад'!N73</f>
        <v>0</v>
      </c>
      <c r="W73" s="352">
        <f>'Окружающий мир-4 2024 расклад'!N73</f>
        <v>0</v>
      </c>
      <c r="X73" s="244">
        <f>'Окружающий мир-4 2020'!O73</f>
        <v>1.28</v>
      </c>
      <c r="Y73" s="239">
        <f>'Окружающий мир-4 2021'!O73</f>
        <v>2.82</v>
      </c>
      <c r="Z73" s="239">
        <f>'Окружающий мир-4 2022 расклад'!O72</f>
        <v>2.7027027027027026</v>
      </c>
      <c r="AA73" s="398">
        <f>'Окружающий мир-4 2023 расклад'!O73</f>
        <v>0</v>
      </c>
      <c r="AB73" s="403">
        <f>'Окружающий мир-4 2024 расклад'!O73</f>
        <v>0</v>
      </c>
    </row>
    <row r="74" spans="1:28" ht="15" customHeight="1" x14ac:dyDescent="0.25">
      <c r="A74" s="57">
        <v>5</v>
      </c>
      <c r="B74" s="58">
        <v>50230</v>
      </c>
      <c r="C74" s="260" t="s">
        <v>61</v>
      </c>
      <c r="D74" s="140">
        <f>'Окружающий мир-4 2020'!K74</f>
        <v>89</v>
      </c>
      <c r="E74" s="141">
        <f>'Окружающий мир-4 2021'!K74</f>
        <v>104</v>
      </c>
      <c r="F74" s="298">
        <f>'Окружающий мир-4 2022 расклад'!K73</f>
        <v>81</v>
      </c>
      <c r="G74" s="387">
        <f>'Окружающий мир-4 2023 расклад'!K74</f>
        <v>95</v>
      </c>
      <c r="H74" s="352">
        <f>'Окружающий мир-4 2024 расклад'!K74</f>
        <v>96</v>
      </c>
      <c r="I74" s="140">
        <f>'Окружающий мир-4 2020'!L74</f>
        <v>51.00589999999999</v>
      </c>
      <c r="J74" s="141">
        <f>'Окружающий мир-4 2021'!L74</f>
        <v>78</v>
      </c>
      <c r="K74" s="298">
        <f>'Окружающий мир-4 2022 расклад'!L73</f>
        <v>56</v>
      </c>
      <c r="L74" s="387">
        <f>'Окружающий мир-4 2023 расклад'!L74</f>
        <v>74.00500000000001</v>
      </c>
      <c r="M74" s="352">
        <f>'Окружающий мир-4 2024 расклад'!L74</f>
        <v>82.003199999999993</v>
      </c>
      <c r="N74" s="244">
        <f>'Окружающий мир-4 2020'!M74</f>
        <v>57.309999999999995</v>
      </c>
      <c r="O74" s="142">
        <f>'Окружающий мир-4 2021'!M74</f>
        <v>75</v>
      </c>
      <c r="P74" s="303">
        <f>'Окружающий мир-4 2022 расклад'!M73</f>
        <v>69.135802469135797</v>
      </c>
      <c r="Q74" s="239">
        <f>'Окружающий мир-4 2023 расклад'!M74</f>
        <v>77.900000000000006</v>
      </c>
      <c r="R74" s="143">
        <f>'Окружающий мир-4 2024 расклад'!M74</f>
        <v>85.42</v>
      </c>
      <c r="S74" s="242">
        <f>'Окружающий мир-4 2020'!N74</f>
        <v>5.9985999999999997</v>
      </c>
      <c r="T74" s="141">
        <f>'Окружающий мир-4 2021'!N74</f>
        <v>0.99840000000000007</v>
      </c>
      <c r="U74" s="298">
        <f>'Окружающий мир-4 2022 расклад'!N73</f>
        <v>4</v>
      </c>
      <c r="V74" s="387">
        <f>'Окружающий мир-4 2023 расклад'!N74</f>
        <v>0</v>
      </c>
      <c r="W74" s="352">
        <f>'Окружающий мир-4 2024 расклад'!N74</f>
        <v>0</v>
      </c>
      <c r="X74" s="244">
        <f>'Окружающий мир-4 2020'!O74</f>
        <v>6.74</v>
      </c>
      <c r="Y74" s="239">
        <f>'Окружающий мир-4 2021'!O74</f>
        <v>0.96</v>
      </c>
      <c r="Z74" s="239">
        <f>'Окружающий мир-4 2022 расклад'!O73</f>
        <v>4.9382716049382713</v>
      </c>
      <c r="AA74" s="398">
        <f>'Окружающий мир-4 2023 расклад'!O74</f>
        <v>0</v>
      </c>
      <c r="AB74" s="403">
        <f>'Окружающий мир-4 2024 расклад'!O74</f>
        <v>0</v>
      </c>
    </row>
    <row r="75" spans="1:28" ht="15" customHeight="1" x14ac:dyDescent="0.25">
      <c r="A75" s="57">
        <v>6</v>
      </c>
      <c r="B75" s="58">
        <v>50340</v>
      </c>
      <c r="C75" s="260" t="s">
        <v>166</v>
      </c>
      <c r="D75" s="140">
        <f>'Окружающий мир-4 2020'!K75</f>
        <v>72</v>
      </c>
      <c r="E75" s="141">
        <f>'Окружающий мир-4 2021'!K75</f>
        <v>84</v>
      </c>
      <c r="F75" s="298">
        <f>'Окружающий мир-4 2022 расклад'!K74</f>
        <v>93</v>
      </c>
      <c r="G75" s="387">
        <f>'Окружающий мир-4 2023 расклад'!K75</f>
        <v>88</v>
      </c>
      <c r="H75" s="352">
        <f>'Окружающий мир-4 2024 расклад'!K75</f>
        <v>100</v>
      </c>
      <c r="I75" s="140">
        <f>'Окружающий мир-4 2020'!L75</f>
        <v>59.004000000000005</v>
      </c>
      <c r="J75" s="141">
        <f>'Окружающий мир-4 2021'!L75</f>
        <v>68.997600000000006</v>
      </c>
      <c r="K75" s="298">
        <f>'Окружающий мир-4 2022 расклад'!L74</f>
        <v>54</v>
      </c>
      <c r="L75" s="387">
        <f>'Окружающий мир-4 2023 расклад'!L75</f>
        <v>81.003999999999991</v>
      </c>
      <c r="M75" s="352">
        <f>'Окружающий мир-4 2024 расклад'!L75</f>
        <v>90</v>
      </c>
      <c r="N75" s="244">
        <f>'Окружающий мир-4 2020'!M75</f>
        <v>81.95</v>
      </c>
      <c r="O75" s="142">
        <f>'Окружающий мир-4 2021'!M75</f>
        <v>82.14</v>
      </c>
      <c r="P75" s="303">
        <f>'Окружающий мир-4 2022 расклад'!M74</f>
        <v>58.064516129032256</v>
      </c>
      <c r="Q75" s="239">
        <f>'Окружающий мир-4 2023 расклад'!M75</f>
        <v>92.05</v>
      </c>
      <c r="R75" s="143">
        <f>'Окружающий мир-4 2024 расклад'!M75</f>
        <v>90</v>
      </c>
      <c r="S75" s="242">
        <f>'Окружающий мир-4 2020'!N75</f>
        <v>0</v>
      </c>
      <c r="T75" s="141">
        <f>'Окружающий мир-4 2021'!N75</f>
        <v>0</v>
      </c>
      <c r="U75" s="298">
        <f>'Окружающий мир-4 2022 расклад'!N74</f>
        <v>12</v>
      </c>
      <c r="V75" s="387">
        <f>'Окружающий мир-4 2023 расклад'!N75</f>
        <v>0</v>
      </c>
      <c r="W75" s="352">
        <f>'Окружающий мир-4 2024 расклад'!N75</f>
        <v>0</v>
      </c>
      <c r="X75" s="244">
        <f>'Окружающий мир-4 2020'!O75</f>
        <v>0</v>
      </c>
      <c r="Y75" s="239">
        <f>'Окружающий мир-4 2021'!O75</f>
        <v>0</v>
      </c>
      <c r="Z75" s="239">
        <f>'Окружающий мир-4 2022 расклад'!O74</f>
        <v>12.903225806451612</v>
      </c>
      <c r="AA75" s="398">
        <f>'Окружающий мир-4 2023 расклад'!O75</f>
        <v>0</v>
      </c>
      <c r="AB75" s="403">
        <f>'Окружающий мир-4 2024 расклад'!O75</f>
        <v>0</v>
      </c>
    </row>
    <row r="76" spans="1:28" ht="15" customHeight="1" x14ac:dyDescent="0.25">
      <c r="A76" s="57">
        <v>7</v>
      </c>
      <c r="B76" s="58">
        <v>50420</v>
      </c>
      <c r="C76" s="260" t="s">
        <v>167</v>
      </c>
      <c r="D76" s="140">
        <f>'Окружающий мир-4 2020'!K76</f>
        <v>100</v>
      </c>
      <c r="E76" s="141">
        <f>'Окружающий мир-4 2021'!K76</f>
        <v>106</v>
      </c>
      <c r="F76" s="298">
        <f>'Окружающий мир-4 2022 расклад'!K75</f>
        <v>102</v>
      </c>
      <c r="G76" s="387">
        <f>'Окружающий мир-4 2023 расклад'!K76</f>
        <v>97</v>
      </c>
      <c r="H76" s="352">
        <f>'Окружающий мир-4 2024 расклад'!K76</f>
        <v>90</v>
      </c>
      <c r="I76" s="140">
        <f>'Окружающий мир-4 2020'!L76</f>
        <v>93</v>
      </c>
      <c r="J76" s="141">
        <f>'Окружающий мир-4 2021'!L76</f>
        <v>93.00439999999999</v>
      </c>
      <c r="K76" s="298">
        <f>'Окружающий мир-4 2022 расклад'!L75</f>
        <v>94</v>
      </c>
      <c r="L76" s="387">
        <f>'Окружающий мир-4 2023 расклад'!L76</f>
        <v>83.9923</v>
      </c>
      <c r="M76" s="352">
        <f>'Окружающий мир-4 2024 расклад'!L76</f>
        <v>77.004000000000005</v>
      </c>
      <c r="N76" s="244">
        <f>'Окружающий мир-4 2020'!M76</f>
        <v>93</v>
      </c>
      <c r="O76" s="142">
        <f>'Окружающий мир-4 2021'!M76</f>
        <v>87.74</v>
      </c>
      <c r="P76" s="303">
        <f>'Окружающий мир-4 2022 расклад'!M75</f>
        <v>92.156862745098039</v>
      </c>
      <c r="Q76" s="239">
        <f>'Окружающий мир-4 2023 расклад'!M76</f>
        <v>86.59</v>
      </c>
      <c r="R76" s="143">
        <f>'Окружающий мир-4 2024 расклад'!M76</f>
        <v>85.56</v>
      </c>
      <c r="S76" s="242">
        <f>'Окружающий мир-4 2020'!N76</f>
        <v>0</v>
      </c>
      <c r="T76" s="141">
        <f>'Окружающий мир-4 2021'!N76</f>
        <v>0</v>
      </c>
      <c r="U76" s="298">
        <f>'Окружающий мир-4 2022 расклад'!N75</f>
        <v>0</v>
      </c>
      <c r="V76" s="387">
        <f>'Окружающий мир-4 2023 расклад'!N76</f>
        <v>0</v>
      </c>
      <c r="W76" s="352">
        <f>'Окружающий мир-4 2024 расклад'!N76</f>
        <v>0</v>
      </c>
      <c r="X76" s="244">
        <f>'Окружающий мир-4 2020'!O76</f>
        <v>0</v>
      </c>
      <c r="Y76" s="239">
        <f>'Окружающий мир-4 2021'!O76</f>
        <v>0</v>
      </c>
      <c r="Z76" s="239">
        <f>'Окружающий мир-4 2022 расклад'!O75</f>
        <v>0</v>
      </c>
      <c r="AA76" s="398">
        <f>'Окружающий мир-4 2023 расклад'!O76</f>
        <v>0</v>
      </c>
      <c r="AB76" s="403">
        <f>'Окружающий мир-4 2024 расклад'!O76</f>
        <v>0</v>
      </c>
    </row>
    <row r="77" spans="1:28" ht="15" customHeight="1" x14ac:dyDescent="0.25">
      <c r="A77" s="57">
        <v>8</v>
      </c>
      <c r="B77" s="56">
        <v>50450</v>
      </c>
      <c r="C77" s="260" t="s">
        <v>168</v>
      </c>
      <c r="D77" s="140">
        <f>'Окружающий мир-4 2020'!K77</f>
        <v>132</v>
      </c>
      <c r="E77" s="141">
        <f>'Окружающий мир-4 2021'!K77</f>
        <v>160</v>
      </c>
      <c r="F77" s="298">
        <f>'Окружающий мир-4 2022 расклад'!K76</f>
        <v>160</v>
      </c>
      <c r="G77" s="387">
        <f>'Окружающий мир-4 2023 расклад'!K77</f>
        <v>178</v>
      </c>
      <c r="H77" s="352">
        <f>'Окружающий мир-4 2024 расклад'!K77</f>
        <v>157</v>
      </c>
      <c r="I77" s="140">
        <f>'Окружающий мир-4 2020'!L77</f>
        <v>66</v>
      </c>
      <c r="J77" s="141">
        <f>'Окружающий мир-4 2021'!L77</f>
        <v>138.01599999999999</v>
      </c>
      <c r="K77" s="298">
        <f>'Окружающий мир-4 2022 расклад'!L76</f>
        <v>132</v>
      </c>
      <c r="L77" s="387">
        <f>'Окружающий мир-4 2023 расклад'!L77</f>
        <v>150.9974</v>
      </c>
      <c r="M77" s="352">
        <f>'Окружающий мир-4 2024 расклад'!L77</f>
        <v>136.99819999999997</v>
      </c>
      <c r="N77" s="244">
        <f>'Окружающий мир-4 2020'!M77</f>
        <v>50</v>
      </c>
      <c r="O77" s="142">
        <f>'Окружающий мир-4 2021'!M77</f>
        <v>86.26</v>
      </c>
      <c r="P77" s="303">
        <f>'Окружающий мир-4 2022 расклад'!M76</f>
        <v>82.5</v>
      </c>
      <c r="Q77" s="239">
        <f>'Окружающий мир-4 2023 расклад'!M77</f>
        <v>84.83</v>
      </c>
      <c r="R77" s="143">
        <f>'Окружающий мир-4 2024 расклад'!M77</f>
        <v>87.259999999999991</v>
      </c>
      <c r="S77" s="242">
        <f>'Окружающий мир-4 2020'!N77</f>
        <v>6.9960000000000004</v>
      </c>
      <c r="T77" s="141">
        <f>'Окружающий мир-4 2021'!N77</f>
        <v>0</v>
      </c>
      <c r="U77" s="298">
        <f>'Окружающий мир-4 2022 расклад'!N76</f>
        <v>0</v>
      </c>
      <c r="V77" s="387">
        <f>'Окружающий мир-4 2023 расклад'!N77</f>
        <v>0.99680000000000002</v>
      </c>
      <c r="W77" s="352">
        <f>'Окружающий мир-4 2024 расклад'!N77</f>
        <v>0</v>
      </c>
      <c r="X77" s="244">
        <f>'Окружающий мир-4 2020'!O77</f>
        <v>5.3</v>
      </c>
      <c r="Y77" s="239">
        <f>'Окружающий мир-4 2021'!O77</f>
        <v>0</v>
      </c>
      <c r="Z77" s="239">
        <f>'Окружающий мир-4 2022 расклад'!O76</f>
        <v>0</v>
      </c>
      <c r="AA77" s="398">
        <f>'Окружающий мир-4 2023 расклад'!O77</f>
        <v>0.56000000000000005</v>
      </c>
      <c r="AB77" s="403">
        <f>'Окружающий мир-4 2024 расклад'!O77</f>
        <v>0</v>
      </c>
    </row>
    <row r="78" spans="1:28" ht="15" customHeight="1" x14ac:dyDescent="0.25">
      <c r="A78" s="57">
        <v>9</v>
      </c>
      <c r="B78" s="58">
        <v>50620</v>
      </c>
      <c r="C78" s="260" t="s">
        <v>65</v>
      </c>
      <c r="D78" s="140">
        <f>'Окружающий мир-4 2020'!K78</f>
        <v>47</v>
      </c>
      <c r="E78" s="141">
        <f>'Окружающий мир-4 2021'!K78</f>
        <v>74</v>
      </c>
      <c r="F78" s="298">
        <f>'Окружающий мир-4 2022 расклад'!K77</f>
        <v>75</v>
      </c>
      <c r="G78" s="387">
        <f>'Окружающий мир-4 2023 расклад'!K78</f>
        <v>71</v>
      </c>
      <c r="H78" s="352">
        <f>'Окружающий мир-4 2024 расклад'!K78</f>
        <v>60</v>
      </c>
      <c r="I78" s="140">
        <f>'Окружающий мир-4 2020'!L78</f>
        <v>22.000700000000002</v>
      </c>
      <c r="J78" s="141">
        <f>'Окружающий мир-4 2021'!L78</f>
        <v>49.994400000000006</v>
      </c>
      <c r="K78" s="298">
        <f>'Окружающий мир-4 2022 расклад'!L77</f>
        <v>39.000000000000007</v>
      </c>
      <c r="L78" s="387">
        <f>'Окружающий мир-4 2023 расклад'!L78</f>
        <v>59.000999999999998</v>
      </c>
      <c r="M78" s="352">
        <f>'Окружающий мир-4 2024 расклад'!L78</f>
        <v>45.995999999999995</v>
      </c>
      <c r="N78" s="244">
        <f>'Окружающий мир-4 2020'!M78</f>
        <v>46.81</v>
      </c>
      <c r="O78" s="142">
        <f>'Окружающий мир-4 2021'!M78</f>
        <v>67.56</v>
      </c>
      <c r="P78" s="303">
        <f>'Окружающий мир-4 2022 расклад'!M77</f>
        <v>52.000000000000007</v>
      </c>
      <c r="Q78" s="239">
        <f>'Окружающий мир-4 2023 расклад'!M78</f>
        <v>83.1</v>
      </c>
      <c r="R78" s="143">
        <f>'Окружающий мир-4 2024 расклад'!M78</f>
        <v>76.66</v>
      </c>
      <c r="S78" s="242">
        <f>'Окружающий мир-4 2020'!N78</f>
        <v>3.9996999999999998</v>
      </c>
      <c r="T78" s="141">
        <f>'Окружающий мир-4 2021'!N78</f>
        <v>0</v>
      </c>
      <c r="U78" s="298">
        <f>'Окружающий мир-4 2022 расклад'!N77</f>
        <v>5</v>
      </c>
      <c r="V78" s="387">
        <f>'Окружающий мир-4 2023 расклад'!N78</f>
        <v>0</v>
      </c>
      <c r="W78" s="352">
        <f>'Окружающий мир-4 2024 расклад'!N78</f>
        <v>0</v>
      </c>
      <c r="X78" s="244">
        <f>'Окружающий мир-4 2020'!O78</f>
        <v>8.51</v>
      </c>
      <c r="Y78" s="239">
        <f>'Окружающий мир-4 2021'!O78</f>
        <v>0</v>
      </c>
      <c r="Z78" s="239">
        <f>'Окружающий мир-4 2022 расклад'!O77</f>
        <v>6.666666666666667</v>
      </c>
      <c r="AA78" s="398">
        <f>'Окружающий мир-4 2023 расклад'!O78</f>
        <v>0</v>
      </c>
      <c r="AB78" s="403">
        <f>'Окружающий мир-4 2024 расклад'!O78</f>
        <v>0</v>
      </c>
    </row>
    <row r="79" spans="1:28" ht="15" customHeight="1" x14ac:dyDescent="0.25">
      <c r="A79" s="57">
        <v>10</v>
      </c>
      <c r="B79" s="58">
        <v>50760</v>
      </c>
      <c r="C79" s="260" t="s">
        <v>169</v>
      </c>
      <c r="D79" s="140">
        <f>'Окружающий мир-4 2020'!K79</f>
        <v>122</v>
      </c>
      <c r="E79" s="141">
        <f>'Окружающий мир-4 2021'!K79</f>
        <v>233</v>
      </c>
      <c r="F79" s="298">
        <f>'Окружающий мир-4 2022 расклад'!K78</f>
        <v>115</v>
      </c>
      <c r="G79" s="387">
        <f>'Окружающий мир-4 2023 расклад'!K79</f>
        <v>197</v>
      </c>
      <c r="H79" s="352">
        <f>'Окружающий мир-4 2024 расклад'!K79</f>
        <v>212</v>
      </c>
      <c r="I79" s="140">
        <f>'Окружающий мир-4 2020'!L79</f>
        <v>77.006399999999999</v>
      </c>
      <c r="J79" s="141">
        <f>'Окружающий мир-4 2021'!L79</f>
        <v>200.98579999999998</v>
      </c>
      <c r="K79" s="298">
        <f>'Окружающий мир-4 2022 расклад'!L78</f>
        <v>59</v>
      </c>
      <c r="L79" s="387">
        <f>'Окружающий мир-4 2023 расклад'!L79</f>
        <v>157.00900000000001</v>
      </c>
      <c r="M79" s="352">
        <f>'Окружающий мир-4 2024 расклад'!L79</f>
        <v>169.00639999999999</v>
      </c>
      <c r="N79" s="244">
        <f>'Окружающий мир-4 2020'!M79</f>
        <v>63.120000000000005</v>
      </c>
      <c r="O79" s="142">
        <f>'Окружающий мир-4 2021'!M79</f>
        <v>86.259999999999991</v>
      </c>
      <c r="P79" s="303">
        <f>'Окружающий мир-4 2022 расклад'!M78</f>
        <v>51.304347826086953</v>
      </c>
      <c r="Q79" s="239">
        <f>'Окружающий мир-4 2023 расклад'!M79</f>
        <v>79.7</v>
      </c>
      <c r="R79" s="143">
        <f>'Окружающий мир-4 2024 расклад'!M79</f>
        <v>79.72</v>
      </c>
      <c r="S79" s="242">
        <f>'Окружающий мир-4 2020'!N79</f>
        <v>9.0036000000000005</v>
      </c>
      <c r="T79" s="141">
        <f>'Окружающий мир-4 2021'!N79</f>
        <v>0</v>
      </c>
      <c r="U79" s="298">
        <f>'Окружающий мир-4 2022 расклад'!N78</f>
        <v>5</v>
      </c>
      <c r="V79" s="387">
        <f>'Окружающий мир-4 2023 расклад'!N79</f>
        <v>0</v>
      </c>
      <c r="W79" s="352">
        <f>'Окружающий мир-4 2024 расклад'!N79</f>
        <v>0</v>
      </c>
      <c r="X79" s="244">
        <f>'Окружающий мир-4 2020'!O79</f>
        <v>7.38</v>
      </c>
      <c r="Y79" s="239">
        <f>'Окружающий мир-4 2021'!O79</f>
        <v>0</v>
      </c>
      <c r="Z79" s="239">
        <f>'Окружающий мир-4 2022 расклад'!O78</f>
        <v>4.3478260869565215</v>
      </c>
      <c r="AA79" s="398">
        <f>'Окружающий мир-4 2023 расклад'!O79</f>
        <v>0</v>
      </c>
      <c r="AB79" s="403">
        <f>'Окружающий мир-4 2024 расклад'!O79</f>
        <v>0</v>
      </c>
    </row>
    <row r="80" spans="1:28" ht="15" customHeight="1" x14ac:dyDescent="0.25">
      <c r="A80" s="57">
        <v>11</v>
      </c>
      <c r="B80" s="58">
        <v>50780</v>
      </c>
      <c r="C80" s="260" t="s">
        <v>170</v>
      </c>
      <c r="D80" s="140">
        <f>'Окружающий мир-4 2020'!K80</f>
        <v>130</v>
      </c>
      <c r="E80" s="141">
        <f>'Окружающий мир-4 2021'!K80</f>
        <v>156</v>
      </c>
      <c r="F80" s="298">
        <f>'Окружающий мир-4 2022 расклад'!K79</f>
        <v>158</v>
      </c>
      <c r="G80" s="387">
        <f>'Окружающий мир-4 2023 расклад'!K80</f>
        <v>178</v>
      </c>
      <c r="H80" s="352">
        <f>'Окружающий мир-4 2024 расклад'!K80</f>
        <v>138</v>
      </c>
      <c r="I80" s="140">
        <f>'Окружающий мир-4 2020'!L80</f>
        <v>58.006</v>
      </c>
      <c r="J80" s="141">
        <f>'Окружающий мир-4 2021'!L80</f>
        <v>114.00479999999999</v>
      </c>
      <c r="K80" s="298">
        <f>'Окружающий мир-4 2022 расклад'!L79</f>
        <v>116.00000000000001</v>
      </c>
      <c r="L80" s="387">
        <f>'Окружающий мир-4 2023 расклад'!L80</f>
        <v>144.00200000000001</v>
      </c>
      <c r="M80" s="352">
        <f>'Окружающий мир-4 2024 расклад'!L80</f>
        <v>94.999200000000002</v>
      </c>
      <c r="N80" s="244">
        <f>'Окружающий мир-4 2020'!M80</f>
        <v>44.620000000000005</v>
      </c>
      <c r="O80" s="142">
        <f>'Окружающий мир-4 2021'!M80</f>
        <v>73.08</v>
      </c>
      <c r="P80" s="303">
        <f>'Окружающий мир-4 2022 расклад'!M79</f>
        <v>73.417721518987349</v>
      </c>
      <c r="Q80" s="239">
        <f>'Окружающий мир-4 2023 расклад'!M80</f>
        <v>80.900000000000006</v>
      </c>
      <c r="R80" s="143">
        <f>'Окружающий мир-4 2024 расклад'!M80</f>
        <v>68.84</v>
      </c>
      <c r="S80" s="242">
        <f>'Окружающий мир-4 2020'!N80</f>
        <v>10.998000000000001</v>
      </c>
      <c r="T80" s="141">
        <f>'Окружающий мир-4 2021'!N80</f>
        <v>7.0044000000000004</v>
      </c>
      <c r="U80" s="298">
        <f>'Окружающий мир-4 2022 расклад'!N79</f>
        <v>0</v>
      </c>
      <c r="V80" s="387">
        <f>'Окружающий мир-4 2023 расклад'!N80</f>
        <v>7.9922000000000004</v>
      </c>
      <c r="W80" s="352">
        <f>'Окружающий мир-4 2024 расклад'!N80</f>
        <v>4.0019999999999998</v>
      </c>
      <c r="X80" s="244">
        <f>'Окружающий мир-4 2020'!O80</f>
        <v>8.4600000000000009</v>
      </c>
      <c r="Y80" s="239">
        <f>'Окружающий мир-4 2021'!O80</f>
        <v>4.49</v>
      </c>
      <c r="Z80" s="239">
        <f>'Окружающий мир-4 2022 расклад'!O79</f>
        <v>0</v>
      </c>
      <c r="AA80" s="398">
        <f>'Окружающий мир-4 2023 расклад'!O80</f>
        <v>4.49</v>
      </c>
      <c r="AB80" s="403">
        <f>'Окружающий мир-4 2024 расклад'!O80</f>
        <v>2.9</v>
      </c>
    </row>
    <row r="81" spans="1:28" ht="15" customHeight="1" x14ac:dyDescent="0.25">
      <c r="A81" s="57">
        <v>12</v>
      </c>
      <c r="B81" s="58">
        <v>50930</v>
      </c>
      <c r="C81" s="260" t="s">
        <v>171</v>
      </c>
      <c r="D81" s="140">
        <f>'Окружающий мир-4 2020'!K82</f>
        <v>54</v>
      </c>
      <c r="E81" s="141">
        <f>'Окружающий мир-4 2021'!K81</f>
        <v>94</v>
      </c>
      <c r="F81" s="298">
        <f>'Окружающий мир-4 2022 расклад'!K80</f>
        <v>71</v>
      </c>
      <c r="G81" s="387">
        <f>'Окружающий мир-4 2023 расклад'!K81</f>
        <v>87</v>
      </c>
      <c r="H81" s="352">
        <f>'Окружающий мир-4 2024 расклад'!K81</f>
        <v>95</v>
      </c>
      <c r="I81" s="140">
        <f>'Окружающий мир-4 2020'!L82</f>
        <v>40.0032</v>
      </c>
      <c r="J81" s="141">
        <f>'Окружающий мир-4 2021'!L81</f>
        <v>74.993200000000002</v>
      </c>
      <c r="K81" s="298">
        <f>'Окружающий мир-4 2022 расклад'!L80</f>
        <v>51</v>
      </c>
      <c r="L81" s="387">
        <f>'Окружающий мир-4 2023 расклад'!L81</f>
        <v>81.997500000000002</v>
      </c>
      <c r="M81" s="352">
        <f>'Окружающий мир-4 2024 расклад'!L81</f>
        <v>83.998999999999995</v>
      </c>
      <c r="N81" s="244">
        <f>'Окружающий мир-4 2020'!M82</f>
        <v>74.08</v>
      </c>
      <c r="O81" s="142">
        <f>'Окружающий мир-4 2021'!M81</f>
        <v>79.78</v>
      </c>
      <c r="P81" s="303">
        <f>'Окружающий мир-4 2022 расклад'!M80</f>
        <v>71.83098591549296</v>
      </c>
      <c r="Q81" s="239">
        <f>'Окружающий мир-4 2023 расклад'!M81</f>
        <v>94.25</v>
      </c>
      <c r="R81" s="406">
        <f>'Окружающий мир-4 2024 расклад'!M81</f>
        <v>88.42</v>
      </c>
      <c r="S81" s="242">
        <f>'Окружающий мир-4 2020'!N82</f>
        <v>0</v>
      </c>
      <c r="T81" s="141">
        <f>'Окружающий мир-4 2021'!N81</f>
        <v>0</v>
      </c>
      <c r="U81" s="298">
        <f>'Окружающий мир-4 2022 расклад'!N80</f>
        <v>1.0000000000000002</v>
      </c>
      <c r="V81" s="387">
        <f>'Окружающий мир-4 2023 расклад'!N81</f>
        <v>0</v>
      </c>
      <c r="W81" s="352">
        <f>'Окружающий мир-4 2024 расклад'!N81</f>
        <v>0.99750000000000005</v>
      </c>
      <c r="X81" s="244">
        <f>'Окружающий мир-4 2020'!O82</f>
        <v>0</v>
      </c>
      <c r="Y81" s="239">
        <f>'Окружающий мир-4 2021'!O81</f>
        <v>0</v>
      </c>
      <c r="Z81" s="239">
        <f>'Окружающий мир-4 2022 расклад'!O80</f>
        <v>1.4084507042253522</v>
      </c>
      <c r="AA81" s="398">
        <f>'Окружающий мир-4 2023 расклад'!O81</f>
        <v>0</v>
      </c>
      <c r="AB81" s="403">
        <f>'Окружающий мир-4 2024 расклад'!O81</f>
        <v>1.05</v>
      </c>
    </row>
    <row r="82" spans="1:28" ht="15" customHeight="1" x14ac:dyDescent="0.25">
      <c r="A82" s="59">
        <v>13</v>
      </c>
      <c r="B82" s="34">
        <v>51370</v>
      </c>
      <c r="C82" s="260" t="s">
        <v>69</v>
      </c>
      <c r="D82" s="140">
        <f>'Окружающий мир-4 2020'!K83</f>
        <v>131</v>
      </c>
      <c r="E82" s="141">
        <f>'Окружающий мир-4 2021'!K82</f>
        <v>126</v>
      </c>
      <c r="F82" s="298">
        <f>'Окружающий мир-4 2022 расклад'!K81</f>
        <v>82</v>
      </c>
      <c r="G82" s="387">
        <f>'Окружающий мир-4 2023 расклад'!K82</f>
        <v>110</v>
      </c>
      <c r="H82" s="352">
        <f>'Окружающий мир-4 2024 расклад'!K82</f>
        <v>112</v>
      </c>
      <c r="I82" s="140">
        <f>'Окружающий мир-4 2020'!L83</f>
        <v>77.001799999999989</v>
      </c>
      <c r="J82" s="141">
        <f>'Окружающий мир-4 2021'!L82</f>
        <v>113.0094</v>
      </c>
      <c r="K82" s="298">
        <f>'Окружающий мир-4 2022 расклад'!L81</f>
        <v>57</v>
      </c>
      <c r="L82" s="387">
        <f>'Окружающий мир-4 2023 расклад'!L82</f>
        <v>95.996999999999986</v>
      </c>
      <c r="M82" s="352">
        <f>'Окружающий мир-4 2024 расклад'!L82</f>
        <v>102.99520000000001</v>
      </c>
      <c r="N82" s="244">
        <f>'Окружающий мир-4 2020'!M83</f>
        <v>58.779999999999994</v>
      </c>
      <c r="O82" s="142">
        <f>'Окружающий мир-4 2021'!M82</f>
        <v>89.69</v>
      </c>
      <c r="P82" s="303">
        <f>'Окружающий мир-4 2022 расклад'!M81</f>
        <v>69.512195121951223</v>
      </c>
      <c r="Q82" s="239">
        <f>'Окружающий мир-4 2023 расклад'!M82</f>
        <v>87.27</v>
      </c>
      <c r="R82" s="143">
        <f>'Окружающий мир-4 2024 расклад'!M82</f>
        <v>91.960000000000008</v>
      </c>
      <c r="S82" s="242">
        <f>'Окружающий мир-4 2020'!N83</f>
        <v>1</v>
      </c>
      <c r="T82" s="141">
        <f>'Окружающий мир-4 2021'!N82</f>
        <v>0</v>
      </c>
      <c r="U82" s="298">
        <f>'Окружающий мир-4 2022 расклад'!N81</f>
        <v>2</v>
      </c>
      <c r="V82" s="387">
        <f>'Окружающий мир-4 2023 расклад'!N82</f>
        <v>0</v>
      </c>
      <c r="W82" s="352">
        <f>'Окружающий мир-4 2024 расклад'!N82</f>
        <v>0</v>
      </c>
      <c r="X82" s="244">
        <f>'Окружающий мир-4 2020'!O83</f>
        <v>0.76</v>
      </c>
      <c r="Y82" s="239">
        <f>'Окружающий мир-4 2021'!O82</f>
        <v>0</v>
      </c>
      <c r="Z82" s="239">
        <f>'Окружающий мир-4 2022 расклад'!O81</f>
        <v>2.4390243902439024</v>
      </c>
      <c r="AA82" s="398">
        <f>'Окружающий мир-4 2023 расклад'!O82</f>
        <v>0</v>
      </c>
      <c r="AB82" s="403">
        <f>'Окружающий мир-4 2024 расклад'!O82</f>
        <v>0</v>
      </c>
    </row>
    <row r="83" spans="1:28" ht="15" customHeight="1" thickBot="1" x14ac:dyDescent="0.3">
      <c r="A83" s="59">
        <v>14</v>
      </c>
      <c r="B83" s="34">
        <v>51580</v>
      </c>
      <c r="C83" s="260" t="s">
        <v>172</v>
      </c>
      <c r="D83" s="371" t="s">
        <v>140</v>
      </c>
      <c r="E83" s="145">
        <f>'Окружающий мир-4 2021'!K83</f>
        <v>24</v>
      </c>
      <c r="F83" s="299">
        <f>'Окружающий мир-4 2022 расклад'!K82</f>
        <v>185</v>
      </c>
      <c r="G83" s="388">
        <f>'Окружающий мир-4 2023 расклад'!K83</f>
        <v>191</v>
      </c>
      <c r="H83" s="353">
        <f>'Окружающий мир-4 2024 расклад'!K83</f>
        <v>249</v>
      </c>
      <c r="I83" s="371" t="s">
        <v>140</v>
      </c>
      <c r="J83" s="145">
        <f>'Окружающий мир-4 2021'!L83</f>
        <v>14.001600000000002</v>
      </c>
      <c r="K83" s="299">
        <f>'Окружающий мир-4 2022 расклад'!L82</f>
        <v>129</v>
      </c>
      <c r="L83" s="388">
        <f>'Окружающий мир-4 2023 расклад'!L83</f>
        <v>172.98869999999999</v>
      </c>
      <c r="M83" s="353">
        <f>'Окружающий мир-4 2024 расклад'!L83</f>
        <v>218.99549999999996</v>
      </c>
      <c r="N83" s="373" t="s">
        <v>140</v>
      </c>
      <c r="O83" s="146">
        <f>'Окружающий мир-4 2021'!M83</f>
        <v>58.34</v>
      </c>
      <c r="P83" s="304">
        <f>'Окружающий мир-4 2022 расклад'!M82</f>
        <v>69.729729729729726</v>
      </c>
      <c r="Q83" s="240">
        <f>'Окружающий мир-4 2023 расклад'!M83</f>
        <v>90.57</v>
      </c>
      <c r="R83" s="147">
        <f>'Окружающий мир-4 2024 расклад'!M83</f>
        <v>87.949999999999989</v>
      </c>
      <c r="S83" s="376" t="s">
        <v>140</v>
      </c>
      <c r="T83" s="145">
        <f>'Окружающий мир-4 2021'!N83</f>
        <v>0</v>
      </c>
      <c r="U83" s="299">
        <f>'Окружающий мир-4 2022 расклад'!N82</f>
        <v>0</v>
      </c>
      <c r="V83" s="388">
        <f>'Окружающий мир-4 2023 расклад'!N83</f>
        <v>0</v>
      </c>
      <c r="W83" s="353">
        <f>'Окружающий мир-4 2024 расклад'!N83</f>
        <v>0</v>
      </c>
      <c r="X83" s="373" t="s">
        <v>140</v>
      </c>
      <c r="Y83" s="240">
        <f>'Окружающий мир-4 2021'!O83</f>
        <v>0</v>
      </c>
      <c r="Z83" s="240">
        <f>'Окружающий мир-4 2022 расклад'!O82</f>
        <v>0</v>
      </c>
      <c r="AA83" s="399">
        <f>'Окружающий мир-4 2023 расклад'!O83</f>
        <v>0</v>
      </c>
      <c r="AB83" s="404">
        <f>'Окружающий мир-4 2024 расклад'!O83</f>
        <v>0</v>
      </c>
    </row>
    <row r="84" spans="1:28" ht="15" customHeight="1" thickBot="1" x14ac:dyDescent="0.3">
      <c r="A84" s="54"/>
      <c r="B84" s="35"/>
      <c r="C84" s="22" t="s">
        <v>112</v>
      </c>
      <c r="D84" s="330">
        <f>'Окружающий мир-4 2020'!K84</f>
        <v>3430</v>
      </c>
      <c r="E84" s="366">
        <f>'Окружающий мир-4 2021'!K84</f>
        <v>3949</v>
      </c>
      <c r="F84" s="367">
        <f>'Окружающий мир-4 2022 расклад'!K83</f>
        <v>4112</v>
      </c>
      <c r="G84" s="385">
        <f>'Окружающий мир-4 2023 расклад'!K84</f>
        <v>4780</v>
      </c>
      <c r="H84" s="368">
        <f>'Окружающий мир-4 2024 расклад'!K84</f>
        <v>4698</v>
      </c>
      <c r="I84" s="330">
        <f>'Окружающий мир-4 2020'!L84</f>
        <v>2297.0435000000007</v>
      </c>
      <c r="J84" s="366">
        <f>'Окружающий мир-4 2021'!L84</f>
        <v>3314.9549000000002</v>
      </c>
      <c r="K84" s="367">
        <f>'Окружающий мир-4 2022 расклад'!L83</f>
        <v>3020</v>
      </c>
      <c r="L84" s="385">
        <f>'Окружающий мир-4 2023 расклад'!L84</f>
        <v>4064.9884999999995</v>
      </c>
      <c r="M84" s="368">
        <f>'Окружающий мир-4 2024 расклад'!L84</f>
        <v>3938.025000000001</v>
      </c>
      <c r="N84" s="363">
        <f>'Окружающий мир-4 2020'!M84</f>
        <v>65.217781609195399</v>
      </c>
      <c r="O84" s="327">
        <f>'Окружающий мир-4 2021'!M84</f>
        <v>83.231935483870984</v>
      </c>
      <c r="P84" s="369">
        <f>'Окружающий мир-4 2022 расклад'!M83</f>
        <v>70.634170745710207</v>
      </c>
      <c r="Q84" s="364">
        <f>'Окружающий мир-4 2023 расклад'!M84</f>
        <v>84.075333333333333</v>
      </c>
      <c r="R84" s="365">
        <f>'Окружающий мир-4 2024 расклад'!M84</f>
        <v>83.121666666666684</v>
      </c>
      <c r="S84" s="370">
        <f>'Окружающий мир-4 2020'!N84</f>
        <v>125.99370000000002</v>
      </c>
      <c r="T84" s="366">
        <f>'Окружающий мир-4 2021'!N84</f>
        <v>29.001100000000001</v>
      </c>
      <c r="U84" s="367">
        <f>'Окружающий мир-4 2022 расклад'!N83</f>
        <v>111</v>
      </c>
      <c r="V84" s="385">
        <f>'Окружающий мир-4 2023 расклад'!N84</f>
        <v>34.983699999999999</v>
      </c>
      <c r="W84" s="368">
        <f>'Окружающий мир-4 2024 расклад'!N84</f>
        <v>34.994200000000006</v>
      </c>
      <c r="X84" s="363">
        <f>'Окружающий мир-4 2020'!O84</f>
        <v>4.9484000000000004</v>
      </c>
      <c r="Y84" s="364">
        <f>'Окружающий мир-4 2021'!O84</f>
        <v>0.76709677419354838</v>
      </c>
      <c r="Z84" s="364">
        <f>'Окружающий мир-4 2022 расклад'!O83</f>
        <v>3.1030935527504888</v>
      </c>
      <c r="AA84" s="364">
        <f>'Окружающий мир-4 2023 расклад'!O84</f>
        <v>0.82833333333333314</v>
      </c>
      <c r="AB84" s="365">
        <f>'Окружающий мир-4 2024 расклад'!O84</f>
        <v>1.2112499999999999</v>
      </c>
    </row>
    <row r="85" spans="1:28" ht="15" customHeight="1" x14ac:dyDescent="0.25">
      <c r="A85" s="261">
        <v>1</v>
      </c>
      <c r="B85" s="56">
        <v>60010</v>
      </c>
      <c r="C85" s="227" t="s">
        <v>173</v>
      </c>
      <c r="D85" s="136">
        <f>'Окружающий мир-4 2020'!K85</f>
        <v>75</v>
      </c>
      <c r="E85" s="137">
        <f>'Окружающий мир-4 2021'!K85</f>
        <v>90</v>
      </c>
      <c r="F85" s="297">
        <f>'Окружающий мир-4 2022 расклад'!K84</f>
        <v>86</v>
      </c>
      <c r="G85" s="389">
        <f>'Окружающий мир-4 2023 расклад'!K85</f>
        <v>100</v>
      </c>
      <c r="H85" s="354">
        <f>'Окружающий мир-4 2024 расклад'!K85</f>
        <v>104</v>
      </c>
      <c r="I85" s="136">
        <f>'Окружающий мир-4 2020'!L85</f>
        <v>60</v>
      </c>
      <c r="J85" s="137">
        <f>'Окружающий мир-4 2021'!L85</f>
        <v>74.997</v>
      </c>
      <c r="K85" s="297">
        <f>'Окружающий мир-4 2022 расклад'!L84</f>
        <v>46</v>
      </c>
      <c r="L85" s="389">
        <f>'Окружающий мир-4 2023 расклад'!L85</f>
        <v>82</v>
      </c>
      <c r="M85" s="354">
        <f>'Окружающий мир-4 2024 расклад'!L85</f>
        <v>85.997600000000006</v>
      </c>
      <c r="N85" s="308">
        <f>'Окружающий мир-4 2020'!M85</f>
        <v>80</v>
      </c>
      <c r="O85" s="138">
        <f>'Окружающий мир-4 2021'!M85</f>
        <v>83.33</v>
      </c>
      <c r="P85" s="302">
        <f>'Окружающий мир-4 2022 расклад'!M84</f>
        <v>53.488372093023258</v>
      </c>
      <c r="Q85" s="238">
        <f>'Окружающий мир-4 2023 расклад'!M85</f>
        <v>82</v>
      </c>
      <c r="R85" s="139">
        <f>'Окружающий мир-4 2024 расклад'!M85</f>
        <v>82.69</v>
      </c>
      <c r="S85" s="241">
        <f>'Окружающий мир-4 2020'!N85</f>
        <v>1</v>
      </c>
      <c r="T85" s="137">
        <f>'Окружающий мир-4 2021'!N85</f>
        <v>0.99900000000000011</v>
      </c>
      <c r="U85" s="297">
        <f>'Окружающий мир-4 2022 расклад'!N84</f>
        <v>6</v>
      </c>
      <c r="V85" s="389">
        <f>'Окружающий мир-4 2023 расклад'!N85</f>
        <v>4</v>
      </c>
      <c r="W85" s="354">
        <f>'Окружающий мир-4 2024 расклад'!N85</f>
        <v>1.9968000000000001</v>
      </c>
      <c r="X85" s="308">
        <f>'Окружающий мир-4 2020'!O85</f>
        <v>1.33</v>
      </c>
      <c r="Y85" s="238">
        <f>'Окружающий мир-4 2021'!O85</f>
        <v>1.1100000000000001</v>
      </c>
      <c r="Z85" s="238">
        <f>'Окружающий мир-4 2022 расклад'!O84</f>
        <v>6.9767441860465116</v>
      </c>
      <c r="AA85" s="395">
        <f>'Окружающий мир-4 2023 расклад'!O85</f>
        <v>4</v>
      </c>
      <c r="AB85" s="362">
        <f>'Окружающий мир-4 2024 расклад'!O85</f>
        <v>1.92</v>
      </c>
    </row>
    <row r="86" spans="1:28" ht="15" customHeight="1" x14ac:dyDescent="0.25">
      <c r="A86" s="262">
        <v>2</v>
      </c>
      <c r="B86" s="58">
        <v>60020</v>
      </c>
      <c r="C86" s="231" t="s">
        <v>72</v>
      </c>
      <c r="D86" s="140">
        <f>'Окружающий мир-4 2020'!K86</f>
        <v>68</v>
      </c>
      <c r="E86" s="141">
        <f>'Окружающий мир-4 2021'!K86</f>
        <v>81</v>
      </c>
      <c r="F86" s="298">
        <f>'Окружающий мир-4 2022 расклад'!K85</f>
        <v>58</v>
      </c>
      <c r="G86" s="387">
        <f>'Окружающий мир-4 2023 расклад'!K86</f>
        <v>83</v>
      </c>
      <c r="H86" s="352">
        <f>'Окружающий мир-4 2024 расклад'!K86</f>
        <v>72</v>
      </c>
      <c r="I86" s="140">
        <f>'Окружающий мир-4 2020'!L86</f>
        <v>44.002800000000008</v>
      </c>
      <c r="J86" s="141">
        <f>'Окружающий мир-4 2021'!L86</f>
        <v>61.001100000000008</v>
      </c>
      <c r="K86" s="298">
        <f>'Окружающий мир-4 2022 расклад'!L85</f>
        <v>31</v>
      </c>
      <c r="L86" s="387">
        <f>'Окружающий мир-4 2023 расклад'!L86</f>
        <v>59.0047</v>
      </c>
      <c r="M86" s="352">
        <f>'Окружающий мир-4 2024 расклад'!L86</f>
        <v>56.001599999999996</v>
      </c>
      <c r="N86" s="244">
        <f>'Окружающий мир-4 2020'!M86</f>
        <v>64.710000000000008</v>
      </c>
      <c r="O86" s="142">
        <f>'Окружающий мир-4 2021'!M86</f>
        <v>75.31</v>
      </c>
      <c r="P86" s="303">
        <f>'Окружающий мир-4 2022 расклад'!M85</f>
        <v>53.448275862068968</v>
      </c>
      <c r="Q86" s="239">
        <f>'Окружающий мир-4 2023 расклад'!M86</f>
        <v>71.09</v>
      </c>
      <c r="R86" s="143">
        <f>'Окружающий мир-4 2024 расклад'!M86</f>
        <v>77.78</v>
      </c>
      <c r="S86" s="242">
        <f>'Окружающий мир-4 2020'!N86</f>
        <v>3</v>
      </c>
      <c r="T86" s="141">
        <f>'Окружающий мир-4 2021'!N86</f>
        <v>2.0007000000000001</v>
      </c>
      <c r="U86" s="298">
        <f>'Окружающий мир-4 2022 расклад'!N85</f>
        <v>5.0000000000000009</v>
      </c>
      <c r="V86" s="387">
        <f>'Окружающий мир-4 2023 расклад'!N86</f>
        <v>0.996</v>
      </c>
      <c r="W86" s="352">
        <f>'Окружающий мир-4 2024 расклад'!N86</f>
        <v>1.0007999999999999</v>
      </c>
      <c r="X86" s="244">
        <f>'Окружающий мир-4 2020'!O86</f>
        <v>4.41</v>
      </c>
      <c r="Y86" s="239">
        <f>'Окружающий мир-4 2021'!O86</f>
        <v>2.4700000000000002</v>
      </c>
      <c r="Z86" s="239">
        <f>'Окружающий мир-4 2022 расклад'!O85</f>
        <v>8.6206896551724146</v>
      </c>
      <c r="AA86" s="398">
        <f>'Окружающий мир-4 2023 расклад'!O86</f>
        <v>1.2</v>
      </c>
      <c r="AB86" s="403">
        <f>'Окружающий мир-4 2024 расклад'!O86</f>
        <v>1.39</v>
      </c>
    </row>
    <row r="87" spans="1:28" ht="15" customHeight="1" x14ac:dyDescent="0.25">
      <c r="A87" s="262">
        <v>3</v>
      </c>
      <c r="B87" s="58">
        <v>60050</v>
      </c>
      <c r="C87" s="231" t="s">
        <v>174</v>
      </c>
      <c r="D87" s="140">
        <f>'Окружающий мир-4 2020'!K87</f>
        <v>103</v>
      </c>
      <c r="E87" s="141">
        <f>'Окружающий мир-4 2021'!K87</f>
        <v>105</v>
      </c>
      <c r="F87" s="298">
        <f>'Окружающий мир-4 2022 расклад'!K86</f>
        <v>93</v>
      </c>
      <c r="G87" s="387">
        <f>'Окружающий мир-4 2023 расклад'!K87</f>
        <v>120</v>
      </c>
      <c r="H87" s="352">
        <f>'Окружающий мир-4 2024 расклад'!K87</f>
        <v>116</v>
      </c>
      <c r="I87" s="140">
        <f>'Окружающий мир-4 2020'!L87</f>
        <v>77.002800000000008</v>
      </c>
      <c r="J87" s="141">
        <f>'Окружающий мир-4 2021'!L87</f>
        <v>96.998999999999995</v>
      </c>
      <c r="K87" s="298">
        <f>'Окружающий мир-4 2022 расклад'!L86</f>
        <v>66</v>
      </c>
      <c r="L87" s="387">
        <f>'Окружающий мир-4 2023 расклад'!L87</f>
        <v>111.99600000000001</v>
      </c>
      <c r="M87" s="352">
        <f>'Окружающий мир-4 2024 расклад'!L87</f>
        <v>96.999200000000002</v>
      </c>
      <c r="N87" s="244">
        <f>'Окружающий мир-4 2020'!M87</f>
        <v>74.760000000000005</v>
      </c>
      <c r="O87" s="142">
        <f>'Окружающий мир-4 2021'!M87</f>
        <v>92.38</v>
      </c>
      <c r="P87" s="303">
        <f>'Окружающий мир-4 2022 расклад'!M86</f>
        <v>70.967741935483872</v>
      </c>
      <c r="Q87" s="239">
        <f>'Окружающий мир-4 2023 расклад'!M87</f>
        <v>93.33</v>
      </c>
      <c r="R87" s="406">
        <f>'Окружающий мир-4 2024 расклад'!M87</f>
        <v>83.62</v>
      </c>
      <c r="S87" s="242">
        <f>'Окружающий мир-4 2020'!N87</f>
        <v>6.0049000000000001</v>
      </c>
      <c r="T87" s="141">
        <f>'Окружающий мир-4 2021'!N87</f>
        <v>0</v>
      </c>
      <c r="U87" s="298">
        <f>'Окружающий мир-4 2022 расклад'!N86</f>
        <v>2.0000000000000004</v>
      </c>
      <c r="V87" s="387">
        <f>'Окружающий мир-4 2023 расклад'!N87</f>
        <v>0</v>
      </c>
      <c r="W87" s="352">
        <f>'Окружающий мир-4 2024 расклад'!N87</f>
        <v>0.99760000000000004</v>
      </c>
      <c r="X87" s="244">
        <f>'Окружающий мир-4 2020'!O87</f>
        <v>5.83</v>
      </c>
      <c r="Y87" s="239">
        <f>'Окружающий мир-4 2021'!O87</f>
        <v>0</v>
      </c>
      <c r="Z87" s="239">
        <f>'Окружающий мир-4 2022 расклад'!O86</f>
        <v>2.1505376344086025</v>
      </c>
      <c r="AA87" s="398">
        <f>'Окружающий мир-4 2023 расклад'!O87</f>
        <v>0</v>
      </c>
      <c r="AB87" s="403">
        <f>'Окружающий мир-4 2024 расклад'!O87</f>
        <v>0.86</v>
      </c>
    </row>
    <row r="88" spans="1:28" ht="15" customHeight="1" x14ac:dyDescent="0.25">
      <c r="A88" s="262">
        <v>4</v>
      </c>
      <c r="B88" s="58">
        <v>60070</v>
      </c>
      <c r="C88" s="231" t="s">
        <v>175</v>
      </c>
      <c r="D88" s="140">
        <f>'Окружающий мир-4 2020'!K88</f>
        <v>104</v>
      </c>
      <c r="E88" s="141">
        <f>'Окружающий мир-4 2021'!K88</f>
        <v>109</v>
      </c>
      <c r="F88" s="298">
        <f>'Окружающий мир-4 2022 расклад'!K87</f>
        <v>118</v>
      </c>
      <c r="G88" s="387">
        <f>'Окружающий мир-4 2023 расклад'!K88</f>
        <v>126</v>
      </c>
      <c r="H88" s="352">
        <f>'Окружающий мир-4 2024 расклад'!K88</f>
        <v>114</v>
      </c>
      <c r="I88" s="140">
        <f>'Окружающий мир-4 2020'!L88</f>
        <v>85.997600000000006</v>
      </c>
      <c r="J88" s="141">
        <f>'Окружающий мир-4 2021'!L88</f>
        <v>98.001900000000006</v>
      </c>
      <c r="K88" s="298">
        <f>'Окружающий мир-4 2022 расклад'!L87</f>
        <v>81</v>
      </c>
      <c r="L88" s="387">
        <f>'Окружающий мир-4 2023 расклад'!L88</f>
        <v>112.00139999999999</v>
      </c>
      <c r="M88" s="352">
        <f>'Окружающий мир-4 2024 расклад'!L88</f>
        <v>105.00540000000001</v>
      </c>
      <c r="N88" s="244">
        <f>'Окружающий мир-4 2020'!M88</f>
        <v>82.69</v>
      </c>
      <c r="O88" s="142">
        <f>'Окружающий мир-4 2021'!M88</f>
        <v>89.91</v>
      </c>
      <c r="P88" s="303">
        <f>'Окружающий мир-4 2022 расклад'!M87</f>
        <v>68.644067796610173</v>
      </c>
      <c r="Q88" s="239">
        <f>'Окружающий мир-4 2023 расклад'!M88</f>
        <v>88.89</v>
      </c>
      <c r="R88" s="143">
        <f>'Окружающий мир-4 2024 расклад'!M88</f>
        <v>92.110000000000014</v>
      </c>
      <c r="S88" s="242">
        <f>'Окружающий мир-4 2020'!N88</f>
        <v>3</v>
      </c>
      <c r="T88" s="141">
        <f>'Окружающий мир-4 2021'!N88</f>
        <v>0</v>
      </c>
      <c r="U88" s="298">
        <f>'Окружающий мир-4 2022 расклад'!N87</f>
        <v>7</v>
      </c>
      <c r="V88" s="387">
        <f>'Окружающий мир-4 2023 расклад'!N88</f>
        <v>0</v>
      </c>
      <c r="W88" s="352">
        <f>'Окружающий мир-4 2024 расклад'!N88</f>
        <v>0</v>
      </c>
      <c r="X88" s="244">
        <f>'Окружающий мир-4 2020'!O88</f>
        <v>2.88</v>
      </c>
      <c r="Y88" s="239">
        <f>'Окружающий мир-4 2021'!O88</f>
        <v>0</v>
      </c>
      <c r="Z88" s="239">
        <f>'Окружающий мир-4 2022 расклад'!O87</f>
        <v>5.9322033898305087</v>
      </c>
      <c r="AA88" s="398">
        <f>'Окружающий мир-4 2023 расклад'!O88</f>
        <v>0</v>
      </c>
      <c r="AB88" s="403">
        <f>'Окружающий мир-4 2024 расклад'!O88</f>
        <v>0</v>
      </c>
    </row>
    <row r="89" spans="1:28" ht="15" customHeight="1" x14ac:dyDescent="0.25">
      <c r="A89" s="262">
        <v>5</v>
      </c>
      <c r="B89" s="58">
        <v>60180</v>
      </c>
      <c r="C89" s="231" t="s">
        <v>176</v>
      </c>
      <c r="D89" s="140">
        <f>'Окружающий мир-4 2020'!K89</f>
        <v>145</v>
      </c>
      <c r="E89" s="141">
        <f>'Окружающий мир-4 2021'!K89</f>
        <v>137</v>
      </c>
      <c r="F89" s="298">
        <f>'Окружающий мир-4 2022 расклад'!K88</f>
        <v>132</v>
      </c>
      <c r="G89" s="387">
        <f>'Окружающий мир-4 2023 расклад'!K89</f>
        <v>168</v>
      </c>
      <c r="H89" s="352">
        <f>'Окружающий мир-4 2024 расклад'!K89</f>
        <v>170</v>
      </c>
      <c r="I89" s="140">
        <f>'Окружающий мир-4 2020'!L89</f>
        <v>102.00750000000002</v>
      </c>
      <c r="J89" s="141">
        <f>'Окружающий мир-4 2021'!L89</f>
        <v>109.9973</v>
      </c>
      <c r="K89" s="298">
        <f>'Окружающий мир-4 2022 расклад'!L88</f>
        <v>124</v>
      </c>
      <c r="L89" s="387">
        <f>'Окружающий мир-4 2023 расклад'!L89</f>
        <v>150.9984</v>
      </c>
      <c r="M89" s="352">
        <f>'Окружающий мир-4 2024 расклад'!L89</f>
        <v>154.00300000000001</v>
      </c>
      <c r="N89" s="244">
        <f>'Окружающий мир-4 2020'!M89</f>
        <v>70.350000000000009</v>
      </c>
      <c r="O89" s="142">
        <f>'Окружающий мир-4 2021'!M89</f>
        <v>80.289999999999992</v>
      </c>
      <c r="P89" s="303">
        <f>'Окружающий мир-4 2022 расклад'!M88</f>
        <v>93.939393939393938</v>
      </c>
      <c r="Q89" s="239">
        <f>'Окружающий мир-4 2023 расклад'!M89</f>
        <v>89.88</v>
      </c>
      <c r="R89" s="143">
        <f>'Окружающий мир-4 2024 расклад'!M89</f>
        <v>90.59</v>
      </c>
      <c r="S89" s="242">
        <f>'Окружающий мир-4 2020'!N89</f>
        <v>3.0014999999999996</v>
      </c>
      <c r="T89" s="141">
        <f>'Окружающий мир-4 2021'!N89</f>
        <v>0</v>
      </c>
      <c r="U89" s="298">
        <f>'Окружающий мир-4 2022 расклад'!N88</f>
        <v>0</v>
      </c>
      <c r="V89" s="387">
        <f>'Окружающий мир-4 2023 расклад'!N89</f>
        <v>1.008</v>
      </c>
      <c r="W89" s="352">
        <f>'Окружающий мир-4 2024 расклад'!N89</f>
        <v>0</v>
      </c>
      <c r="X89" s="244">
        <f>'Окружающий мир-4 2020'!O89</f>
        <v>2.0699999999999998</v>
      </c>
      <c r="Y89" s="239">
        <f>'Окружающий мир-4 2021'!O89</f>
        <v>0</v>
      </c>
      <c r="Z89" s="239">
        <f>'Окружающий мир-4 2022 расклад'!O88</f>
        <v>0</v>
      </c>
      <c r="AA89" s="398">
        <f>'Окружающий мир-4 2023 расклад'!O89</f>
        <v>0.6</v>
      </c>
      <c r="AB89" s="403">
        <f>'Окружающий мир-4 2024 расклад'!O89</f>
        <v>0</v>
      </c>
    </row>
    <row r="90" spans="1:28" ht="15" customHeight="1" x14ac:dyDescent="0.25">
      <c r="A90" s="262">
        <v>6</v>
      </c>
      <c r="B90" s="58">
        <v>60240</v>
      </c>
      <c r="C90" s="231" t="s">
        <v>177</v>
      </c>
      <c r="D90" s="140">
        <f>'Окружающий мир-4 2020'!K90</f>
        <v>155</v>
      </c>
      <c r="E90" s="141">
        <f>'Окружающий мир-4 2021'!K90</f>
        <v>162</v>
      </c>
      <c r="F90" s="298">
        <f>'Окружающий мир-4 2022 расклад'!K89</f>
        <v>196</v>
      </c>
      <c r="G90" s="387">
        <f>'Окружающий мир-4 2023 расклад'!K90</f>
        <v>220</v>
      </c>
      <c r="H90" s="352">
        <f>'Окружающий мир-4 2024 расклад'!K90</f>
        <v>227</v>
      </c>
      <c r="I90" s="140">
        <f>'Окружающий мир-4 2020'!L90</f>
        <v>69.006</v>
      </c>
      <c r="J90" s="141">
        <f>'Окружающий мир-4 2021'!L90</f>
        <v>126.00360000000001</v>
      </c>
      <c r="K90" s="298">
        <f>'Окружающий мир-4 2022 расклад'!L89</f>
        <v>151.00000000000003</v>
      </c>
      <c r="L90" s="387">
        <f>'Окружающий мир-4 2023 расклад'!L90</f>
        <v>181.01599999999999</v>
      </c>
      <c r="M90" s="352">
        <f>'Окружающий мир-4 2024 расклад'!L90</f>
        <v>178.98949999999996</v>
      </c>
      <c r="N90" s="244">
        <f>'Окружающий мир-4 2020'!M90</f>
        <v>44.519999999999996</v>
      </c>
      <c r="O90" s="142">
        <f>'Окружающий мир-4 2021'!M90</f>
        <v>77.78</v>
      </c>
      <c r="P90" s="303">
        <f>'Окружающий мир-4 2022 расклад'!M89</f>
        <v>77.040816326530617</v>
      </c>
      <c r="Q90" s="239">
        <f>'Окружающий мир-4 2023 расклад'!M90</f>
        <v>82.28</v>
      </c>
      <c r="R90" s="143">
        <f>'Окружающий мир-4 2024 расклад'!M90</f>
        <v>78.849999999999994</v>
      </c>
      <c r="S90" s="242">
        <f>'Окружающий мир-4 2020'!N90</f>
        <v>13.996499999999999</v>
      </c>
      <c r="T90" s="141">
        <f>'Окружающий мир-4 2021'!N90</f>
        <v>1.0044</v>
      </c>
      <c r="U90" s="298">
        <f>'Окружающий мир-4 2022 расклад'!N89</f>
        <v>1</v>
      </c>
      <c r="V90" s="387">
        <f>'Окружающий мир-4 2023 расклад'!N90</f>
        <v>2.0020000000000002</v>
      </c>
      <c r="W90" s="352">
        <f>'Окружающий мир-4 2024 расклад'!N90</f>
        <v>1.9975999999999998</v>
      </c>
      <c r="X90" s="244">
        <f>'Окружающий мир-4 2020'!O90</f>
        <v>9.0299999999999994</v>
      </c>
      <c r="Y90" s="239">
        <f>'Окружающий мир-4 2021'!O90</f>
        <v>0.62</v>
      </c>
      <c r="Z90" s="239">
        <f>'Окружающий мир-4 2022 расклад'!O89</f>
        <v>0.51020408163265307</v>
      </c>
      <c r="AA90" s="398">
        <f>'Окружающий мир-4 2023 расклад'!O90</f>
        <v>0.91</v>
      </c>
      <c r="AB90" s="403">
        <f>'Окружающий мир-4 2024 расклад'!O90</f>
        <v>0.88</v>
      </c>
    </row>
    <row r="91" spans="1:28" ht="15" customHeight="1" x14ac:dyDescent="0.25">
      <c r="A91" s="262">
        <v>7</v>
      </c>
      <c r="B91" s="58">
        <v>60560</v>
      </c>
      <c r="C91" s="231" t="s">
        <v>77</v>
      </c>
      <c r="D91" s="140">
        <f>'Окружающий мир-4 2020'!K91</f>
        <v>47</v>
      </c>
      <c r="E91" s="141">
        <f>'Окружающий мир-4 2021'!K91</f>
        <v>50</v>
      </c>
      <c r="F91" s="298">
        <f>'Окружающий мир-4 2022 расклад'!K90</f>
        <v>43</v>
      </c>
      <c r="G91" s="387">
        <f>'Окружающий мир-4 2023 расклад'!K91</f>
        <v>51</v>
      </c>
      <c r="H91" s="352">
        <f>'Окружающий мир-4 2024 расклад'!K91</f>
        <v>71</v>
      </c>
      <c r="I91" s="140">
        <f>'Окружающий мир-4 2020'!L91</f>
        <v>34.996200000000002</v>
      </c>
      <c r="J91" s="141">
        <f>'Окружающий мир-4 2021'!L91</f>
        <v>43</v>
      </c>
      <c r="K91" s="298">
        <f>'Окружающий мир-4 2022 расклад'!L90</f>
        <v>34</v>
      </c>
      <c r="L91" s="387">
        <f>'Окружающий мир-4 2023 расклад'!L91</f>
        <v>42.003599999999999</v>
      </c>
      <c r="M91" s="352">
        <f>'Окружающий мир-4 2024 расклад'!L91</f>
        <v>54.002600000000001</v>
      </c>
      <c r="N91" s="244">
        <f>'Окружающий мир-4 2020'!M91</f>
        <v>74.460000000000008</v>
      </c>
      <c r="O91" s="142">
        <f>'Окружающий мир-4 2021'!M91</f>
        <v>86</v>
      </c>
      <c r="P91" s="303">
        <f>'Окружающий мир-4 2022 расклад'!M90</f>
        <v>79.069767441860463</v>
      </c>
      <c r="Q91" s="239">
        <f>'Окружающий мир-4 2023 расклад'!M91</f>
        <v>82.359999999999985</v>
      </c>
      <c r="R91" s="143">
        <f>'Окружающий мир-4 2024 расклад'!M91</f>
        <v>76.06</v>
      </c>
      <c r="S91" s="242">
        <f>'Окружающий мир-4 2020'!N91</f>
        <v>1.0011000000000001</v>
      </c>
      <c r="T91" s="141">
        <f>'Окружающий мир-4 2021'!N91</f>
        <v>0</v>
      </c>
      <c r="U91" s="298">
        <f>'Окружающий мир-4 2022 расклад'!N90</f>
        <v>1</v>
      </c>
      <c r="V91" s="387">
        <f>'Окружающий мир-4 2023 расклад'!N91</f>
        <v>0</v>
      </c>
      <c r="W91" s="352">
        <f>'Окружающий мир-4 2024 расклад'!N91</f>
        <v>0</v>
      </c>
      <c r="X91" s="244">
        <f>'Окружающий мир-4 2020'!O91</f>
        <v>2.13</v>
      </c>
      <c r="Y91" s="239">
        <f>'Окружающий мир-4 2021'!O91</f>
        <v>0</v>
      </c>
      <c r="Z91" s="239">
        <f>'Окружающий мир-4 2022 расклад'!O90</f>
        <v>2.3255813953488373</v>
      </c>
      <c r="AA91" s="398">
        <f>'Окружающий мир-4 2023 расклад'!O91</f>
        <v>0</v>
      </c>
      <c r="AB91" s="403">
        <f>'Окружающий мир-4 2024 расклад'!O91</f>
        <v>0</v>
      </c>
    </row>
    <row r="92" spans="1:28" ht="15" customHeight="1" x14ac:dyDescent="0.25">
      <c r="A92" s="262">
        <v>8</v>
      </c>
      <c r="B92" s="58">
        <v>60660</v>
      </c>
      <c r="C92" s="231" t="s">
        <v>178</v>
      </c>
      <c r="D92" s="140">
        <f>'Окружающий мир-4 2020'!K92</f>
        <v>47</v>
      </c>
      <c r="E92" s="141">
        <f>'Окружающий мир-4 2021'!K92</f>
        <v>66</v>
      </c>
      <c r="F92" s="298">
        <f>'Окружающий мир-4 2022 расклад'!K91</f>
        <v>69</v>
      </c>
      <c r="G92" s="387">
        <f>'Окружающий мир-4 2023 расклад'!K92</f>
        <v>105</v>
      </c>
      <c r="H92" s="352">
        <f>'Окружающий мир-4 2024 расклад'!K92</f>
        <v>81</v>
      </c>
      <c r="I92" s="140">
        <f>'Окружающий мир-4 2020'!L92</f>
        <v>31.997599999999998</v>
      </c>
      <c r="J92" s="141">
        <f>'Окружающий мир-4 2021'!L92</f>
        <v>40.999200000000002</v>
      </c>
      <c r="K92" s="298">
        <f>'Окружающий мир-4 2022 расклад'!L91</f>
        <v>39</v>
      </c>
      <c r="L92" s="387">
        <f>'Окружающий мир-4 2023 расклад'!L92</f>
        <v>89.008499999999998</v>
      </c>
      <c r="M92" s="352">
        <f>'Окружающий мир-4 2024 расклад'!L92</f>
        <v>68.995800000000003</v>
      </c>
      <c r="N92" s="244">
        <f>'Окружающий мир-4 2020'!M92</f>
        <v>68.08</v>
      </c>
      <c r="O92" s="142">
        <f>'Окружающий мир-4 2021'!M92</f>
        <v>62.120000000000005</v>
      </c>
      <c r="P92" s="303">
        <f>'Окружающий мир-4 2022 расклад'!M91</f>
        <v>56.521739130434781</v>
      </c>
      <c r="Q92" s="239">
        <f>'Окружающий мир-4 2023 расклад'!M92</f>
        <v>84.77000000000001</v>
      </c>
      <c r="R92" s="143">
        <f>'Окружающий мир-4 2024 расклад'!M92</f>
        <v>85.18</v>
      </c>
      <c r="S92" s="242">
        <f>'Окружающий мир-4 2020'!N92</f>
        <v>1.0011000000000001</v>
      </c>
      <c r="T92" s="141">
        <f>'Окружающий мир-4 2021'!N92</f>
        <v>1.0032000000000001</v>
      </c>
      <c r="U92" s="298">
        <f>'Окружающий мир-4 2022 расклад'!N91</f>
        <v>1</v>
      </c>
      <c r="V92" s="387">
        <f>'Окружающий мир-4 2023 расклад'!N92</f>
        <v>0</v>
      </c>
      <c r="W92" s="352">
        <f>'Окружающий мир-4 2024 расклад'!N92</f>
        <v>0.99629999999999996</v>
      </c>
      <c r="X92" s="244">
        <f>'Окружающий мир-4 2020'!O92</f>
        <v>2.13</v>
      </c>
      <c r="Y92" s="239">
        <f>'Окружающий мир-4 2021'!O92</f>
        <v>1.52</v>
      </c>
      <c r="Z92" s="239">
        <f>'Окружающий мир-4 2022 расклад'!O91</f>
        <v>1.4492753623188406</v>
      </c>
      <c r="AA92" s="398">
        <f>'Окружающий мир-4 2023 расклад'!O92</f>
        <v>0</v>
      </c>
      <c r="AB92" s="403">
        <f>'Окружающий мир-4 2024 расклад'!O92</f>
        <v>1.23</v>
      </c>
    </row>
    <row r="93" spans="1:28" ht="15" customHeight="1" x14ac:dyDescent="0.25">
      <c r="A93" s="262">
        <v>9</v>
      </c>
      <c r="B93" s="58">
        <v>60001</v>
      </c>
      <c r="C93" s="231" t="s">
        <v>179</v>
      </c>
      <c r="D93" s="140">
        <f>'Окружающий мир-4 2020'!K93</f>
        <v>94</v>
      </c>
      <c r="E93" s="141">
        <f>'Окружающий мир-4 2021'!K93</f>
        <v>94</v>
      </c>
      <c r="F93" s="298">
        <f>'Окружающий мир-4 2022 расклад'!K92</f>
        <v>105</v>
      </c>
      <c r="G93" s="387">
        <f>'Окружающий мир-4 2023 расклад'!K93</f>
        <v>114</v>
      </c>
      <c r="H93" s="352">
        <f>'Окружающий мир-4 2024 расклад'!K93</f>
        <v>96</v>
      </c>
      <c r="I93" s="140">
        <f>'Окружающий мир-4 2020'!L93</f>
        <v>12.003799999999998</v>
      </c>
      <c r="J93" s="141">
        <f>'Окружающий мир-4 2021'!L93</f>
        <v>70.001800000000003</v>
      </c>
      <c r="K93" s="298">
        <f>'Окружающий мир-4 2022 расклад'!L92</f>
        <v>46</v>
      </c>
      <c r="L93" s="387">
        <f>'Окружающий мир-4 2023 расклад'!L93</f>
        <v>83.995200000000011</v>
      </c>
      <c r="M93" s="352">
        <f>'Окружающий мир-4 2024 расклад'!L93</f>
        <v>90.998400000000004</v>
      </c>
      <c r="N93" s="244">
        <f>'Окружающий мир-4 2020'!M93</f>
        <v>12.77</v>
      </c>
      <c r="O93" s="142">
        <f>'Окружающий мир-4 2021'!M93</f>
        <v>74.47</v>
      </c>
      <c r="P93" s="303">
        <f>'Окружающий мир-4 2022 расклад'!M92</f>
        <v>43.80952380952381</v>
      </c>
      <c r="Q93" s="239">
        <f>'Окружающий мир-4 2023 расклад'!M93</f>
        <v>73.680000000000007</v>
      </c>
      <c r="R93" s="143">
        <f>'Окружающий мир-4 2024 расклад'!M93</f>
        <v>94.789999999999992</v>
      </c>
      <c r="S93" s="242">
        <f>'Окружающий мир-4 2020'!N93</f>
        <v>23.998200000000001</v>
      </c>
      <c r="T93" s="141">
        <f>'Окружающий мир-4 2021'!N93</f>
        <v>5.9972000000000003</v>
      </c>
      <c r="U93" s="298">
        <f>'Окружающий мир-4 2022 расклад'!N92</f>
        <v>6</v>
      </c>
      <c r="V93" s="387">
        <f>'Окружающий мир-4 2023 расклад'!N93</f>
        <v>4.0014000000000003</v>
      </c>
      <c r="W93" s="352">
        <f>'Окружающий мир-4 2024 расклад'!N93</f>
        <v>0</v>
      </c>
      <c r="X93" s="244">
        <f>'Окружающий мир-4 2020'!O93</f>
        <v>25.53</v>
      </c>
      <c r="Y93" s="239">
        <f>'Окружающий мир-4 2021'!O93</f>
        <v>6.38</v>
      </c>
      <c r="Z93" s="239">
        <f>'Окружающий мир-4 2022 расклад'!O92</f>
        <v>5.7142857142857144</v>
      </c>
      <c r="AA93" s="398">
        <f>'Окружающий мир-4 2023 расклад'!O93</f>
        <v>3.51</v>
      </c>
      <c r="AB93" s="403">
        <f>'Окружающий мир-4 2024 расклад'!O93</f>
        <v>0</v>
      </c>
    </row>
    <row r="94" spans="1:28" ht="15" customHeight="1" x14ac:dyDescent="0.25">
      <c r="A94" s="262">
        <v>10</v>
      </c>
      <c r="B94" s="58">
        <v>60850</v>
      </c>
      <c r="C94" s="18" t="s">
        <v>180</v>
      </c>
      <c r="D94" s="140">
        <f>'Окружающий мир-4 2020'!K95</f>
        <v>88</v>
      </c>
      <c r="E94" s="141">
        <f>'Окружающий мир-4 2021'!K95</f>
        <v>116</v>
      </c>
      <c r="F94" s="298">
        <f>'Окружающий мир-4 2022 расклад'!K93</f>
        <v>114</v>
      </c>
      <c r="G94" s="387">
        <f>'Окружающий мир-4 2023 расклад'!K94</f>
        <v>122</v>
      </c>
      <c r="H94" s="352">
        <f>'Окружающий мир-4 2024 расклад'!K94</f>
        <v>127</v>
      </c>
      <c r="I94" s="140">
        <f>'Окружающий мир-4 2020'!L95</f>
        <v>40.004800000000003</v>
      </c>
      <c r="J94" s="141">
        <f>'Окружающий мир-4 2021'!L95</f>
        <v>93.994799999999998</v>
      </c>
      <c r="K94" s="298">
        <f>'Окружающий мир-4 2022 расклад'!L93</f>
        <v>94</v>
      </c>
      <c r="L94" s="387">
        <f>'Окружающий мир-4 2023 расклад'!L94</f>
        <v>105.00539999999999</v>
      </c>
      <c r="M94" s="352">
        <f>'Окружающий мир-4 2024 расклад'!L94</f>
        <v>101.00309999999999</v>
      </c>
      <c r="N94" s="244">
        <f>'Окружающий мир-4 2020'!M95</f>
        <v>45.46</v>
      </c>
      <c r="O94" s="142">
        <f>'Окружающий мир-4 2021'!M95</f>
        <v>81.03</v>
      </c>
      <c r="P94" s="303">
        <f>'Окружающий мир-4 2022 расклад'!M93</f>
        <v>82.456140350877192</v>
      </c>
      <c r="Q94" s="239">
        <f>'Окружающий мир-4 2023 расклад'!M94</f>
        <v>86.07</v>
      </c>
      <c r="R94" s="143">
        <f>'Окружающий мир-4 2024 расклад'!M94</f>
        <v>79.53</v>
      </c>
      <c r="S94" s="242">
        <f>'Окружающий мир-4 2020'!N95</f>
        <v>7.9991999999999992</v>
      </c>
      <c r="T94" s="141">
        <f>'Окружающий мир-4 2021'!N95</f>
        <v>0</v>
      </c>
      <c r="U94" s="298">
        <f>'Окружающий мир-4 2022 расклад'!N93</f>
        <v>0</v>
      </c>
      <c r="V94" s="387">
        <f>'Окружающий мир-4 2023 расклад'!N94</f>
        <v>0</v>
      </c>
      <c r="W94" s="352">
        <f>'Окружающий мир-4 2024 расклад'!N94</f>
        <v>1.9939000000000002</v>
      </c>
      <c r="X94" s="244">
        <f>'Окружающий мир-4 2020'!O95</f>
        <v>9.09</v>
      </c>
      <c r="Y94" s="239">
        <f>'Окружающий мир-4 2021'!O95</f>
        <v>0</v>
      </c>
      <c r="Z94" s="239">
        <f>'Окружающий мир-4 2022 расклад'!O93</f>
        <v>0</v>
      </c>
      <c r="AA94" s="398">
        <f>'Окружающий мир-4 2023 расклад'!O94</f>
        <v>0</v>
      </c>
      <c r="AB94" s="403">
        <f>'Окружающий мир-4 2024 расклад'!O94</f>
        <v>1.57</v>
      </c>
    </row>
    <row r="95" spans="1:28" ht="15" customHeight="1" x14ac:dyDescent="0.25">
      <c r="A95" s="262">
        <v>11</v>
      </c>
      <c r="B95" s="58">
        <v>60910</v>
      </c>
      <c r="C95" s="231" t="s">
        <v>81</v>
      </c>
      <c r="D95" s="140">
        <f>'Окружающий мир-4 2020'!K96</f>
        <v>75</v>
      </c>
      <c r="E95" s="141">
        <f>'Окружающий мир-4 2021'!K96</f>
        <v>87</v>
      </c>
      <c r="F95" s="298">
        <f>'Окружающий мир-4 2022 расклад'!K94</f>
        <v>73</v>
      </c>
      <c r="G95" s="387">
        <f>'Окружающий мир-4 2023 расклад'!K95</f>
        <v>80</v>
      </c>
      <c r="H95" s="352">
        <f>'Окружающий мир-4 2024 расклад'!K95</f>
        <v>87</v>
      </c>
      <c r="I95" s="140">
        <f>'Окружающий мир-4 2020'!L96</f>
        <v>48.997500000000002</v>
      </c>
      <c r="J95" s="141">
        <f>'Окружающий мир-4 2021'!L96</f>
        <v>75.00269999999999</v>
      </c>
      <c r="K95" s="298">
        <f>'Окружающий мир-4 2022 расклад'!L94</f>
        <v>52.000000000000007</v>
      </c>
      <c r="L95" s="387">
        <f>'Окружающий мир-4 2023 расклад'!L95</f>
        <v>71</v>
      </c>
      <c r="M95" s="352">
        <f>'Окружающий мир-4 2024 расклад'!L95</f>
        <v>75.002700000000004</v>
      </c>
      <c r="N95" s="244">
        <f>'Окружающий мир-4 2020'!M96</f>
        <v>65.33</v>
      </c>
      <c r="O95" s="142">
        <f>'Окружающий мир-4 2021'!M96</f>
        <v>86.21</v>
      </c>
      <c r="P95" s="303">
        <f>'Окружающий мир-4 2022 расклад'!M94</f>
        <v>71.232876712328775</v>
      </c>
      <c r="Q95" s="239">
        <f>'Окружающий мир-4 2023 расклад'!M95</f>
        <v>88.75</v>
      </c>
      <c r="R95" s="143">
        <f>'Окружающий мир-4 2024 расклад'!M95</f>
        <v>86.210000000000008</v>
      </c>
      <c r="S95" s="242">
        <f>'Окружающий мир-4 2020'!N96</f>
        <v>2</v>
      </c>
      <c r="T95" s="141">
        <f>'Окружающий мир-4 2021'!N96</f>
        <v>1.0004999999999999</v>
      </c>
      <c r="U95" s="298">
        <f>'Окружающий мир-4 2022 расклад'!N94</f>
        <v>2</v>
      </c>
      <c r="V95" s="387">
        <f>'Окружающий мир-4 2023 расклад'!N95</f>
        <v>0</v>
      </c>
      <c r="W95" s="352">
        <f>'Окружающий мир-4 2024 расклад'!N95</f>
        <v>1.0004999999999999</v>
      </c>
      <c r="X95" s="244">
        <f>'Окружающий мир-4 2020'!O96</f>
        <v>2.67</v>
      </c>
      <c r="Y95" s="239">
        <f>'Окружающий мир-4 2021'!O96</f>
        <v>1.1499999999999999</v>
      </c>
      <c r="Z95" s="239">
        <f>'Окружающий мир-4 2022 расклад'!O94</f>
        <v>2.7397260273972601</v>
      </c>
      <c r="AA95" s="398">
        <f>'Окружающий мир-4 2023 расклад'!O95</f>
        <v>0</v>
      </c>
      <c r="AB95" s="403">
        <f>'Окружающий мир-4 2024 расклад'!O95</f>
        <v>1.1499999999999999</v>
      </c>
    </row>
    <row r="96" spans="1:28" ht="15" customHeight="1" x14ac:dyDescent="0.25">
      <c r="A96" s="262">
        <v>12</v>
      </c>
      <c r="B96" s="58">
        <v>60980</v>
      </c>
      <c r="C96" s="231" t="s">
        <v>82</v>
      </c>
      <c r="D96" s="140">
        <f>'Окружающий мир-4 2020'!K97</f>
        <v>94</v>
      </c>
      <c r="E96" s="141">
        <f>'Окружающий мир-4 2021'!K97</f>
        <v>84</v>
      </c>
      <c r="F96" s="298">
        <f>'Окружающий мир-4 2022 расклад'!K95</f>
        <v>79</v>
      </c>
      <c r="G96" s="387">
        <f>'Окружающий мир-4 2023 расклад'!K96</f>
        <v>82</v>
      </c>
      <c r="H96" s="352">
        <f>'Окружающий мир-4 2024 расклад'!K96</f>
        <v>67</v>
      </c>
      <c r="I96" s="140">
        <f>'Окружающий мир-4 2020'!L97</f>
        <v>50.994999999999997</v>
      </c>
      <c r="J96" s="141">
        <f>'Окружающий мир-4 2021'!L97</f>
        <v>79.00200000000001</v>
      </c>
      <c r="K96" s="298">
        <f>'Окружающий мир-4 2022 расклад'!L95</f>
        <v>48</v>
      </c>
      <c r="L96" s="387">
        <f>'Окружающий мир-4 2023 расклад'!L96</f>
        <v>71.003799999999998</v>
      </c>
      <c r="M96" s="352">
        <f>'Окружающий мир-4 2024 расклад'!L96</f>
        <v>59.998499999999993</v>
      </c>
      <c r="N96" s="244">
        <f>'Окружающий мир-4 2020'!M97</f>
        <v>54.25</v>
      </c>
      <c r="O96" s="142">
        <f>'Окружающий мир-4 2021'!M97</f>
        <v>94.050000000000011</v>
      </c>
      <c r="P96" s="303">
        <f>'Окружающий мир-4 2022 расклад'!M95</f>
        <v>60.759493670886073</v>
      </c>
      <c r="Q96" s="239">
        <f>'Окружающий мир-4 2023 расклад'!M96</f>
        <v>86.59</v>
      </c>
      <c r="R96" s="143">
        <f>'Окружающий мир-4 2024 расклад'!M96</f>
        <v>89.55</v>
      </c>
      <c r="S96" s="242">
        <f>'Окружающий мир-4 2020'!N97</f>
        <v>5.0008000000000008</v>
      </c>
      <c r="T96" s="141">
        <f>'Окружающий мир-4 2021'!N97</f>
        <v>0.99959999999999993</v>
      </c>
      <c r="U96" s="298">
        <f>'Окружающий мир-4 2022 расклад'!N95</f>
        <v>6.9999999999999991</v>
      </c>
      <c r="V96" s="387">
        <f>'Окружающий мир-4 2023 расклад'!N96</f>
        <v>1.0004</v>
      </c>
      <c r="W96" s="352">
        <f>'Окружающий мир-4 2024 расклад'!N96</f>
        <v>0</v>
      </c>
      <c r="X96" s="244">
        <f>'Окружающий мир-4 2020'!O97</f>
        <v>5.32</v>
      </c>
      <c r="Y96" s="239">
        <f>'Окружающий мир-4 2021'!O97</f>
        <v>1.19</v>
      </c>
      <c r="Z96" s="239">
        <f>'Окружающий мир-4 2022 расклад'!O95</f>
        <v>8.8607594936708853</v>
      </c>
      <c r="AA96" s="398">
        <f>'Окружающий мир-4 2023 расклад'!O96</f>
        <v>1.22</v>
      </c>
      <c r="AB96" s="403">
        <f>'Окружающий мир-4 2024 расклад'!O96</f>
        <v>0</v>
      </c>
    </row>
    <row r="97" spans="1:28" ht="15" customHeight="1" x14ac:dyDescent="0.25">
      <c r="A97" s="262">
        <v>13</v>
      </c>
      <c r="B97" s="58">
        <v>61080</v>
      </c>
      <c r="C97" s="231" t="s">
        <v>181</v>
      </c>
      <c r="D97" s="140">
        <f>'Окружающий мир-4 2020'!K98</f>
        <v>138</v>
      </c>
      <c r="E97" s="141">
        <f>'Окружающий мир-4 2021'!K98</f>
        <v>162</v>
      </c>
      <c r="F97" s="298">
        <f>'Окружающий мир-4 2022 расклад'!K96</f>
        <v>113</v>
      </c>
      <c r="G97" s="387">
        <f>'Окружающий мир-4 2023 расклад'!K97</f>
        <v>152</v>
      </c>
      <c r="H97" s="352">
        <f>'Окружающий мир-4 2024 расклад'!K97</f>
        <v>124</v>
      </c>
      <c r="I97" s="140">
        <f>'Окружающий мир-4 2020'!L98</f>
        <v>102.98939999999999</v>
      </c>
      <c r="J97" s="141">
        <f>'Окружающий мир-4 2021'!L98</f>
        <v>149.9958</v>
      </c>
      <c r="K97" s="298">
        <f>'Окружающий мир-4 2022 расклад'!L96</f>
        <v>76.999999999999986</v>
      </c>
      <c r="L97" s="387">
        <f>'Окружающий мир-4 2023 расклад'!L97</f>
        <v>122.9984</v>
      </c>
      <c r="M97" s="352">
        <f>'Окружающий мир-4 2024 расклад'!L97</f>
        <v>105.00320000000002</v>
      </c>
      <c r="N97" s="244">
        <f>'Окружающий мир-4 2020'!M98</f>
        <v>74.63</v>
      </c>
      <c r="O97" s="142">
        <f>'Окружающий мир-4 2021'!M98</f>
        <v>92.59</v>
      </c>
      <c r="P97" s="303">
        <f>'Окружающий мир-4 2022 расклад'!M96</f>
        <v>68.141592920353972</v>
      </c>
      <c r="Q97" s="239">
        <f>'Окружающий мир-4 2023 расклад'!M97</f>
        <v>80.92</v>
      </c>
      <c r="R97" s="143">
        <f>'Окружающий мир-4 2024 расклад'!M97</f>
        <v>84.68</v>
      </c>
      <c r="S97" s="242">
        <f>'Окружающий мир-4 2020'!N98</f>
        <v>5</v>
      </c>
      <c r="T97" s="141">
        <f>'Окружающий мир-4 2021'!N98</f>
        <v>0</v>
      </c>
      <c r="U97" s="298">
        <f>'Окружающий мир-4 2022 расклад'!N96</f>
        <v>2</v>
      </c>
      <c r="V97" s="387">
        <f>'Окружающий мир-4 2023 расклад'!N97</f>
        <v>5.0007999999999999</v>
      </c>
      <c r="W97" s="352">
        <f>'Окружающий мир-4 2024 расклад'!N97</f>
        <v>0</v>
      </c>
      <c r="X97" s="244">
        <f>'Окружающий мир-4 2020'!O98</f>
        <v>3.62</v>
      </c>
      <c r="Y97" s="239">
        <f>'Окружающий мир-4 2021'!O98</f>
        <v>0</v>
      </c>
      <c r="Z97" s="239">
        <f>'Окружающий мир-4 2022 расклад'!O96</f>
        <v>1.7699115044247788</v>
      </c>
      <c r="AA97" s="398">
        <f>'Окружающий мир-4 2023 расклад'!O97</f>
        <v>3.29</v>
      </c>
      <c r="AB97" s="403">
        <f>'Окружающий мир-4 2024 расклад'!O97</f>
        <v>0</v>
      </c>
    </row>
    <row r="98" spans="1:28" ht="15" customHeight="1" x14ac:dyDescent="0.25">
      <c r="A98" s="262">
        <v>14</v>
      </c>
      <c r="B98" s="58">
        <v>61150</v>
      </c>
      <c r="C98" s="231" t="s">
        <v>182</v>
      </c>
      <c r="D98" s="140">
        <f>'Окружающий мир-4 2020'!K99</f>
        <v>88</v>
      </c>
      <c r="E98" s="141">
        <f>'Окружающий мир-4 2021'!K99</f>
        <v>77</v>
      </c>
      <c r="F98" s="298">
        <f>'Окружающий мир-4 2022 расклад'!K97</f>
        <v>82</v>
      </c>
      <c r="G98" s="387">
        <f>'Окружающий мир-4 2023 расклад'!K98</f>
        <v>124</v>
      </c>
      <c r="H98" s="352">
        <f>'Окружающий мир-4 2024 расклад'!K98</f>
        <v>99</v>
      </c>
      <c r="I98" s="140">
        <f>'Окружающий мир-4 2020'!L99</f>
        <v>49.00719999999999</v>
      </c>
      <c r="J98" s="141">
        <f>'Окружающий мир-4 2021'!L99</f>
        <v>64.002400000000009</v>
      </c>
      <c r="K98" s="298">
        <f>'Окружающий мир-4 2022 расклад'!L97</f>
        <v>34</v>
      </c>
      <c r="L98" s="387">
        <f>'Окружающий мир-4 2023 расклад'!L98</f>
        <v>114.0056</v>
      </c>
      <c r="M98" s="352">
        <f>'Окружающий мир-4 2024 расклад'!L98</f>
        <v>79.001999999999995</v>
      </c>
      <c r="N98" s="244">
        <f>'Окружающий мир-4 2020'!M99</f>
        <v>55.69</v>
      </c>
      <c r="O98" s="142">
        <f>'Окружающий мир-4 2021'!M99</f>
        <v>83.12</v>
      </c>
      <c r="P98" s="303">
        <f>'Окружающий мир-4 2022 расклад'!M97</f>
        <v>41.463414634146339</v>
      </c>
      <c r="Q98" s="239">
        <f>'Окружающий мир-4 2023 расклад'!M98</f>
        <v>91.94</v>
      </c>
      <c r="R98" s="143">
        <f>'Окружающий мир-4 2024 расклад'!M98</f>
        <v>79.8</v>
      </c>
      <c r="S98" s="242">
        <f>'Окружающий мир-4 2020'!N99</f>
        <v>3.0008000000000004</v>
      </c>
      <c r="T98" s="141">
        <f>'Окружающий мир-4 2021'!N99</f>
        <v>1.0010000000000001</v>
      </c>
      <c r="U98" s="298">
        <f>'Окружающий мир-4 2022 расклад'!N97</f>
        <v>8</v>
      </c>
      <c r="V98" s="387">
        <f>'Окружающий мир-4 2023 расклад'!N98</f>
        <v>0</v>
      </c>
      <c r="W98" s="352">
        <f>'Окружающий мир-4 2024 расклад'!N98</f>
        <v>0</v>
      </c>
      <c r="X98" s="244">
        <f>'Окружающий мир-4 2020'!O99</f>
        <v>3.41</v>
      </c>
      <c r="Y98" s="239">
        <f>'Окружающий мир-4 2021'!O99</f>
        <v>1.3</v>
      </c>
      <c r="Z98" s="239">
        <f>'Окружающий мир-4 2022 расклад'!O97</f>
        <v>9.7560975609756095</v>
      </c>
      <c r="AA98" s="398">
        <f>'Окружающий мир-4 2023 расклад'!O98</f>
        <v>0</v>
      </c>
      <c r="AB98" s="403">
        <f>'Окружающий мир-4 2024 расклад'!O98</f>
        <v>0</v>
      </c>
    </row>
    <row r="99" spans="1:28" ht="15" customHeight="1" x14ac:dyDescent="0.25">
      <c r="A99" s="262">
        <v>15</v>
      </c>
      <c r="B99" s="58">
        <v>61210</v>
      </c>
      <c r="C99" s="231" t="s">
        <v>183</v>
      </c>
      <c r="D99" s="140">
        <f>'Окружающий мир-4 2020'!K100</f>
        <v>67</v>
      </c>
      <c r="E99" s="141">
        <f>'Окружающий мир-4 2021'!K100</f>
        <v>73</v>
      </c>
      <c r="F99" s="298">
        <f>'Окружающий мир-4 2022 расклад'!K98</f>
        <v>74</v>
      </c>
      <c r="G99" s="387">
        <f>'Окружающий мир-4 2023 расклад'!K99</f>
        <v>109</v>
      </c>
      <c r="H99" s="352">
        <f>'Окружающий мир-4 2024 расклад'!K99</f>
        <v>96</v>
      </c>
      <c r="I99" s="140">
        <f>'Окружающий мир-4 2020'!L100</f>
        <v>51.998699999999999</v>
      </c>
      <c r="J99" s="141">
        <f>'Окружающий мир-4 2021'!L100</f>
        <v>56.005599999999994</v>
      </c>
      <c r="K99" s="298">
        <f>'Окружающий мир-4 2022 расклад'!L98</f>
        <v>56</v>
      </c>
      <c r="L99" s="387">
        <f>'Окружающий мир-4 2023 расклад'!L99</f>
        <v>89.009399999999999</v>
      </c>
      <c r="M99" s="352">
        <f>'Окружающий мир-4 2024 расклад'!L99</f>
        <v>84.998400000000004</v>
      </c>
      <c r="N99" s="244">
        <f>'Окружающий мир-4 2020'!M100</f>
        <v>77.61</v>
      </c>
      <c r="O99" s="142">
        <f>'Окружающий мир-4 2021'!M100</f>
        <v>76.72</v>
      </c>
      <c r="P99" s="303">
        <f>'Окружающий мир-4 2022 расклад'!M98</f>
        <v>75.675675675675677</v>
      </c>
      <c r="Q99" s="239">
        <f>'Окружающий мир-4 2023 расклад'!M99</f>
        <v>81.66</v>
      </c>
      <c r="R99" s="143">
        <f>'Окружающий мир-4 2024 расклад'!M99</f>
        <v>88.539999999999992</v>
      </c>
      <c r="S99" s="242">
        <f>'Окружающий мир-4 2020'!N100</f>
        <v>0</v>
      </c>
      <c r="T99" s="141">
        <f>'Окружающий мир-4 2021'!N100</f>
        <v>0</v>
      </c>
      <c r="U99" s="298">
        <f>'Окружающий мир-4 2022 расклад'!N98</f>
        <v>3</v>
      </c>
      <c r="V99" s="387">
        <f>'Окружающий мир-4 2023 расклад'!N99</f>
        <v>1.0027999999999999</v>
      </c>
      <c r="W99" s="352">
        <f>'Окружающий мир-4 2024 расклад'!N99</f>
        <v>0</v>
      </c>
      <c r="X99" s="244">
        <f>'Окружающий мир-4 2020'!O100</f>
        <v>0</v>
      </c>
      <c r="Y99" s="239">
        <f>'Окружающий мир-4 2021'!O100</f>
        <v>0</v>
      </c>
      <c r="Z99" s="239">
        <f>'Окружающий мир-4 2022 расклад'!O98</f>
        <v>4.0540540540540544</v>
      </c>
      <c r="AA99" s="398">
        <f>'Окружающий мир-4 2023 расклад'!O99</f>
        <v>0.92</v>
      </c>
      <c r="AB99" s="403">
        <f>'Окружающий мир-4 2024 расклад'!O99</f>
        <v>0</v>
      </c>
    </row>
    <row r="100" spans="1:28" ht="15" customHeight="1" x14ac:dyDescent="0.25">
      <c r="A100" s="262">
        <v>16</v>
      </c>
      <c r="B100" s="58">
        <v>61290</v>
      </c>
      <c r="C100" s="231" t="s">
        <v>86</v>
      </c>
      <c r="D100" s="140">
        <f>'Окружающий мир-4 2020'!K101</f>
        <v>65</v>
      </c>
      <c r="E100" s="141">
        <f>'Окружающий мир-4 2021'!K101</f>
        <v>82</v>
      </c>
      <c r="F100" s="298">
        <f>'Окружающий мир-4 2022 расклад'!K99</f>
        <v>71</v>
      </c>
      <c r="G100" s="387">
        <f>'Окружающий мир-4 2023 расклад'!K100</f>
        <v>55</v>
      </c>
      <c r="H100" s="352">
        <f>'Окружающий мир-4 2024 расклад'!K100</f>
        <v>83</v>
      </c>
      <c r="I100" s="140">
        <f>'Окружающий мир-4 2020'!L101</f>
        <v>22.002500000000001</v>
      </c>
      <c r="J100" s="141">
        <f>'Окружающий мир-4 2021'!L101</f>
        <v>71.995999999999995</v>
      </c>
      <c r="K100" s="298">
        <f>'Окружающий мир-4 2022 расклад'!L99</f>
        <v>50</v>
      </c>
      <c r="L100" s="387">
        <f>'Окружающий мир-4 2023 расклад'!L100</f>
        <v>42.998999999999995</v>
      </c>
      <c r="M100" s="352">
        <f>'Окружающий мир-4 2024 расклад'!L100</f>
        <v>32.9925</v>
      </c>
      <c r="N100" s="244">
        <f>'Окружающий мир-4 2020'!M101</f>
        <v>33.85</v>
      </c>
      <c r="O100" s="142">
        <f>'Окружающий мир-4 2021'!M101</f>
        <v>87.8</v>
      </c>
      <c r="P100" s="303">
        <f>'Окружающий мир-4 2022 расклад'!M99</f>
        <v>70.422535211267601</v>
      </c>
      <c r="Q100" s="239">
        <f>'Окружающий мир-4 2023 расклад'!M100</f>
        <v>78.179999999999993</v>
      </c>
      <c r="R100" s="143">
        <f>'Окружающий мир-4 2024 расклад'!M100</f>
        <v>39.75</v>
      </c>
      <c r="S100" s="242">
        <f>'Окружающий мир-4 2020'!N101</f>
        <v>5</v>
      </c>
      <c r="T100" s="141">
        <f>'Окружающий мир-4 2021'!N101</f>
        <v>1.0004</v>
      </c>
      <c r="U100" s="298">
        <f>'Окружающий мир-4 2022 расклад'!N99</f>
        <v>0</v>
      </c>
      <c r="V100" s="387">
        <f>'Окружающий мир-4 2023 расклад'!N100</f>
        <v>0</v>
      </c>
      <c r="W100" s="352">
        <f>'Окружающий мир-4 2024 расклад'!N100</f>
        <v>0</v>
      </c>
      <c r="X100" s="244">
        <f>'Окружающий мир-4 2020'!O101</f>
        <v>7.69</v>
      </c>
      <c r="Y100" s="239">
        <f>'Окружающий мир-4 2021'!O101</f>
        <v>1.22</v>
      </c>
      <c r="Z100" s="239">
        <f>'Окружающий мир-4 2022 расклад'!O99</f>
        <v>0</v>
      </c>
      <c r="AA100" s="398">
        <f>'Окружающий мир-4 2023 расклад'!O100</f>
        <v>0</v>
      </c>
      <c r="AB100" s="403">
        <f>'Окружающий мир-4 2024 расклад'!O100</f>
        <v>0</v>
      </c>
    </row>
    <row r="101" spans="1:28" ht="15" customHeight="1" x14ac:dyDescent="0.25">
      <c r="A101" s="262">
        <v>17</v>
      </c>
      <c r="B101" s="58">
        <v>61340</v>
      </c>
      <c r="C101" s="231" t="s">
        <v>184</v>
      </c>
      <c r="D101" s="140">
        <f>'Окружающий мир-4 2020'!K102</f>
        <v>122</v>
      </c>
      <c r="E101" s="141">
        <f>'Окружающий мир-4 2021'!K102</f>
        <v>142</v>
      </c>
      <c r="F101" s="298">
        <f>'Окружающий мир-4 2022 расклад'!K100</f>
        <v>122</v>
      </c>
      <c r="G101" s="387">
        <f>'Окружающий мир-4 2023 расклад'!K101</f>
        <v>153</v>
      </c>
      <c r="H101" s="352">
        <f>'Окружающий мир-4 2024 расклад'!K101</f>
        <v>132</v>
      </c>
      <c r="I101" s="140">
        <f>'Окружающий мир-4 2020'!L102</f>
        <v>92.000200000000007</v>
      </c>
      <c r="J101" s="141">
        <f>'Окружающий мир-4 2021'!L102</f>
        <v>111.9954</v>
      </c>
      <c r="K101" s="298">
        <f>'Окружающий мир-4 2022 расклад'!L100</f>
        <v>80.999999999999986</v>
      </c>
      <c r="L101" s="387">
        <f>'Окружающий мир-4 2023 расклад'!L101</f>
        <v>129.00959999999998</v>
      </c>
      <c r="M101" s="352">
        <f>'Окружающий мир-4 2024 расклад'!L101</f>
        <v>110.99880000000002</v>
      </c>
      <c r="N101" s="244">
        <f>'Окружающий мир-4 2020'!M102</f>
        <v>75.41</v>
      </c>
      <c r="O101" s="142">
        <f>'Окружающий мир-4 2021'!M102</f>
        <v>78.87</v>
      </c>
      <c r="P101" s="303">
        <f>'Окружающий мир-4 2022 расклад'!M100</f>
        <v>66.393442622950815</v>
      </c>
      <c r="Q101" s="239">
        <f>'Окружающий мир-4 2023 расклад'!M101</f>
        <v>84.32</v>
      </c>
      <c r="R101" s="143">
        <f>'Окружающий мир-4 2024 расклад'!M101</f>
        <v>84.09</v>
      </c>
      <c r="S101" s="242">
        <f>'Окружающий мир-4 2020'!N102</f>
        <v>0</v>
      </c>
      <c r="T101" s="141">
        <f>'Окружающий мир-4 2021'!N102</f>
        <v>0</v>
      </c>
      <c r="U101" s="298">
        <f>'Окружающий мир-4 2022 расклад'!N100</f>
        <v>1</v>
      </c>
      <c r="V101" s="387">
        <f>'Окружающий мир-4 2023 расклад'!N101</f>
        <v>2.0043000000000002</v>
      </c>
      <c r="W101" s="352">
        <f>'Окружающий мир-4 2024 расклад'!N101</f>
        <v>1.0032000000000001</v>
      </c>
      <c r="X101" s="244">
        <f>'Окружающий мир-4 2020'!O102</f>
        <v>0</v>
      </c>
      <c r="Y101" s="239">
        <f>'Окружающий мир-4 2021'!O102</f>
        <v>0</v>
      </c>
      <c r="Z101" s="239">
        <f>'Окружающий мир-4 2022 расклад'!O100</f>
        <v>0.81967213114754101</v>
      </c>
      <c r="AA101" s="398">
        <f>'Окружающий мир-4 2023 расклад'!O101</f>
        <v>1.31</v>
      </c>
      <c r="AB101" s="403">
        <f>'Окружающий мир-4 2024 расклад'!O101</f>
        <v>0.76</v>
      </c>
    </row>
    <row r="102" spans="1:28" ht="15" customHeight="1" x14ac:dyDescent="0.25">
      <c r="A102" s="262">
        <v>18</v>
      </c>
      <c r="B102" s="58">
        <v>61390</v>
      </c>
      <c r="C102" s="231" t="s">
        <v>185</v>
      </c>
      <c r="D102" s="140">
        <f>'Окружающий мир-4 2020'!K103</f>
        <v>80</v>
      </c>
      <c r="E102" s="141">
        <f>'Окружающий мир-4 2021'!K103</f>
        <v>108</v>
      </c>
      <c r="F102" s="298">
        <f>'Окружающий мир-4 2022 расклад'!K101</f>
        <v>106</v>
      </c>
      <c r="G102" s="387">
        <f>'Окружающий мир-4 2023 расклад'!K102</f>
        <v>97</v>
      </c>
      <c r="H102" s="352">
        <f>'Окружающий мир-4 2024 расклад'!K102</f>
        <v>115</v>
      </c>
      <c r="I102" s="140">
        <f>'Окружающий мир-4 2020'!L103</f>
        <v>44</v>
      </c>
      <c r="J102" s="141">
        <f>'Окружающий мир-4 2021'!L103</f>
        <v>88.992000000000004</v>
      </c>
      <c r="K102" s="298">
        <f>'Окружающий мир-4 2022 расклад'!L101</f>
        <v>56</v>
      </c>
      <c r="L102" s="387">
        <f>'Окружающий мир-4 2023 расклад'!L102</f>
        <v>63.001500000000007</v>
      </c>
      <c r="M102" s="352">
        <f>'Окружающий мир-4 2024 расклад'!L102</f>
        <v>89.999000000000009</v>
      </c>
      <c r="N102" s="244">
        <f>'Окружающий мир-4 2020'!M103</f>
        <v>55</v>
      </c>
      <c r="O102" s="142">
        <f>'Окружающий мир-4 2021'!M103</f>
        <v>82.4</v>
      </c>
      <c r="P102" s="303">
        <f>'Окружающий мир-4 2022 расклад'!M101</f>
        <v>52.830188679245282</v>
      </c>
      <c r="Q102" s="239">
        <f>'Окружающий мир-4 2023 расклад'!M102</f>
        <v>64.95</v>
      </c>
      <c r="R102" s="143">
        <f>'Окружающий мир-4 2024 расклад'!M102</f>
        <v>78.260000000000005</v>
      </c>
      <c r="S102" s="242">
        <f>'Окружающий мир-4 2020'!N103</f>
        <v>2</v>
      </c>
      <c r="T102" s="141">
        <f>'Окружающий мир-4 2021'!N103</f>
        <v>1.0044000000000002</v>
      </c>
      <c r="U102" s="298">
        <f>'Окружающий мир-4 2022 расклад'!N101</f>
        <v>7</v>
      </c>
      <c r="V102" s="387">
        <f>'Окружающий мир-4 2023 расклад'!N102</f>
        <v>1.9982</v>
      </c>
      <c r="W102" s="352">
        <f>'Окружающий мир-4 2024 расклад'!N102</f>
        <v>0</v>
      </c>
      <c r="X102" s="244">
        <f>'Окружающий мир-4 2020'!O103</f>
        <v>2.5</v>
      </c>
      <c r="Y102" s="239">
        <f>'Окружающий мир-4 2021'!O103</f>
        <v>0.93</v>
      </c>
      <c r="Z102" s="239">
        <f>'Окружающий мир-4 2022 расклад'!O101</f>
        <v>6.6037735849056602</v>
      </c>
      <c r="AA102" s="398">
        <f>'Окружающий мир-4 2023 расклад'!O102</f>
        <v>2.06</v>
      </c>
      <c r="AB102" s="403">
        <f>'Окружающий мир-4 2024 расклад'!O102</f>
        <v>0</v>
      </c>
    </row>
    <row r="103" spans="1:28" ht="15" customHeight="1" x14ac:dyDescent="0.25">
      <c r="A103" s="262">
        <v>19</v>
      </c>
      <c r="B103" s="58">
        <v>61410</v>
      </c>
      <c r="C103" s="231" t="s">
        <v>186</v>
      </c>
      <c r="D103" s="140">
        <f>'Окружающий мир-4 2020'!K104</f>
        <v>77</v>
      </c>
      <c r="E103" s="141">
        <f>'Окружающий мир-4 2021'!K104</f>
        <v>95</v>
      </c>
      <c r="F103" s="298">
        <f>'Окружающий мир-4 2022 расклад'!K102</f>
        <v>83</v>
      </c>
      <c r="G103" s="387">
        <f>'Окружающий мир-4 2023 расклад'!K103</f>
        <v>100</v>
      </c>
      <c r="H103" s="352">
        <f>'Окружающий мир-4 2024 расклад'!K103</f>
        <v>126</v>
      </c>
      <c r="I103" s="140">
        <f>'Окружающий мир-4 2020'!L104</f>
        <v>54.00010000000001</v>
      </c>
      <c r="J103" s="141">
        <f>'Окружающий мир-4 2021'!L104</f>
        <v>84.996499999999997</v>
      </c>
      <c r="K103" s="298">
        <f>'Окружающий мир-4 2022 расклад'!L102</f>
        <v>45</v>
      </c>
      <c r="L103" s="387">
        <f>'Окружающий мир-4 2023 расклад'!L103</f>
        <v>84</v>
      </c>
      <c r="M103" s="352">
        <f>'Окружающий мир-4 2024 расклад'!L103</f>
        <v>109.99799999999999</v>
      </c>
      <c r="N103" s="244">
        <f>'Окружающий мир-4 2020'!M104</f>
        <v>70.13000000000001</v>
      </c>
      <c r="O103" s="142">
        <f>'Окружающий мир-4 2021'!M104</f>
        <v>89.47</v>
      </c>
      <c r="P103" s="303">
        <f>'Окружающий мир-4 2022 расклад'!M102</f>
        <v>54.216867469879517</v>
      </c>
      <c r="Q103" s="239">
        <f>'Окружающий мир-4 2023 расклад'!M103</f>
        <v>84</v>
      </c>
      <c r="R103" s="143">
        <f>'Окружающий мир-4 2024 расклад'!M103</f>
        <v>87.3</v>
      </c>
      <c r="S103" s="242">
        <f>'Окружающий мир-4 2020'!N104</f>
        <v>1.0010000000000001</v>
      </c>
      <c r="T103" s="141">
        <f>'Окружающий мир-4 2021'!N104</f>
        <v>0</v>
      </c>
      <c r="U103" s="298">
        <f>'Окружающий мир-4 2022 расклад'!N102</f>
        <v>5</v>
      </c>
      <c r="V103" s="387">
        <f>'Окружающий мир-4 2023 расклад'!N103</f>
        <v>2</v>
      </c>
      <c r="W103" s="352">
        <f>'Окружающий мир-4 2024 расклад'!N103</f>
        <v>0</v>
      </c>
      <c r="X103" s="244">
        <f>'Окружающий мир-4 2020'!O104</f>
        <v>1.3</v>
      </c>
      <c r="Y103" s="239">
        <f>'Окружающий мир-4 2021'!O104</f>
        <v>0</v>
      </c>
      <c r="Z103" s="239">
        <f>'Окружающий мир-4 2022 расклад'!O102</f>
        <v>6.024096385542169</v>
      </c>
      <c r="AA103" s="398">
        <f>'Окружающий мир-4 2023 расклад'!O103</f>
        <v>2</v>
      </c>
      <c r="AB103" s="403">
        <f>'Окружающий мир-4 2024 расклад'!O103</f>
        <v>0</v>
      </c>
    </row>
    <row r="104" spans="1:28" ht="15" customHeight="1" x14ac:dyDescent="0.25">
      <c r="A104" s="262">
        <v>20</v>
      </c>
      <c r="B104" s="58">
        <v>61430</v>
      </c>
      <c r="C104" s="231" t="s">
        <v>118</v>
      </c>
      <c r="D104" s="140">
        <f>'Окружающий мир-4 2020'!K105</f>
        <v>215</v>
      </c>
      <c r="E104" s="141">
        <f>'Окружающий мир-4 2021'!K105</f>
        <v>261</v>
      </c>
      <c r="F104" s="298">
        <f>'Окружающий мир-4 2022 расклад'!K103</f>
        <v>205</v>
      </c>
      <c r="G104" s="387">
        <f>'Окружающий мир-4 2023 расклад'!K104</f>
        <v>265</v>
      </c>
      <c r="H104" s="352">
        <f>'Окружающий мир-4 2024 расклад'!K104</f>
        <v>225</v>
      </c>
      <c r="I104" s="140">
        <f>'Окружающий мир-4 2020'!L105</f>
        <v>178.02</v>
      </c>
      <c r="J104" s="141">
        <f>'Окружающий мир-4 2021'!L105</f>
        <v>240.9813</v>
      </c>
      <c r="K104" s="298">
        <f>'Окружающий мир-4 2022 расклад'!L103</f>
        <v>140</v>
      </c>
      <c r="L104" s="387">
        <f>'Окружающий мир-4 2023 расклад'!L104</f>
        <v>240.99099999999999</v>
      </c>
      <c r="M104" s="352">
        <f>'Окружающий мир-4 2024 расклад'!L104</f>
        <v>180</v>
      </c>
      <c r="N104" s="244">
        <f>'Окружающий мир-4 2020'!M105</f>
        <v>82.8</v>
      </c>
      <c r="O104" s="142">
        <f>'Окружающий мир-4 2021'!M105</f>
        <v>92.33</v>
      </c>
      <c r="P104" s="303">
        <f>'Окружающий мир-4 2022 расклад'!M103</f>
        <v>68.292682926829272</v>
      </c>
      <c r="Q104" s="239">
        <f>'Окружающий мир-4 2023 расклад'!M104</f>
        <v>90.94</v>
      </c>
      <c r="R104" s="406">
        <f>'Окружающий мир-4 2024 расклад'!M104</f>
        <v>80</v>
      </c>
      <c r="S104" s="242">
        <f>'Окружающий мир-4 2020'!N105</f>
        <v>0</v>
      </c>
      <c r="T104" s="141">
        <f>'Окружающий мир-4 2021'!N105</f>
        <v>0.99180000000000001</v>
      </c>
      <c r="U104" s="298">
        <f>'Окружающий мир-4 2022 расклад'!N103</f>
        <v>4</v>
      </c>
      <c r="V104" s="387">
        <f>'Окружающий мир-4 2023 расклад'!N104</f>
        <v>0</v>
      </c>
      <c r="W104" s="352">
        <f>'Окружающий мир-4 2024 расклад'!N104</f>
        <v>0.99</v>
      </c>
      <c r="X104" s="244">
        <f>'Окружающий мир-4 2020'!O105</f>
        <v>0</v>
      </c>
      <c r="Y104" s="239">
        <f>'Окружающий мир-4 2021'!O105</f>
        <v>0.38</v>
      </c>
      <c r="Z104" s="239">
        <f>'Окружающий мир-4 2022 расклад'!O103</f>
        <v>1.9512195121951219</v>
      </c>
      <c r="AA104" s="398">
        <f>'Окружающий мир-4 2023 расклад'!O104</f>
        <v>0</v>
      </c>
      <c r="AB104" s="403">
        <f>'Окружающий мир-4 2024 расклад'!O104</f>
        <v>0.44</v>
      </c>
    </row>
    <row r="105" spans="1:28" ht="15" customHeight="1" x14ac:dyDescent="0.25">
      <c r="A105" s="262">
        <v>21</v>
      </c>
      <c r="B105" s="58">
        <v>61440</v>
      </c>
      <c r="C105" s="231" t="s">
        <v>187</v>
      </c>
      <c r="D105" s="140">
        <f>'Окружающий мир-4 2020'!K106</f>
        <v>240</v>
      </c>
      <c r="E105" s="141">
        <f>'Окружающий мир-4 2021'!K106</f>
        <v>274</v>
      </c>
      <c r="F105" s="298">
        <f>'Окружающий мир-4 2022 расклад'!K104</f>
        <v>268</v>
      </c>
      <c r="G105" s="387">
        <f>'Окружающий мир-4 2023 расклад'!K105</f>
        <v>277</v>
      </c>
      <c r="H105" s="352">
        <f>'Окружающий мир-4 2024 расклад'!K105</f>
        <v>261</v>
      </c>
      <c r="I105" s="140">
        <f>'Окружающий мир-4 2020'!L106</f>
        <v>141</v>
      </c>
      <c r="J105" s="141">
        <f>'Окружающий мир-4 2021'!L106</f>
        <v>197.00600000000003</v>
      </c>
      <c r="K105" s="298">
        <f>'Окружающий мир-4 2022 расклад'!L104</f>
        <v>221</v>
      </c>
      <c r="L105" s="387">
        <f>'Окружающий мир-4 2023 расклад'!L105</f>
        <v>241.9872</v>
      </c>
      <c r="M105" s="352">
        <f>'Окружающий мир-4 2024 расклад'!L105</f>
        <v>212.0103</v>
      </c>
      <c r="N105" s="244">
        <f>'Окружающий мир-4 2020'!M106</f>
        <v>58.75</v>
      </c>
      <c r="O105" s="142">
        <f>'Окружающий мир-4 2021'!M106</f>
        <v>71.900000000000006</v>
      </c>
      <c r="P105" s="303">
        <f>'Окружающий мир-4 2022 расклад'!M104</f>
        <v>82.462686567164184</v>
      </c>
      <c r="Q105" s="239">
        <f>'Окружающий мир-4 2023 расклад'!M105</f>
        <v>87.36</v>
      </c>
      <c r="R105" s="143">
        <f>'Окружающий мир-4 2024 расклад'!M105</f>
        <v>81.22999999999999</v>
      </c>
      <c r="S105" s="242">
        <f>'Окружающий мир-4 2020'!N106</f>
        <v>5</v>
      </c>
      <c r="T105" s="141">
        <f>'Окружающий мир-4 2021'!N106</f>
        <v>8.0007999999999999</v>
      </c>
      <c r="U105" s="298">
        <f>'Окружающий мир-4 2022 расклад'!N104</f>
        <v>3</v>
      </c>
      <c r="V105" s="387">
        <f>'Окружающий мир-4 2023 расклад'!N105</f>
        <v>1.9944</v>
      </c>
      <c r="W105" s="352">
        <f>'Окружающий мир-4 2024 расклад'!N105</f>
        <v>3.0014999999999996</v>
      </c>
      <c r="X105" s="244">
        <f>'Окружающий мир-4 2020'!O106</f>
        <v>2.08</v>
      </c>
      <c r="Y105" s="239">
        <f>'Окружающий мир-4 2021'!O106</f>
        <v>2.92</v>
      </c>
      <c r="Z105" s="239">
        <f>'Окружающий мир-4 2022 расклад'!O104</f>
        <v>1.1194029850746268</v>
      </c>
      <c r="AA105" s="398">
        <f>'Окружающий мир-4 2023 расклад'!O105</f>
        <v>0.72</v>
      </c>
      <c r="AB105" s="403">
        <f>'Окружающий мир-4 2024 расклад'!O105</f>
        <v>1.1499999999999999</v>
      </c>
    </row>
    <row r="106" spans="1:28" ht="15" customHeight="1" x14ac:dyDescent="0.25">
      <c r="A106" s="262">
        <v>22</v>
      </c>
      <c r="B106" s="58">
        <v>61450</v>
      </c>
      <c r="C106" s="231" t="s">
        <v>119</v>
      </c>
      <c r="D106" s="140">
        <f>'Окружающий мир-4 2020'!K107</f>
        <v>126</v>
      </c>
      <c r="E106" s="141">
        <f>'Окружающий мир-4 2021'!K107</f>
        <v>156</v>
      </c>
      <c r="F106" s="298">
        <f>'Окружающий мир-4 2022 расклад'!K105</f>
        <v>176</v>
      </c>
      <c r="G106" s="387">
        <f>'Окружающий мир-4 2023 расклад'!K106</f>
        <v>178</v>
      </c>
      <c r="H106" s="352">
        <f>'Окружающий мир-4 2024 расклад'!K106</f>
        <v>185</v>
      </c>
      <c r="I106" s="140">
        <f>'Окружающий мир-4 2020'!L107</f>
        <v>82.996200000000002</v>
      </c>
      <c r="J106" s="141">
        <f>'Окружающий мир-4 2021'!L107</f>
        <v>145.00200000000001</v>
      </c>
      <c r="K106" s="298">
        <f>'Окружающий мир-4 2022 расклад'!L105</f>
        <v>134</v>
      </c>
      <c r="L106" s="387">
        <f>'Окружающий мир-4 2023 расклад'!L106</f>
        <v>160.0042</v>
      </c>
      <c r="M106" s="352">
        <f>'Окружающий мир-4 2024 расклад'!L106</f>
        <v>167.99850000000004</v>
      </c>
      <c r="N106" s="244">
        <f>'Окружающий мир-4 2020'!M107</f>
        <v>65.87</v>
      </c>
      <c r="O106" s="142">
        <f>'Окружающий мир-4 2021'!M107</f>
        <v>92.95</v>
      </c>
      <c r="P106" s="303">
        <f>'Окружающий мир-4 2022 расклад'!M105</f>
        <v>76.13636363636364</v>
      </c>
      <c r="Q106" s="239">
        <f>'Окружающий мир-4 2023 расклад'!M106</f>
        <v>89.89</v>
      </c>
      <c r="R106" s="143">
        <f>'Окружающий мир-4 2024 расклад'!M106</f>
        <v>90.81</v>
      </c>
      <c r="S106" s="242">
        <f>'Окружающий мир-4 2020'!N107</f>
        <v>3.9942000000000002</v>
      </c>
      <c r="T106" s="141">
        <f>'Окружающий мир-4 2021'!N107</f>
        <v>0</v>
      </c>
      <c r="U106" s="298">
        <f>'Окружающий мир-4 2022 расклад'!N105</f>
        <v>2.9999999999999996</v>
      </c>
      <c r="V106" s="387">
        <f>'Окружающий мир-4 2023 расклад'!N106</f>
        <v>0</v>
      </c>
      <c r="W106" s="352">
        <f>'Окружающий мир-4 2024 расклад'!N106</f>
        <v>0</v>
      </c>
      <c r="X106" s="244">
        <f>'Окружающий мир-4 2020'!O107</f>
        <v>3.17</v>
      </c>
      <c r="Y106" s="239">
        <f>'Окружающий мир-4 2021'!O107</f>
        <v>0</v>
      </c>
      <c r="Z106" s="239">
        <f>'Окружающий мир-4 2022 расклад'!O105</f>
        <v>1.7045454545454544</v>
      </c>
      <c r="AA106" s="398">
        <f>'Окружающий мир-4 2023 расклад'!O106</f>
        <v>0</v>
      </c>
      <c r="AB106" s="403">
        <f>'Окружающий мир-4 2024 расклад'!O106</f>
        <v>0</v>
      </c>
    </row>
    <row r="107" spans="1:28" ht="15" customHeight="1" x14ac:dyDescent="0.25">
      <c r="A107" s="262">
        <v>23</v>
      </c>
      <c r="B107" s="58">
        <v>61470</v>
      </c>
      <c r="C107" s="231" t="s">
        <v>91</v>
      </c>
      <c r="D107" s="140">
        <f>'Окружающий мир-4 2020'!K108</f>
        <v>138</v>
      </c>
      <c r="E107" s="141">
        <f>'Окружающий мир-4 2021'!K108</f>
        <v>105</v>
      </c>
      <c r="F107" s="298">
        <f>'Окружающий мир-4 2022 расклад'!K106</f>
        <v>126</v>
      </c>
      <c r="G107" s="387">
        <f>'Окружающий мир-4 2023 расклад'!K107</f>
        <v>140</v>
      </c>
      <c r="H107" s="352">
        <f>'Окружающий мир-4 2024 расклад'!K107</f>
        <v>138</v>
      </c>
      <c r="I107" s="140">
        <f>'Окружающий мир-4 2020'!L108</f>
        <v>105.99780000000001</v>
      </c>
      <c r="J107" s="141">
        <f>'Окружающий мир-4 2021'!L108</f>
        <v>80.997</v>
      </c>
      <c r="K107" s="298">
        <f>'Окружающий мир-4 2022 расклад'!L106</f>
        <v>95</v>
      </c>
      <c r="L107" s="387">
        <f>'Окружающий мир-4 2023 расклад'!L107</f>
        <v>114.99600000000001</v>
      </c>
      <c r="M107" s="352">
        <f>'Окружающий мир-4 2024 расклад'!L107</f>
        <v>118.0038</v>
      </c>
      <c r="N107" s="244">
        <f>'Окружающий мир-4 2020'!M108</f>
        <v>76.81</v>
      </c>
      <c r="O107" s="142">
        <f>'Окружающий мир-4 2021'!M108</f>
        <v>77.14</v>
      </c>
      <c r="P107" s="303">
        <f>'Окружающий мир-4 2022 расклад'!M106</f>
        <v>75.396825396825392</v>
      </c>
      <c r="Q107" s="239">
        <f>'Окружающий мир-4 2023 расклад'!M107</f>
        <v>82.14</v>
      </c>
      <c r="R107" s="143">
        <f>'Окружающий мир-4 2024 расклад'!M107</f>
        <v>85.509999999999991</v>
      </c>
      <c r="S107" s="242">
        <f>'Окружающий мир-4 2020'!N108</f>
        <v>5</v>
      </c>
      <c r="T107" s="141">
        <f>'Окружающий мир-4 2021'!N108</f>
        <v>0</v>
      </c>
      <c r="U107" s="298">
        <f>'Окружающий мир-4 2022 расклад'!N106</f>
        <v>0</v>
      </c>
      <c r="V107" s="387">
        <f>'Окружающий мир-4 2023 расклад'!N107</f>
        <v>0</v>
      </c>
      <c r="W107" s="352">
        <f>'Окружающий мир-4 2024 расклад'!N107</f>
        <v>2.0009999999999999</v>
      </c>
      <c r="X107" s="244">
        <f>'Окружающий мир-4 2020'!O108</f>
        <v>3.62</v>
      </c>
      <c r="Y107" s="239">
        <f>'Окружающий мир-4 2021'!O108</f>
        <v>0</v>
      </c>
      <c r="Z107" s="239">
        <f>'Окружающий мир-4 2022 расклад'!O106</f>
        <v>0</v>
      </c>
      <c r="AA107" s="398">
        <f>'Окружающий мир-4 2023 расклад'!O107</f>
        <v>0</v>
      </c>
      <c r="AB107" s="403">
        <f>'Окружающий мир-4 2024 расклад'!O107</f>
        <v>1.45</v>
      </c>
    </row>
    <row r="108" spans="1:28" ht="15" customHeight="1" x14ac:dyDescent="0.25">
      <c r="A108" s="262">
        <v>24</v>
      </c>
      <c r="B108" s="58">
        <v>61490</v>
      </c>
      <c r="C108" s="231" t="s">
        <v>120</v>
      </c>
      <c r="D108" s="140">
        <f>'Окружающий мир-4 2020'!K109</f>
        <v>247</v>
      </c>
      <c r="E108" s="141">
        <f>'Окружающий мир-4 2021'!K109</f>
        <v>259</v>
      </c>
      <c r="F108" s="298">
        <f>'Окружающий мир-4 2022 расклад'!K107</f>
        <v>231</v>
      </c>
      <c r="G108" s="387">
        <f>'Окружающий мир-4 2023 расклад'!K108</f>
        <v>282</v>
      </c>
      <c r="H108" s="352">
        <f>'Окружающий мир-4 2024 расклад'!K108</f>
        <v>289</v>
      </c>
      <c r="I108" s="140">
        <f>'Окружающий мир-4 2020'!L109</f>
        <v>176.01220000000001</v>
      </c>
      <c r="J108" s="141">
        <f>'Окружающий мир-4 2021'!L109</f>
        <v>238.97930000000005</v>
      </c>
      <c r="K108" s="298">
        <f>'Окружающий мир-4 2022 расклад'!L107</f>
        <v>185</v>
      </c>
      <c r="L108" s="387">
        <f>'Окружающий мир-4 2023 расклад'!L108</f>
        <v>254.98439999999999</v>
      </c>
      <c r="M108" s="352">
        <f>'Окружающий мир-4 2024 расклад'!L108</f>
        <v>243.02010000000001</v>
      </c>
      <c r="N108" s="244">
        <f>'Окружающий мир-4 2020'!M109</f>
        <v>71.260000000000005</v>
      </c>
      <c r="O108" s="142">
        <f>'Окружающий мир-4 2021'!M109</f>
        <v>92.27000000000001</v>
      </c>
      <c r="P108" s="303">
        <f>'Окружающий мир-4 2022 расклад'!M107</f>
        <v>80.086580086580085</v>
      </c>
      <c r="Q108" s="239">
        <f>'Окружающий мир-4 2023 расклад'!M108</f>
        <v>90.42</v>
      </c>
      <c r="R108" s="143">
        <f>'Окружающий мир-4 2024 расклад'!M108</f>
        <v>84.09</v>
      </c>
      <c r="S108" s="242">
        <f>'Окружающий мир-4 2020'!N109</f>
        <v>3</v>
      </c>
      <c r="T108" s="141">
        <f>'Окружающий мир-4 2021'!N109</f>
        <v>0</v>
      </c>
      <c r="U108" s="298">
        <f>'Окружающий мир-4 2022 расклад'!N107</f>
        <v>3</v>
      </c>
      <c r="V108" s="387">
        <f>'Окружающий мир-4 2023 расклад'!N108</f>
        <v>0</v>
      </c>
      <c r="W108" s="352">
        <f>'Окружающий мир-4 2024 расклад'!N108</f>
        <v>3.0055999999999998</v>
      </c>
      <c r="X108" s="244">
        <f>'Окружающий мир-4 2020'!O109</f>
        <v>1.21</v>
      </c>
      <c r="Y108" s="239">
        <f>'Окружающий мир-4 2021'!O109</f>
        <v>0</v>
      </c>
      <c r="Z108" s="239">
        <f>'Окружающий мир-4 2022 расклад'!O107</f>
        <v>1.2987012987012987</v>
      </c>
      <c r="AA108" s="398">
        <f>'Окружающий мир-4 2023 расклад'!O108</f>
        <v>0</v>
      </c>
      <c r="AB108" s="403">
        <f>'Окружающий мир-4 2024 расклад'!O108</f>
        <v>1.04</v>
      </c>
    </row>
    <row r="109" spans="1:28" ht="15" customHeight="1" x14ac:dyDescent="0.25">
      <c r="A109" s="262">
        <v>25</v>
      </c>
      <c r="B109" s="58">
        <v>61500</v>
      </c>
      <c r="C109" s="231" t="s">
        <v>121</v>
      </c>
      <c r="D109" s="372" t="str">
        <f>'Окружающий мир-4 2020'!K110</f>
        <v>-</v>
      </c>
      <c r="E109" s="141">
        <f>'Окружающий мир-4 2021'!K110</f>
        <v>243</v>
      </c>
      <c r="F109" s="298">
        <f>'Окружающий мир-4 2022 расклад'!K108</f>
        <v>270</v>
      </c>
      <c r="G109" s="387">
        <f>'Окружающий мир-4 2023 расклад'!K109</f>
        <v>288</v>
      </c>
      <c r="H109" s="352">
        <f>'Окружающий мир-4 2024 расклад'!K109</f>
        <v>292</v>
      </c>
      <c r="I109" s="140" t="str">
        <f>'Окружающий мир-4 2020'!L110</f>
        <v>-</v>
      </c>
      <c r="J109" s="141">
        <f>'Окружающий мир-4 2021'!L110</f>
        <v>221.0085</v>
      </c>
      <c r="K109" s="298">
        <f>'Окружающий мир-4 2022 расклад'!L108</f>
        <v>227</v>
      </c>
      <c r="L109" s="387">
        <f>'Окружающий мир-4 2023 расклад'!L109</f>
        <v>242.98560000000001</v>
      </c>
      <c r="M109" s="352">
        <f>'Окружающий мир-4 2024 расклад'!L109</f>
        <v>267.00479999999999</v>
      </c>
      <c r="N109" s="245" t="str">
        <f>'Окружающий мир-4 2020'!M110</f>
        <v>-</v>
      </c>
      <c r="O109" s="142">
        <f>'Окружающий мир-4 2021'!M110</f>
        <v>90.949999999999989</v>
      </c>
      <c r="P109" s="303">
        <f>'Окружающий мир-4 2022 расклад'!M108</f>
        <v>84.074074074074076</v>
      </c>
      <c r="Q109" s="239">
        <f>'Окружающий мир-4 2023 расклад'!M109</f>
        <v>84.37</v>
      </c>
      <c r="R109" s="406">
        <f>'Окружающий мир-4 2024 расклад'!M109</f>
        <v>91.44</v>
      </c>
      <c r="S109" s="392" t="str">
        <f>'Окружающий мир-4 2020'!N110</f>
        <v>-</v>
      </c>
      <c r="T109" s="141">
        <f>'Окружающий мир-4 2021'!N110</f>
        <v>0.99629999999999996</v>
      </c>
      <c r="U109" s="298">
        <f>'Окружающий мир-4 2022 расклад'!N108</f>
        <v>9.9999999999999982</v>
      </c>
      <c r="V109" s="387">
        <f>'Окружающий мир-4 2023 расклад'!N109</f>
        <v>2.9951999999999996</v>
      </c>
      <c r="W109" s="352">
        <f>'Окружающий мир-4 2024 расклад'!N109</f>
        <v>3.0076000000000001</v>
      </c>
      <c r="X109" s="245" t="str">
        <f>'Окружающий мир-4 2020'!O110</f>
        <v>-</v>
      </c>
      <c r="Y109" s="239">
        <f>'Окружающий мир-4 2021'!O110</f>
        <v>0.41</v>
      </c>
      <c r="Z109" s="239">
        <f>'Окружающий мир-4 2022 расклад'!O108</f>
        <v>3.7037037037037033</v>
      </c>
      <c r="AA109" s="398">
        <f>'Окружающий мир-4 2023 расклад'!O109</f>
        <v>1.04</v>
      </c>
      <c r="AB109" s="403">
        <f>'Окружающий мир-4 2024 расклад'!O109</f>
        <v>1.03</v>
      </c>
    </row>
    <row r="110" spans="1:28" ht="15" customHeight="1" x14ac:dyDescent="0.25">
      <c r="A110" s="262">
        <v>26</v>
      </c>
      <c r="B110" s="58">
        <v>61510</v>
      </c>
      <c r="C110" s="231" t="s">
        <v>92</v>
      </c>
      <c r="D110" s="140">
        <f>'Окружающий мир-4 2020'!K111</f>
        <v>100</v>
      </c>
      <c r="E110" s="141">
        <f>'Окружающий мир-4 2021'!K111</f>
        <v>118</v>
      </c>
      <c r="F110" s="298">
        <f>'Окружающий мир-4 2022 расклад'!K109</f>
        <v>131</v>
      </c>
      <c r="G110" s="387">
        <f>'Окружающий мир-4 2023 расклад'!K110</f>
        <v>186</v>
      </c>
      <c r="H110" s="352">
        <f>'Окружающий мир-4 2024 расклад'!K110</f>
        <v>157</v>
      </c>
      <c r="I110" s="140">
        <f>'Окружающий мир-4 2020'!L111</f>
        <v>84</v>
      </c>
      <c r="J110" s="141">
        <f>'Окружающий мир-4 2021'!L111</f>
        <v>95.992999999999995</v>
      </c>
      <c r="K110" s="298">
        <f>'Окружающий мир-4 2022 расклад'!L109</f>
        <v>125</v>
      </c>
      <c r="L110" s="387">
        <f>'Окружающий мир-4 2023 расклад'!L110</f>
        <v>165.00059999999996</v>
      </c>
      <c r="M110" s="352">
        <f>'Окружающий мир-4 2024 расклад'!L110</f>
        <v>142.9956</v>
      </c>
      <c r="N110" s="244">
        <f>'Окружающий мир-4 2020'!M111</f>
        <v>84</v>
      </c>
      <c r="O110" s="142">
        <f>'Окружающий мир-4 2021'!M111</f>
        <v>81.349999999999994</v>
      </c>
      <c r="P110" s="303">
        <f>'Окружающий мир-4 2022 расклад'!M109</f>
        <v>95.419847328244273</v>
      </c>
      <c r="Q110" s="239">
        <f>'Окружающий мир-4 2023 расклад'!M110</f>
        <v>88.71</v>
      </c>
      <c r="R110" s="143">
        <f>'Окружающий мир-4 2024 расклад'!M110</f>
        <v>91.08</v>
      </c>
      <c r="S110" s="242">
        <f>'Окружающий мир-4 2020'!N111</f>
        <v>0</v>
      </c>
      <c r="T110" s="141">
        <f>'Окружающий мир-4 2021'!N111</f>
        <v>1.0029999999999999</v>
      </c>
      <c r="U110" s="298">
        <f>'Окружающий мир-4 2022 расклад'!N109</f>
        <v>0</v>
      </c>
      <c r="V110" s="387">
        <f>'Окружающий мир-4 2023 расклад'!N110</f>
        <v>0</v>
      </c>
      <c r="W110" s="352">
        <f>'Окружающий мир-4 2024 расклад'!N110</f>
        <v>0</v>
      </c>
      <c r="X110" s="244">
        <f>'Окружающий мир-4 2020'!O111</f>
        <v>0</v>
      </c>
      <c r="Y110" s="239">
        <f>'Окружающий мир-4 2021'!O111</f>
        <v>0.85</v>
      </c>
      <c r="Z110" s="239">
        <f>'Окружающий мир-4 2022 расклад'!O109</f>
        <v>0</v>
      </c>
      <c r="AA110" s="398">
        <f>'Окружающий мир-4 2023 расклад'!O110</f>
        <v>0</v>
      </c>
      <c r="AB110" s="403">
        <f>'Окружающий мир-4 2024 расклад'!O110</f>
        <v>0</v>
      </c>
    </row>
    <row r="111" spans="1:28" ht="15" customHeight="1" x14ac:dyDescent="0.25">
      <c r="A111" s="262">
        <v>27</v>
      </c>
      <c r="B111" s="56">
        <v>61520</v>
      </c>
      <c r="C111" s="231" t="s">
        <v>188</v>
      </c>
      <c r="D111" s="140">
        <f>'Окружающий мир-4 2020'!K112</f>
        <v>216</v>
      </c>
      <c r="E111" s="141">
        <f>'Окружающий мир-4 2021'!K112</f>
        <v>215</v>
      </c>
      <c r="F111" s="298">
        <f>'Окружающий мир-4 2022 расклад'!K110</f>
        <v>235</v>
      </c>
      <c r="G111" s="387">
        <f>'Окружающий мир-4 2023 расклад'!K111</f>
        <v>246</v>
      </c>
      <c r="H111" s="352">
        <f>'Окружающий мир-4 2024 расклад'!K111</f>
        <v>202</v>
      </c>
      <c r="I111" s="140">
        <f>'Окружающий мир-4 2020'!L112</f>
        <v>203.99040000000002</v>
      </c>
      <c r="J111" s="141">
        <f>'Окружающий мир-4 2021'!L112</f>
        <v>193.00550000000004</v>
      </c>
      <c r="K111" s="298">
        <f>'Окружающий мир-4 2022 расклад'!L110</f>
        <v>209</v>
      </c>
      <c r="L111" s="387">
        <f>'Окружающий мир-4 2023 расклад'!L111</f>
        <v>221.99040000000002</v>
      </c>
      <c r="M111" s="352">
        <f>'Окружающий мир-4 2024 расклад'!L111</f>
        <v>190.00119999999998</v>
      </c>
      <c r="N111" s="244">
        <f>'Окружающий мир-4 2020'!M112</f>
        <v>94.44</v>
      </c>
      <c r="O111" s="142">
        <f>'Окружающий мир-4 2021'!M112</f>
        <v>89.77000000000001</v>
      </c>
      <c r="P111" s="303">
        <f>'Окружающий мир-4 2022 расклад'!M110</f>
        <v>88.936170212765958</v>
      </c>
      <c r="Q111" s="239">
        <f>'Окружающий мир-4 2023 расклад'!M111</f>
        <v>90.240000000000009</v>
      </c>
      <c r="R111" s="143">
        <f>'Окружающий мир-4 2024 расклад'!M111</f>
        <v>94.06</v>
      </c>
      <c r="S111" s="242">
        <f>'Окружающий мир-4 2020'!N112</f>
        <v>1</v>
      </c>
      <c r="T111" s="141">
        <f>'Окружающий мир-4 2021'!N112</f>
        <v>0</v>
      </c>
      <c r="U111" s="298">
        <f>'Окружающий мир-4 2022 расклад'!N110</f>
        <v>1</v>
      </c>
      <c r="V111" s="387">
        <f>'Окружающий мир-4 2023 расклад'!N111</f>
        <v>0</v>
      </c>
      <c r="W111" s="352">
        <f>'Окружающий мир-4 2024 расклад'!N111</f>
        <v>0</v>
      </c>
      <c r="X111" s="244">
        <f>'Окружающий мир-4 2020'!O112</f>
        <v>0.46</v>
      </c>
      <c r="Y111" s="239">
        <f>'Окружающий мир-4 2021'!O112</f>
        <v>0</v>
      </c>
      <c r="Z111" s="239">
        <f>'Окружающий мир-4 2022 расклад'!O110</f>
        <v>0.42553191489361702</v>
      </c>
      <c r="AA111" s="398">
        <f>'Окружающий мир-4 2023 расклад'!O111</f>
        <v>0</v>
      </c>
      <c r="AB111" s="403">
        <f>'Окружающий мир-4 2024 расклад'!O111</f>
        <v>0</v>
      </c>
    </row>
    <row r="112" spans="1:28" ht="15" customHeight="1" x14ac:dyDescent="0.25">
      <c r="A112" s="262">
        <v>28</v>
      </c>
      <c r="B112" s="58">
        <v>61540</v>
      </c>
      <c r="C112" s="231" t="s">
        <v>189</v>
      </c>
      <c r="D112" s="140">
        <f>'Окружающий мир-4 2020'!K113</f>
        <v>150</v>
      </c>
      <c r="E112" s="141">
        <f>'Окружающий мир-4 2021'!K113</f>
        <v>131</v>
      </c>
      <c r="F112" s="298">
        <f>'Окружающий мир-4 2022 расклад'!K111</f>
        <v>221</v>
      </c>
      <c r="G112" s="387">
        <f>'Окружающий мир-4 2023 расклад'!K112</f>
        <v>222</v>
      </c>
      <c r="H112" s="352">
        <f>'Окружающий мир-4 2024 расклад'!K112</f>
        <v>192</v>
      </c>
      <c r="I112" s="140">
        <f>'Окружающий мир-4 2020'!L113</f>
        <v>103.005</v>
      </c>
      <c r="J112" s="141">
        <f>'Окружающий мир-4 2021'!L113</f>
        <v>98.996699999999976</v>
      </c>
      <c r="K112" s="298">
        <f>'Окружающий мир-4 2022 расклад'!L111</f>
        <v>198</v>
      </c>
      <c r="L112" s="387">
        <f>'Окружающий мир-4 2023 расклад'!L112</f>
        <v>167.98740000000001</v>
      </c>
      <c r="M112" s="352">
        <f>'Окружающий мир-4 2024 расклад'!L112</f>
        <v>120</v>
      </c>
      <c r="N112" s="244">
        <f>'Окружающий мир-4 2020'!M113</f>
        <v>68.67</v>
      </c>
      <c r="O112" s="142">
        <f>'Окружающий мир-4 2021'!M113</f>
        <v>75.569999999999993</v>
      </c>
      <c r="P112" s="303">
        <f>'Окружающий мир-4 2022 расклад'!M111</f>
        <v>89.592760180995469</v>
      </c>
      <c r="Q112" s="239">
        <f>'Окружающий мир-4 2023 расклад'!M112</f>
        <v>75.67</v>
      </c>
      <c r="R112" s="143">
        <f>'Окружающий мир-4 2024 расклад'!M112</f>
        <v>62.5</v>
      </c>
      <c r="S112" s="242">
        <f>'Окружающий мир-4 2020'!N113</f>
        <v>4</v>
      </c>
      <c r="T112" s="141">
        <f>'Окружающий мир-4 2021'!N113</f>
        <v>0.99560000000000004</v>
      </c>
      <c r="U112" s="298">
        <f>'Окружающий мир-4 2022 расклад'!N111</f>
        <v>0</v>
      </c>
      <c r="V112" s="387">
        <f>'Окружающий мир-4 2023 расклад'!N112</f>
        <v>1.9980000000000002</v>
      </c>
      <c r="W112" s="352">
        <f>'Окружающий мир-4 2024 расклад'!N112</f>
        <v>4.9920000000000009</v>
      </c>
      <c r="X112" s="244">
        <f>'Окружающий мир-4 2020'!O113</f>
        <v>2.67</v>
      </c>
      <c r="Y112" s="239">
        <f>'Окружающий мир-4 2021'!O113</f>
        <v>0.76</v>
      </c>
      <c r="Z112" s="239">
        <f>'Окружающий мир-4 2022 расклад'!O111</f>
        <v>0</v>
      </c>
      <c r="AA112" s="398">
        <f>'Окружающий мир-4 2023 расклад'!O112</f>
        <v>0.9</v>
      </c>
      <c r="AB112" s="403">
        <f>'Окружающий мир-4 2024 расклад'!O112</f>
        <v>2.6</v>
      </c>
    </row>
    <row r="113" spans="1:28" ht="15" customHeight="1" x14ac:dyDescent="0.25">
      <c r="A113" s="262">
        <v>29</v>
      </c>
      <c r="B113" s="56">
        <v>61560</v>
      </c>
      <c r="C113" s="220" t="s">
        <v>190</v>
      </c>
      <c r="D113" s="140">
        <f>'Окружающий мир-4 2020'!K114</f>
        <v>114</v>
      </c>
      <c r="E113" s="141">
        <f>'Окружающий мир-4 2021'!K114</f>
        <v>176</v>
      </c>
      <c r="F113" s="298">
        <f>'Окружающий мир-4 2022 расклад'!K112</f>
        <v>268</v>
      </c>
      <c r="G113" s="387">
        <f>'Окружающий мир-4 2023 расклад'!K113</f>
        <v>381</v>
      </c>
      <c r="H113" s="352">
        <f>'Окружающий мир-4 2024 расклад'!K113</f>
        <v>396</v>
      </c>
      <c r="I113" s="140">
        <f>'Окружающий мир-4 2020'!L114</f>
        <v>44.004000000000005</v>
      </c>
      <c r="J113" s="141">
        <f>'Окружающий мир-4 2021'!L114</f>
        <v>128.00479999999999</v>
      </c>
      <c r="K113" s="298">
        <f>'Окружающий мир-4 2022 расклад'!L112</f>
        <v>125</v>
      </c>
      <c r="L113" s="387">
        <f>'Окружающий мир-4 2023 расклад'!L113</f>
        <v>324.00240000000002</v>
      </c>
      <c r="M113" s="352">
        <f>'Окружающий мир-4 2024 расклад'!L113</f>
        <v>324.00719999999995</v>
      </c>
      <c r="N113" s="244">
        <f>'Окружающий мир-4 2020'!M114</f>
        <v>38.6</v>
      </c>
      <c r="O113" s="142">
        <f>'Окружающий мир-4 2021'!M114</f>
        <v>72.72999999999999</v>
      </c>
      <c r="P113" s="303">
        <f>'Окружающий мир-4 2022 расклад'!M112</f>
        <v>46.64179104477612</v>
      </c>
      <c r="Q113" s="239">
        <f>'Окружающий мир-4 2023 расклад'!M113</f>
        <v>85.04</v>
      </c>
      <c r="R113" s="143">
        <f>'Окружающий мир-4 2024 расклад'!M113</f>
        <v>81.819999999999993</v>
      </c>
      <c r="S113" s="242">
        <f>'Окружающий мир-4 2020'!N114</f>
        <v>12.996000000000002</v>
      </c>
      <c r="T113" s="141">
        <f>'Окружающий мир-4 2021'!N114</f>
        <v>1.0031999999999999</v>
      </c>
      <c r="U113" s="298">
        <f>'Окружающий мир-4 2022 расклад'!N112</f>
        <v>23</v>
      </c>
      <c r="V113" s="387">
        <f>'Окружающий мир-4 2023 расклад'!N113</f>
        <v>1.9812000000000001</v>
      </c>
      <c r="W113" s="352">
        <f>'Окружающий мир-4 2024 расклад'!N113</f>
        <v>6.0191999999999997</v>
      </c>
      <c r="X113" s="244">
        <f>'Окружающий мир-4 2020'!O114</f>
        <v>11.4</v>
      </c>
      <c r="Y113" s="239">
        <f>'Окружающий мир-4 2021'!O114</f>
        <v>0.56999999999999995</v>
      </c>
      <c r="Z113" s="239">
        <f>'Окружающий мир-4 2022 расклад'!O112</f>
        <v>8.5820895522388057</v>
      </c>
      <c r="AA113" s="398">
        <f>'Окружающий мир-4 2023 расклад'!O113</f>
        <v>0.52</v>
      </c>
      <c r="AB113" s="403">
        <f>'Окружающий мир-4 2024 расклад'!O113</f>
        <v>1.52</v>
      </c>
    </row>
    <row r="114" spans="1:28" ht="15" customHeight="1" thickBot="1" x14ac:dyDescent="0.3">
      <c r="A114" s="262">
        <v>30</v>
      </c>
      <c r="B114" s="64">
        <v>61570</v>
      </c>
      <c r="C114" s="86" t="s">
        <v>191</v>
      </c>
      <c r="D114" s="144">
        <f>'Окружающий мир-4 2020'!K115</f>
        <v>103</v>
      </c>
      <c r="E114" s="145">
        <f>'Окружающий мир-4 2021'!K115</f>
        <v>59</v>
      </c>
      <c r="F114" s="299">
        <f>'Окружающий мир-4 2022 расклад'!K113</f>
        <v>164</v>
      </c>
      <c r="G114" s="388">
        <f>'Окружающий мир-4 2023 расклад'!K114</f>
        <v>154</v>
      </c>
      <c r="H114" s="353">
        <f>'Окружающий мир-4 2024 расклад'!K114</f>
        <v>254</v>
      </c>
      <c r="I114" s="144">
        <f>'Окружающий мир-4 2020'!L115</f>
        <v>84.006799999999998</v>
      </c>
      <c r="J114" s="145">
        <f>'Окружающий мир-4 2021'!L115</f>
        <v>51.996700000000004</v>
      </c>
      <c r="K114" s="299">
        <f>'Окружающий мир-4 2022 расклад'!L113</f>
        <v>149.99999999999997</v>
      </c>
      <c r="L114" s="388">
        <f>'Окружающий мир-4 2023 расклад'!L114</f>
        <v>126.00279999999999</v>
      </c>
      <c r="M114" s="353">
        <f>'Окружающий мир-4 2024 расклад'!L114</f>
        <v>232.99420000000001</v>
      </c>
      <c r="N114" s="309">
        <f>'Окружающий мир-4 2020'!M115</f>
        <v>81.56</v>
      </c>
      <c r="O114" s="146">
        <f>'Окружающий мир-4 2021'!M115</f>
        <v>88.13</v>
      </c>
      <c r="P114" s="304">
        <f>'Окружающий мир-4 2022 расклад'!M113</f>
        <v>91.463414634146332</v>
      </c>
      <c r="Q114" s="240">
        <f>'Окружающий мир-4 2023 расклад'!M114</f>
        <v>81.819999999999993</v>
      </c>
      <c r="R114" s="412">
        <f>'Окружающий мир-4 2024 расклад'!M114</f>
        <v>91.73</v>
      </c>
      <c r="S114" s="375">
        <f>'Окружающий мир-4 2020'!N115</f>
        <v>0</v>
      </c>
      <c r="T114" s="145">
        <f>'Окружающий мир-4 2021'!N115</f>
        <v>0</v>
      </c>
      <c r="U114" s="299">
        <f>'Окружающий мир-4 2022 расклад'!N113</f>
        <v>0</v>
      </c>
      <c r="V114" s="388">
        <f>'Окружающий мир-4 2023 расклад'!N114</f>
        <v>1.0010000000000001</v>
      </c>
      <c r="W114" s="353">
        <f>'Окружающий мир-4 2024 расклад'!N114</f>
        <v>0.99060000000000004</v>
      </c>
      <c r="X114" s="309">
        <f>'Окружающий мир-4 2020'!O115</f>
        <v>0</v>
      </c>
      <c r="Y114" s="240">
        <f>'Окружающий мир-4 2021'!O115</f>
        <v>0</v>
      </c>
      <c r="Z114" s="240">
        <f>'Окружающий мир-4 2022 расклад'!O113</f>
        <v>0</v>
      </c>
      <c r="AA114" s="399">
        <f>'Окружающий мир-4 2023 расклад'!O114</f>
        <v>0.65</v>
      </c>
      <c r="AB114" s="404">
        <f>'Окружающий мир-4 2024 расклад'!O114</f>
        <v>0.39</v>
      </c>
    </row>
    <row r="115" spans="1:28" ht="15" customHeight="1" thickBot="1" x14ac:dyDescent="0.3">
      <c r="A115" s="54"/>
      <c r="B115" s="35"/>
      <c r="C115" s="22" t="s">
        <v>114</v>
      </c>
      <c r="D115" s="330">
        <f>'Окружающий мир-4 2020'!K116</f>
        <v>985</v>
      </c>
      <c r="E115" s="366">
        <f>'Окружающий мир-4 2021'!K116</f>
        <v>1008</v>
      </c>
      <c r="F115" s="367">
        <f>'Окружающий мир-4 2022 расклад'!K114</f>
        <v>1021</v>
      </c>
      <c r="G115" s="385">
        <f>'Окружающий мир-4 2023 расклад'!K115</f>
        <v>1260</v>
      </c>
      <c r="H115" s="368">
        <f>'Окружающий мир-4 2024 расклад'!K115</f>
        <v>1167</v>
      </c>
      <c r="I115" s="330">
        <f>'Окружающий мир-4 2020'!L116</f>
        <v>725.99919999999997</v>
      </c>
      <c r="J115" s="366">
        <f>'Окружающий мир-4 2021'!L116</f>
        <v>870.00960000000009</v>
      </c>
      <c r="K115" s="367">
        <f>'Окружающий мир-4 2022 расклад'!L114</f>
        <v>785</v>
      </c>
      <c r="L115" s="385">
        <f>'Окружающий мир-4 2023 расклад'!L115</f>
        <v>1073.9735000000001</v>
      </c>
      <c r="M115" s="368">
        <f>'Окружающий мир-4 2024 расклад'!L115</f>
        <v>1038.0227</v>
      </c>
      <c r="N115" s="363">
        <f>'Окружающий мир-4 2020'!M116</f>
        <v>75.397777777777776</v>
      </c>
      <c r="O115" s="327">
        <f>'Окружающий мир-4 2021'!M116</f>
        <v>88.673333333333318</v>
      </c>
      <c r="P115" s="369">
        <f>'Окружающий мир-4 2022 расклад'!M114</f>
        <v>75.566046236419737</v>
      </c>
      <c r="Q115" s="364">
        <f>'Окружающий мир-4 2023 расклад'!M115</f>
        <v>90.51111111111112</v>
      </c>
      <c r="R115" s="365">
        <f>'Окружающий мир-4 2024 расклад'!M115</f>
        <v>90.228888888888889</v>
      </c>
      <c r="S115" s="370">
        <f>'Окружающий мир-4 2020'!N116</f>
        <v>15.9878</v>
      </c>
      <c r="T115" s="366">
        <f>'Окружающий мир-4 2021'!N116</f>
        <v>15.991899999999999</v>
      </c>
      <c r="U115" s="367">
        <f>'Окружающий мир-4 2022 расклад'!N114</f>
        <v>27</v>
      </c>
      <c r="V115" s="385">
        <f>'Окружающий мир-4 2023 расклад'!N115</f>
        <v>5.9860000000000007</v>
      </c>
      <c r="W115" s="368">
        <f>'Окружающий мир-4 2024 расклад'!N115</f>
        <v>8.0111000000000008</v>
      </c>
      <c r="X115" s="363">
        <f>'Окружающий мир-4 2020'!O116</f>
        <v>4.0340000000000007</v>
      </c>
      <c r="Y115" s="364">
        <f>'Окружающий мир-4 2021'!O116</f>
        <v>1.0011111111111111</v>
      </c>
      <c r="Z115" s="364">
        <f>'Окружающий мир-4 2022 расклад'!O114</f>
        <v>2.8487019270561103</v>
      </c>
      <c r="AA115" s="364">
        <f>'Окружающий мир-4 2023 расклад'!O115</f>
        <v>0.16222222222222221</v>
      </c>
      <c r="AB115" s="365">
        <f>'Окружающий мир-4 2024 расклад'!O115</f>
        <v>1.26</v>
      </c>
    </row>
    <row r="116" spans="1:28" ht="15" customHeight="1" x14ac:dyDescent="0.25">
      <c r="A116" s="67">
        <v>1</v>
      </c>
      <c r="B116" s="78">
        <v>70020</v>
      </c>
      <c r="C116" s="13" t="s">
        <v>93</v>
      </c>
      <c r="D116" s="136">
        <f>'Окружающий мир-4 2020'!K117</f>
        <v>107</v>
      </c>
      <c r="E116" s="137">
        <f>'Окружающий мир-4 2021'!K117</f>
        <v>96</v>
      </c>
      <c r="F116" s="297">
        <f>'Окружающий мир-4 2022 расклад'!K115</f>
        <v>86</v>
      </c>
      <c r="G116" s="389">
        <f>'Окружающий мир-4 2023 расклад'!K116</f>
        <v>110</v>
      </c>
      <c r="H116" s="354">
        <f>'Окружающий мир-4 2024 расклад'!K116</f>
        <v>118</v>
      </c>
      <c r="I116" s="246">
        <f>'Окружающий мир-4 2020'!L117</f>
        <v>87.0017</v>
      </c>
      <c r="J116" s="247">
        <f>'Окружающий мир-4 2021'!L117</f>
        <v>94.003199999999993</v>
      </c>
      <c r="K116" s="350">
        <f>'Окружающий мир-4 2022 расклад'!L115</f>
        <v>81</v>
      </c>
      <c r="L116" s="391">
        <f>'Окружающий мир-4 2023 расклад'!L116</f>
        <v>108.999</v>
      </c>
      <c r="M116" s="355">
        <f>'Окружающий мир-4 2024 расклад'!L116</f>
        <v>113.99979999999999</v>
      </c>
      <c r="N116" s="377">
        <f>'Окружающий мир-4 2020'!M117</f>
        <v>81.31</v>
      </c>
      <c r="O116" s="243">
        <f>'Окружающий мир-4 2021'!M117</f>
        <v>97.92</v>
      </c>
      <c r="P116" s="302">
        <f>'Окружающий мир-4 2022 расклад'!M115</f>
        <v>94.186046511627907</v>
      </c>
      <c r="Q116" s="238">
        <f>'Окружающий мир-4 2023 расклад'!M116</f>
        <v>99.09</v>
      </c>
      <c r="R116" s="139">
        <f>'Окружающий мир-4 2024 расклад'!M116</f>
        <v>96.61</v>
      </c>
      <c r="S116" s="241">
        <f>'Окружающий мир-4 2020'!N117</f>
        <v>0</v>
      </c>
      <c r="T116" s="137">
        <f>'Окружающий мир-4 2021'!N117</f>
        <v>0</v>
      </c>
      <c r="U116" s="297">
        <f>'Окружающий мир-4 2022 расклад'!N115</f>
        <v>0</v>
      </c>
      <c r="V116" s="389">
        <f>'Окружающий мир-4 2023 расклад'!N116</f>
        <v>0</v>
      </c>
      <c r="W116" s="354">
        <f>'Окружающий мир-4 2024 расклад'!N116</f>
        <v>0</v>
      </c>
      <c r="X116" s="308">
        <f>'Окружающий мир-4 2020'!O117</f>
        <v>0</v>
      </c>
      <c r="Y116" s="238">
        <f>'Окружающий мир-4 2021'!O117</f>
        <v>0</v>
      </c>
      <c r="Z116" s="238">
        <f>'Окружающий мир-4 2022 расклад'!O115</f>
        <v>0</v>
      </c>
      <c r="AA116" s="395">
        <f>'Окружающий мир-4 2023 расклад'!O116</f>
        <v>0</v>
      </c>
      <c r="AB116" s="362">
        <f>'Окружающий мир-4 2024 расклад'!O116</f>
        <v>0</v>
      </c>
    </row>
    <row r="117" spans="1:28" ht="15" customHeight="1" x14ac:dyDescent="0.25">
      <c r="A117" s="55">
        <v>2</v>
      </c>
      <c r="B117" s="58">
        <v>70110</v>
      </c>
      <c r="C117" s="10" t="s">
        <v>96</v>
      </c>
      <c r="D117" s="140">
        <f>'Окружающий мир-4 2020'!K118</f>
        <v>71</v>
      </c>
      <c r="E117" s="141">
        <f>'Окружающий мир-4 2021'!K118</f>
        <v>69</v>
      </c>
      <c r="F117" s="298">
        <f>'Окружающий мир-4 2022 расклад'!K116</f>
        <v>90</v>
      </c>
      <c r="G117" s="387">
        <f>'Окружающий мир-4 2023 расклад'!K117</f>
        <v>94</v>
      </c>
      <c r="H117" s="352">
        <f>'Окружающий мир-4 2024 расклад'!K117</f>
        <v>80</v>
      </c>
      <c r="I117" s="140">
        <f>'Окружающий мир-4 2020'!L118</f>
        <v>50.999300000000005</v>
      </c>
      <c r="J117" s="141">
        <f>'Окружающий мир-4 2021'!L118</f>
        <v>64.99799999999999</v>
      </c>
      <c r="K117" s="298">
        <f>'Окружающий мир-4 2022 расклад'!L116</f>
        <v>77</v>
      </c>
      <c r="L117" s="387">
        <f>'Окружающий мир-4 2023 расклад'!L117</f>
        <v>88.999200000000002</v>
      </c>
      <c r="M117" s="352">
        <f>'Окружающий мир-4 2024 расклад'!L117</f>
        <v>69</v>
      </c>
      <c r="N117" s="244">
        <f>'Окружающий мир-4 2020'!M118</f>
        <v>71.83</v>
      </c>
      <c r="O117" s="142">
        <f>'Окружающий мир-4 2021'!M118</f>
        <v>94.199999999999989</v>
      </c>
      <c r="P117" s="303">
        <f>'Окружающий мир-4 2022 расклад'!M116</f>
        <v>85.555555555555557</v>
      </c>
      <c r="Q117" s="239">
        <f>'Окружающий мир-4 2023 расклад'!M117</f>
        <v>94.68</v>
      </c>
      <c r="R117" s="143">
        <f>'Окружающий мир-4 2024 расклад'!M117</f>
        <v>86.25</v>
      </c>
      <c r="S117" s="242">
        <f>'Окружающий мир-4 2020'!N118</f>
        <v>3.0033000000000003</v>
      </c>
      <c r="T117" s="141">
        <f>'Окружающий мир-4 2021'!N118</f>
        <v>0</v>
      </c>
      <c r="U117" s="298">
        <f>'Окружающий мир-4 2022 расклад'!N116</f>
        <v>0</v>
      </c>
      <c r="V117" s="387">
        <f>'Окружающий мир-4 2023 расклад'!N117</f>
        <v>0</v>
      </c>
      <c r="W117" s="352">
        <f>'Окружающий мир-4 2024 расклад'!N117</f>
        <v>0</v>
      </c>
      <c r="X117" s="244">
        <f>'Окружающий мир-4 2020'!O118</f>
        <v>4.2300000000000004</v>
      </c>
      <c r="Y117" s="239">
        <f>'Окружающий мир-4 2021'!O118</f>
        <v>0</v>
      </c>
      <c r="Z117" s="239">
        <f>'Окружающий мир-4 2022 расклад'!O116</f>
        <v>0</v>
      </c>
      <c r="AA117" s="398">
        <f>'Окружающий мир-4 2023 расклад'!O117</f>
        <v>0</v>
      </c>
      <c r="AB117" s="403">
        <f>'Окружающий мир-4 2024 расклад'!O117</f>
        <v>0</v>
      </c>
    </row>
    <row r="118" spans="1:28" ht="15" customHeight="1" x14ac:dyDescent="0.25">
      <c r="A118" s="55">
        <v>3</v>
      </c>
      <c r="B118" s="58">
        <v>70021</v>
      </c>
      <c r="C118" s="10" t="s">
        <v>94</v>
      </c>
      <c r="D118" s="140">
        <f>'Окружающий мир-4 2020'!K119</f>
        <v>82</v>
      </c>
      <c r="E118" s="141">
        <f>'Окружающий мир-4 2021'!K119</f>
        <v>68</v>
      </c>
      <c r="F118" s="298">
        <f>'Окружающий мир-4 2022 расклад'!K117</f>
        <v>66</v>
      </c>
      <c r="G118" s="387">
        <f>'Окружающий мир-4 2023 расклад'!K118</f>
        <v>51</v>
      </c>
      <c r="H118" s="352">
        <f>'Окружающий мир-4 2024 расклад'!K118</f>
        <v>64</v>
      </c>
      <c r="I118" s="140">
        <f>'Окружающий мир-4 2020'!L119</f>
        <v>77.998400000000004</v>
      </c>
      <c r="J118" s="141">
        <f>'Окружающий мир-4 2021'!L119</f>
        <v>65.994</v>
      </c>
      <c r="K118" s="298">
        <f>'Окружающий мир-4 2022 расклад'!L117</f>
        <v>66</v>
      </c>
      <c r="L118" s="387">
        <f>'Окружающий мир-4 2023 расклад'!L118</f>
        <v>45.996899999999997</v>
      </c>
      <c r="M118" s="352">
        <f>'Окружающий мир-4 2024 расклад'!L118</f>
        <v>60.006400000000006</v>
      </c>
      <c r="N118" s="244">
        <f>'Окружающий мир-4 2020'!M119</f>
        <v>95.12</v>
      </c>
      <c r="O118" s="142">
        <f>'Окружающий мир-4 2021'!M119</f>
        <v>97.05</v>
      </c>
      <c r="P118" s="303">
        <f>'Окружающий мир-4 2022 расклад'!M117</f>
        <v>100</v>
      </c>
      <c r="Q118" s="239">
        <f>'Окружающий мир-4 2023 расклад'!M118</f>
        <v>90.19</v>
      </c>
      <c r="R118" s="143">
        <f>'Окружающий мир-4 2024 расклад'!M118</f>
        <v>93.76</v>
      </c>
      <c r="S118" s="242">
        <f>'Окружающий мир-4 2020'!N119</f>
        <v>0</v>
      </c>
      <c r="T118" s="141">
        <f>'Окружающий мир-4 2021'!N119</f>
        <v>0</v>
      </c>
      <c r="U118" s="298">
        <f>'Окружающий мир-4 2022 расклад'!N117</f>
        <v>0</v>
      </c>
      <c r="V118" s="387">
        <f>'Окружающий мир-4 2023 расклад'!N118</f>
        <v>0</v>
      </c>
      <c r="W118" s="352">
        <f>'Окружающий мир-4 2024 расклад'!N118</f>
        <v>0</v>
      </c>
      <c r="X118" s="244">
        <f>'Окружающий мир-4 2020'!O119</f>
        <v>0</v>
      </c>
      <c r="Y118" s="239">
        <f>'Окружающий мир-4 2021'!O119</f>
        <v>0</v>
      </c>
      <c r="Z118" s="239">
        <f>'Окружающий мир-4 2022 расклад'!O117</f>
        <v>0</v>
      </c>
      <c r="AA118" s="398">
        <f>'Окружающий мир-4 2023 расклад'!O118</f>
        <v>0</v>
      </c>
      <c r="AB118" s="403">
        <f>'Окружающий мир-4 2024 расклад'!O118</f>
        <v>0</v>
      </c>
    </row>
    <row r="119" spans="1:28" ht="15" customHeight="1" x14ac:dyDescent="0.25">
      <c r="A119" s="55">
        <v>4</v>
      </c>
      <c r="B119" s="58">
        <v>70040</v>
      </c>
      <c r="C119" s="10" t="s">
        <v>95</v>
      </c>
      <c r="D119" s="140">
        <f>'Окружающий мир-4 2020'!K120</f>
        <v>64</v>
      </c>
      <c r="E119" s="141">
        <f>'Окружающий мир-4 2021'!K120</f>
        <v>77</v>
      </c>
      <c r="F119" s="298">
        <f>'Окружающий мир-4 2022 расклад'!K118</f>
        <v>70</v>
      </c>
      <c r="G119" s="387">
        <f>'Окружающий мир-4 2023 расклад'!K119</f>
        <v>77</v>
      </c>
      <c r="H119" s="352">
        <f>'Окружающий мир-4 2024 расклад'!K119</f>
        <v>73</v>
      </c>
      <c r="I119" s="140">
        <f>'Окружающий мир-4 2020'!L120</f>
        <v>50.0032</v>
      </c>
      <c r="J119" s="141">
        <f>'Окружающий мир-4 2021'!L120</f>
        <v>67.998699999999999</v>
      </c>
      <c r="K119" s="298">
        <f>'Окружающий мир-4 2022 расклад'!L118</f>
        <v>48.000000000000007</v>
      </c>
      <c r="L119" s="387">
        <f>'Окружающий мир-4 2023 расклад'!L119</f>
        <v>72.995999999999995</v>
      </c>
      <c r="M119" s="352">
        <f>'Окружающий мир-4 2024 расклад'!L119</f>
        <v>63.999099999999999</v>
      </c>
      <c r="N119" s="244">
        <f>'Окружающий мир-4 2020'!M120</f>
        <v>78.13</v>
      </c>
      <c r="O119" s="142">
        <f>'Окружающий мир-4 2021'!M120</f>
        <v>88.31</v>
      </c>
      <c r="P119" s="303">
        <f>'Окружающий мир-4 2022 расклад'!M118</f>
        <v>68.571428571428584</v>
      </c>
      <c r="Q119" s="239">
        <f>'Окружающий мир-4 2023 расклад'!M119</f>
        <v>94.8</v>
      </c>
      <c r="R119" s="143">
        <f>'Окружающий мир-4 2024 расклад'!M119</f>
        <v>87.67</v>
      </c>
      <c r="S119" s="242">
        <f>'Окружающий мир-4 2020'!N120</f>
        <v>2</v>
      </c>
      <c r="T119" s="141">
        <f>'Окружающий мир-4 2021'!N120</f>
        <v>2.0020000000000002</v>
      </c>
      <c r="U119" s="298">
        <f>'Окружающий мир-4 2022 расклад'!N118</f>
        <v>1</v>
      </c>
      <c r="V119" s="387">
        <f>'Окружающий мир-4 2023 расклад'!N119</f>
        <v>0</v>
      </c>
      <c r="W119" s="352">
        <f>'Окружающий мир-4 2024 расклад'!N119</f>
        <v>0</v>
      </c>
      <c r="X119" s="244">
        <f>'Окружающий мир-4 2020'!O120</f>
        <v>3.13</v>
      </c>
      <c r="Y119" s="239">
        <f>'Окружающий мир-4 2021'!O120</f>
        <v>2.6</v>
      </c>
      <c r="Z119" s="239">
        <f>'Окружающий мир-4 2022 расклад'!O118</f>
        <v>1.4285714285714286</v>
      </c>
      <c r="AA119" s="398">
        <f>'Окружающий мир-4 2023 расклад'!O119</f>
        <v>0</v>
      </c>
      <c r="AB119" s="403">
        <f>'Окружающий мир-4 2024 расклад'!O119</f>
        <v>0</v>
      </c>
    </row>
    <row r="120" spans="1:28" ht="15" customHeight="1" x14ac:dyDescent="0.25">
      <c r="A120" s="55">
        <v>5</v>
      </c>
      <c r="B120" s="58">
        <v>70100</v>
      </c>
      <c r="C120" s="10" t="s">
        <v>192</v>
      </c>
      <c r="D120" s="140">
        <f>'Окружающий мир-4 2020'!K121</f>
        <v>78</v>
      </c>
      <c r="E120" s="141">
        <f>'Окружающий мир-4 2021'!K121</f>
        <v>76</v>
      </c>
      <c r="F120" s="298">
        <f>'Окружающий мир-4 2022 расклад'!K119</f>
        <v>83</v>
      </c>
      <c r="G120" s="387">
        <f>'Окружающий мир-4 2023 расклад'!K120</f>
        <v>90</v>
      </c>
      <c r="H120" s="352">
        <f>'Окружающий мир-4 2024 расклад'!K120</f>
        <v>79</v>
      </c>
      <c r="I120" s="140">
        <f>'Окружающий мир-4 2020'!L121</f>
        <v>73.998599999999996</v>
      </c>
      <c r="J120" s="141">
        <f>'Окружающий мир-4 2021'!L121</f>
        <v>74.001200000000011</v>
      </c>
      <c r="K120" s="298">
        <f>'Окружающий мир-4 2022 расклад'!L119</f>
        <v>82</v>
      </c>
      <c r="L120" s="387">
        <f>'Окружающий мир-4 2023 расклад'!L120</f>
        <v>85.995000000000005</v>
      </c>
      <c r="M120" s="352">
        <f>'Окружающий мир-4 2024 расклад'!L120</f>
        <v>77.996700000000004</v>
      </c>
      <c r="N120" s="244">
        <f>'Окружающий мир-4 2020'!M121</f>
        <v>94.86999999999999</v>
      </c>
      <c r="O120" s="142">
        <f>'Окружающий мир-4 2021'!M121</f>
        <v>97.37</v>
      </c>
      <c r="P120" s="303">
        <f>'Окружающий мир-4 2022 расклад'!M119</f>
        <v>98.795180722891558</v>
      </c>
      <c r="Q120" s="239">
        <f>'Окружающий мир-4 2023 расклад'!M120</f>
        <v>95.55</v>
      </c>
      <c r="R120" s="143">
        <f>'Окружающий мир-4 2024 расклад'!M120</f>
        <v>98.73</v>
      </c>
      <c r="S120" s="242">
        <f>'Окружающий мир-4 2020'!N121</f>
        <v>0</v>
      </c>
      <c r="T120" s="141">
        <f>'Окружающий мир-4 2021'!N121</f>
        <v>0</v>
      </c>
      <c r="U120" s="298">
        <f>'Окружающий мир-4 2022 расклад'!N119</f>
        <v>0</v>
      </c>
      <c r="V120" s="387">
        <f>'Окружающий мир-4 2023 расклад'!N120</f>
        <v>0</v>
      </c>
      <c r="W120" s="352">
        <f>'Окружающий мир-4 2024 расклад'!N120</f>
        <v>0</v>
      </c>
      <c r="X120" s="244">
        <f>'Окружающий мир-4 2020'!O121</f>
        <v>0</v>
      </c>
      <c r="Y120" s="239">
        <f>'Окружающий мир-4 2021'!O121</f>
        <v>0</v>
      </c>
      <c r="Z120" s="239">
        <f>'Окружающий мир-4 2022 расклад'!O119</f>
        <v>0</v>
      </c>
      <c r="AA120" s="398">
        <f>'Окружающий мир-4 2023 расклад'!O120</f>
        <v>0</v>
      </c>
      <c r="AB120" s="403">
        <f>'Окружающий мир-4 2024 расклад'!O120</f>
        <v>0</v>
      </c>
    </row>
    <row r="121" spans="1:28" ht="15" customHeight="1" x14ac:dyDescent="0.25">
      <c r="A121" s="55">
        <v>6</v>
      </c>
      <c r="B121" s="58">
        <v>70270</v>
      </c>
      <c r="C121" s="231" t="s">
        <v>97</v>
      </c>
      <c r="D121" s="140">
        <f>'Окружающий мир-4 2020'!K122</f>
        <v>78</v>
      </c>
      <c r="E121" s="141">
        <f>'Окружающий мир-4 2021'!K122</f>
        <v>72</v>
      </c>
      <c r="F121" s="298">
        <f>'Окружающий мир-4 2022 расклад'!K120</f>
        <v>53</v>
      </c>
      <c r="G121" s="387">
        <f>'Окружающий мир-4 2023 расклад'!K121</f>
        <v>66</v>
      </c>
      <c r="H121" s="352">
        <f>'Окружающий мир-4 2024 расклад'!K121</f>
        <v>70</v>
      </c>
      <c r="I121" s="140">
        <f>'Окружающий мир-4 2020'!L122</f>
        <v>60.995999999999995</v>
      </c>
      <c r="J121" s="141">
        <f>'Окружающий мир-4 2021'!L122</f>
        <v>60.998400000000004</v>
      </c>
      <c r="K121" s="298">
        <f>'Окружающий мир-4 2022 расклад'!L120</f>
        <v>27</v>
      </c>
      <c r="L121" s="387">
        <f>'Окружающий мир-4 2023 расклад'!L121</f>
        <v>61.003799999999998</v>
      </c>
      <c r="M121" s="352">
        <f>'Окружающий мир-4 2024 расклад'!L121</f>
        <v>57.994999999999997</v>
      </c>
      <c r="N121" s="244">
        <f>'Окружающий мир-4 2020'!M122</f>
        <v>78.199999999999989</v>
      </c>
      <c r="O121" s="142">
        <f>'Окружающий мир-4 2021'!M122</f>
        <v>84.72</v>
      </c>
      <c r="P121" s="303">
        <f>'Окружающий мир-4 2022 расклад'!M120</f>
        <v>50.943396226415096</v>
      </c>
      <c r="Q121" s="239">
        <f>'Окружающий мир-4 2023 расклад'!M121</f>
        <v>92.43</v>
      </c>
      <c r="R121" s="143">
        <f>'Окружающий мир-4 2024 расклад'!M121</f>
        <v>82.85</v>
      </c>
      <c r="S121" s="242">
        <f>'Окружающий мир-4 2020'!N122</f>
        <v>0</v>
      </c>
      <c r="T121" s="141">
        <f>'Окружающий мир-4 2021'!N122</f>
        <v>0</v>
      </c>
      <c r="U121" s="298">
        <f>'Окружающий мир-4 2022 расклад'!N120</f>
        <v>6</v>
      </c>
      <c r="V121" s="387">
        <f>'Окружающий мир-4 2023 расклад'!N121</f>
        <v>0</v>
      </c>
      <c r="W121" s="352">
        <f>'Окружающий мир-4 2024 расклад'!N121</f>
        <v>1.0009999999999999</v>
      </c>
      <c r="X121" s="244">
        <f>'Окружающий мир-4 2020'!O122</f>
        <v>0</v>
      </c>
      <c r="Y121" s="239">
        <f>'Окружающий мир-4 2021'!O122</f>
        <v>0</v>
      </c>
      <c r="Z121" s="239">
        <f>'Окружающий мир-4 2022 расклад'!O120</f>
        <v>11.320754716981133</v>
      </c>
      <c r="AA121" s="398">
        <f>'Окружающий мир-4 2023 расклад'!O121</f>
        <v>0</v>
      </c>
      <c r="AB121" s="403">
        <f>'Окружающий мир-4 2024 расклад'!O121</f>
        <v>1.43</v>
      </c>
    </row>
    <row r="122" spans="1:28" ht="15" customHeight="1" x14ac:dyDescent="0.25">
      <c r="A122" s="55">
        <v>7</v>
      </c>
      <c r="B122" s="58">
        <v>70510</v>
      </c>
      <c r="C122" s="231" t="s">
        <v>98</v>
      </c>
      <c r="D122" s="140">
        <f>'Окружающий мир-4 2020'!K123</f>
        <v>30</v>
      </c>
      <c r="E122" s="141">
        <f>'Окружающий мир-4 2021'!K123</f>
        <v>52</v>
      </c>
      <c r="F122" s="298">
        <f>'Окружающий мир-4 2022 расклад'!K121</f>
        <v>48</v>
      </c>
      <c r="G122" s="387">
        <f>'Окружающий мир-4 2023 расклад'!K122</f>
        <v>40</v>
      </c>
      <c r="H122" s="352">
        <f>'Окружающий мир-4 2024 расклад'!K122</f>
        <v>44</v>
      </c>
      <c r="I122" s="140">
        <f>'Окружающий мир-4 2020'!L123</f>
        <v>12.998999999999999</v>
      </c>
      <c r="J122" s="141">
        <f>'Окружающий мир-4 2021'!L123</f>
        <v>44.002399999999994</v>
      </c>
      <c r="K122" s="298">
        <f>'Окружающий мир-4 2022 расклад'!L121</f>
        <v>15</v>
      </c>
      <c r="L122" s="387">
        <f>'Окружающий мир-4 2023 расклад'!L122</f>
        <v>36</v>
      </c>
      <c r="M122" s="352">
        <f>'Окружающий мир-4 2024 расклад'!L122</f>
        <v>40.999200000000002</v>
      </c>
      <c r="N122" s="244">
        <f>'Окружающий мир-4 2020'!M123</f>
        <v>43.33</v>
      </c>
      <c r="O122" s="142">
        <f>'Окружающий мир-4 2021'!M123</f>
        <v>84.62</v>
      </c>
      <c r="P122" s="303">
        <f>'Окружающий мир-4 2022 расклад'!M121</f>
        <v>31.25</v>
      </c>
      <c r="Q122" s="239">
        <f>'Окружающий мир-4 2023 расклад'!M122</f>
        <v>90</v>
      </c>
      <c r="R122" s="143">
        <f>'Окружающий мир-4 2024 расклад'!M122</f>
        <v>93.18</v>
      </c>
      <c r="S122" s="242">
        <f>'Окружающий мир-4 2020'!N123</f>
        <v>3</v>
      </c>
      <c r="T122" s="141">
        <f>'Окружающий мир-4 2021'!N123</f>
        <v>0</v>
      </c>
      <c r="U122" s="298">
        <f>'Окружающий мир-4 2022 расклад'!N121</f>
        <v>3</v>
      </c>
      <c r="V122" s="387">
        <f>'Окружающий мир-4 2023 расклад'!N122</f>
        <v>0</v>
      </c>
      <c r="W122" s="352">
        <f>'Окружающий мир-4 2024 расклад'!N122</f>
        <v>0</v>
      </c>
      <c r="X122" s="244">
        <f>'Окружающий мир-4 2020'!O123</f>
        <v>10</v>
      </c>
      <c r="Y122" s="239">
        <f>'Окружающий мир-4 2021'!O123</f>
        <v>0</v>
      </c>
      <c r="Z122" s="239">
        <f>'Окружающий мир-4 2022 расклад'!O121</f>
        <v>6.25</v>
      </c>
      <c r="AA122" s="398">
        <f>'Окружающий мир-4 2023 расклад'!O122</f>
        <v>0</v>
      </c>
      <c r="AB122" s="403">
        <f>'Окружающий мир-4 2024 расклад'!O122</f>
        <v>0</v>
      </c>
    </row>
    <row r="123" spans="1:28" ht="15" customHeight="1" x14ac:dyDescent="0.25">
      <c r="A123" s="57">
        <v>8</v>
      </c>
      <c r="B123" s="58">
        <v>10880</v>
      </c>
      <c r="C123" s="231" t="s">
        <v>193</v>
      </c>
      <c r="D123" s="140">
        <f>'Окружающий мир-4 2020'!K124</f>
        <v>360</v>
      </c>
      <c r="E123" s="141">
        <f>'Окружающий мир-4 2021'!K124</f>
        <v>395</v>
      </c>
      <c r="F123" s="298">
        <f>'Окружающий мир-4 2022 расклад'!K122</f>
        <v>332</v>
      </c>
      <c r="G123" s="387">
        <f>'Окружающий мир-4 2023 расклад'!K123</f>
        <v>410</v>
      </c>
      <c r="H123" s="352">
        <f>'Окружающий мир-4 2024 расклад'!K123</f>
        <v>360</v>
      </c>
      <c r="I123" s="140">
        <f>'Окружающий мир-4 2020'!L124</f>
        <v>228.99599999999998</v>
      </c>
      <c r="J123" s="141">
        <f>'Окружающий мир-4 2021'!L124</f>
        <v>324.01850000000002</v>
      </c>
      <c r="K123" s="298">
        <f>'Окружающий мир-4 2022 расклад'!L122</f>
        <v>233.99999999999997</v>
      </c>
      <c r="L123" s="387">
        <f>'Окружающий мир-4 2023 расклад'!L123</f>
        <v>305.983</v>
      </c>
      <c r="M123" s="352">
        <f>'Окружающий мир-4 2024 расклад'!L123</f>
        <v>317.01600000000002</v>
      </c>
      <c r="N123" s="244">
        <f>'Окружающий мир-4 2020'!M124</f>
        <v>63.61</v>
      </c>
      <c r="O123" s="142">
        <f>'Окружающий мир-4 2021'!M124</f>
        <v>82.03</v>
      </c>
      <c r="P123" s="303">
        <f>'Окружающий мир-4 2022 расклад'!M122</f>
        <v>70.481927710843365</v>
      </c>
      <c r="Q123" s="239">
        <f>'Окружающий мир-4 2023 расклад'!M123</f>
        <v>74.63</v>
      </c>
      <c r="R123" s="143">
        <f>'Окружающий мир-4 2024 расклад'!M123</f>
        <v>88.06</v>
      </c>
      <c r="S123" s="242">
        <f>'Окружающий мир-4 2020'!N124</f>
        <v>6.984</v>
      </c>
      <c r="T123" s="141">
        <f>'Окружающий мир-4 2021'!N124</f>
        <v>9.9934999999999992</v>
      </c>
      <c r="U123" s="298">
        <f>'Окружающий мир-4 2022 расклад'!N122</f>
        <v>10</v>
      </c>
      <c r="V123" s="387">
        <f>'Окружающий мир-4 2023 расклад'!N123</f>
        <v>5.9860000000000007</v>
      </c>
      <c r="W123" s="352">
        <f>'Окружающий мир-4 2024 расклад'!N123</f>
        <v>2.016</v>
      </c>
      <c r="X123" s="244">
        <f>'Окружающий мир-4 2020'!O124</f>
        <v>1.94</v>
      </c>
      <c r="Y123" s="239">
        <f>'Окружающий мир-4 2021'!O124</f>
        <v>2.5299999999999998</v>
      </c>
      <c r="Z123" s="239">
        <f>'Окружающий мир-4 2022 расклад'!O122</f>
        <v>3.0120481927710845</v>
      </c>
      <c r="AA123" s="398">
        <f>'Окружающий мир-4 2023 расклад'!O123</f>
        <v>1.46</v>
      </c>
      <c r="AB123" s="403">
        <f>'Окружающий мир-4 2024 расклад'!O123</f>
        <v>0.56000000000000005</v>
      </c>
    </row>
    <row r="124" spans="1:28" ht="15" customHeight="1" thickBot="1" x14ac:dyDescent="0.3">
      <c r="A124" s="63">
        <v>9</v>
      </c>
      <c r="B124" s="64">
        <v>10890</v>
      </c>
      <c r="C124" s="92" t="s">
        <v>194</v>
      </c>
      <c r="D124" s="156">
        <f>'Окружающий мир-4 2020'!K125</f>
        <v>115</v>
      </c>
      <c r="E124" s="157">
        <f>'Окружающий мир-4 2021'!K125</f>
        <v>103</v>
      </c>
      <c r="F124" s="300">
        <f>'Окружающий мир-4 2022 расклад'!K123</f>
        <v>193</v>
      </c>
      <c r="G124" s="390">
        <f>'Окружающий мир-4 2023 расклад'!K124</f>
        <v>322</v>
      </c>
      <c r="H124" s="356">
        <f>'Окружающий мир-4 2024 расклад'!K124</f>
        <v>279</v>
      </c>
      <c r="I124" s="156">
        <f>'Окружающий мир-4 2020'!L125</f>
        <v>83.006999999999991</v>
      </c>
      <c r="J124" s="157">
        <f>'Окружающий мир-4 2021'!L125</f>
        <v>73.995200000000011</v>
      </c>
      <c r="K124" s="300">
        <f>'Окружающий мир-4 2022 расклад'!L123</f>
        <v>155</v>
      </c>
      <c r="L124" s="390">
        <f>'Окружающий мир-4 2023 расклад'!L124</f>
        <v>268.00059999999996</v>
      </c>
      <c r="M124" s="356">
        <f>'Окружающий мир-4 2024 расклад'!L124</f>
        <v>237.01049999999995</v>
      </c>
      <c r="N124" s="394">
        <f>'Окружающий мир-4 2020'!M125</f>
        <v>72.179999999999993</v>
      </c>
      <c r="O124" s="158">
        <f>'Окружающий мир-4 2021'!M125</f>
        <v>71.84</v>
      </c>
      <c r="P124" s="357">
        <f>'Окружающий мир-4 2022 расклад'!M123</f>
        <v>80.310880829015545</v>
      </c>
      <c r="Q124" s="310">
        <f>'Окружающий мир-4 2023 расклад'!M124</f>
        <v>83.22999999999999</v>
      </c>
      <c r="R124" s="159">
        <f>'Окружающий мир-4 2024 расклад'!M124</f>
        <v>84.949999999999989</v>
      </c>
      <c r="S124" s="381">
        <f>'Окружающий мир-4 2020'!N125</f>
        <v>1.0004999999999999</v>
      </c>
      <c r="T124" s="157">
        <f>'Окружающий мир-4 2021'!N125</f>
        <v>3.9964</v>
      </c>
      <c r="U124" s="300">
        <f>'Окружающий мир-4 2022 расклад'!N123</f>
        <v>6.9999999999999991</v>
      </c>
      <c r="V124" s="390">
        <f>'Окружающий мир-4 2023 расклад'!N124</f>
        <v>0</v>
      </c>
      <c r="W124" s="356">
        <f>'Окружающий мир-4 2024 расклад'!N124</f>
        <v>4.9941000000000004</v>
      </c>
      <c r="X124" s="394">
        <f>'Окружающий мир-4 2020'!O125</f>
        <v>0.87</v>
      </c>
      <c r="Y124" s="310">
        <f>'Окружающий мир-4 2021'!O125</f>
        <v>3.88</v>
      </c>
      <c r="Z124" s="310">
        <f>'Окружающий мир-4 2022 расклад'!O123</f>
        <v>3.6269430051813467</v>
      </c>
      <c r="AA124" s="400">
        <f>'Окружающий мир-4 2023 расклад'!O124</f>
        <v>0</v>
      </c>
      <c r="AB124" s="405">
        <f>'Окружающий мир-4 2024 расклад'!O124</f>
        <v>1.79</v>
      </c>
    </row>
    <row r="125" spans="1:28" ht="15" customHeight="1" x14ac:dyDescent="0.25"/>
    <row r="126" spans="1:28" ht="15" customHeight="1" x14ac:dyDescent="0.25"/>
    <row r="127" spans="1:28" ht="15" customHeight="1" x14ac:dyDescent="0.25"/>
  </sheetData>
  <mergeCells count="9">
    <mergeCell ref="A4:A5"/>
    <mergeCell ref="B4:B5"/>
    <mergeCell ref="C4:C5"/>
    <mergeCell ref="D4:H4"/>
    <mergeCell ref="I4:M4"/>
    <mergeCell ref="N4:R4"/>
    <mergeCell ref="S4:W4"/>
    <mergeCell ref="X4:AB4"/>
    <mergeCell ref="B6:C6"/>
  </mergeCells>
  <conditionalFormatting sqref="N7:N124">
    <cfRule type="cellIs" dxfId="113" priority="19" operator="equal">
      <formula>"-"</formula>
    </cfRule>
    <cfRule type="cellIs" dxfId="112" priority="20" operator="lessThanOrEqual">
      <formula>50</formula>
    </cfRule>
    <cfRule type="cellIs" dxfId="111" priority="21" operator="between">
      <formula>50</formula>
      <formula>$N$6</formula>
    </cfRule>
    <cfRule type="cellIs" dxfId="110" priority="22" operator="between">
      <formula>$N$6</formula>
      <formula>90</formula>
    </cfRule>
    <cfRule type="cellIs" dxfId="109" priority="23" operator="between">
      <formula>90</formula>
      <formula>100</formula>
    </cfRule>
  </conditionalFormatting>
  <conditionalFormatting sqref="O7:O124">
    <cfRule type="cellIs" dxfId="108" priority="17" operator="between">
      <formula>$O$6</formula>
      <formula>90</formula>
    </cfRule>
    <cfRule type="cellIs" dxfId="107" priority="16" operator="between">
      <formula>$O$6</formula>
      <formula>90</formula>
    </cfRule>
    <cfRule type="cellIs" dxfId="106" priority="4" operator="between">
      <formula>50</formula>
      <formula>$O$6</formula>
    </cfRule>
  </conditionalFormatting>
  <conditionalFormatting sqref="P7:P124">
    <cfRule type="cellIs" dxfId="105" priority="6" operator="between">
      <formula>50</formula>
      <formula>$P$6</formula>
    </cfRule>
    <cfRule type="cellIs" dxfId="104" priority="9" operator="between">
      <formula>$P$6</formula>
      <formula>90</formula>
    </cfRule>
    <cfRule type="cellIs" dxfId="103" priority="15" operator="between">
      <formula>$P$6</formula>
      <formula>90</formula>
    </cfRule>
    <cfRule type="cellIs" dxfId="102" priority="7" operator="between">
      <formula>50</formula>
      <formula>$P$6</formula>
    </cfRule>
  </conditionalFormatting>
  <conditionalFormatting sqref="S7:AB124">
    <cfRule type="cellIs" dxfId="101" priority="13" operator="between">
      <formula>0</formula>
      <formula>9.99</formula>
    </cfRule>
    <cfRule type="cellIs" dxfId="100" priority="12" operator="greaterThanOrEqual">
      <formula>9.99</formula>
    </cfRule>
    <cfRule type="cellIs" dxfId="99" priority="11" operator="equal">
      <formula>0</formula>
    </cfRule>
    <cfRule type="cellIs" dxfId="98" priority="10" operator="equal">
      <formula>"-"</formula>
    </cfRule>
  </conditionalFormatting>
  <conditionalFormatting sqref="N7:R51 N53:R71 N52:Q52 N73:R108 N72:Q72 N110:R113 N109:Q109 N115:R124 N114:Q114">
    <cfRule type="cellIs" dxfId="97" priority="18" operator="between">
      <formula>90</formula>
      <formula>100</formula>
    </cfRule>
    <cfRule type="cellIs" dxfId="96" priority="2" operator="lessThanOrEqual">
      <formula>50</formula>
    </cfRule>
    <cfRule type="cellIs" dxfId="95" priority="1" operator="equal">
      <formula>"-"</formula>
    </cfRule>
  </conditionalFormatting>
  <conditionalFormatting sqref="Q7:Q124">
    <cfRule type="cellIs" dxfId="94" priority="14" operator="between">
      <formula>$Q$6</formula>
      <formula>90</formula>
    </cfRule>
    <cfRule type="cellIs" dxfId="93" priority="5" operator="between">
      <formula>50</formula>
      <formula>$Q$6</formula>
    </cfRule>
  </conditionalFormatting>
  <conditionalFormatting sqref="R7:R51 R53:R71 R73:R108 R110:R113 R115:R124">
    <cfRule type="cellIs" dxfId="92" priority="8" operator="between">
      <formula>$R$6</formula>
      <formula>90</formula>
    </cfRule>
    <cfRule type="cellIs" dxfId="91" priority="3" operator="between">
      <formula>50</formula>
      <formula>$R$6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1" max="15" width="10.7109375" customWidth="1"/>
  </cols>
  <sheetData>
    <row r="1" spans="1:16" ht="18" customHeight="1" x14ac:dyDescent="0.25">
      <c r="K1" s="223"/>
      <c r="L1" s="172" t="s">
        <v>135</v>
      </c>
    </row>
    <row r="2" spans="1:16" ht="18" customHeight="1" x14ac:dyDescent="0.25">
      <c r="A2" s="3"/>
      <c r="B2" s="3"/>
      <c r="C2" s="430" t="s">
        <v>99</v>
      </c>
      <c r="D2" s="430"/>
      <c r="E2" s="14"/>
      <c r="F2" s="14"/>
      <c r="G2" s="14"/>
      <c r="H2" s="14"/>
      <c r="I2" s="16">
        <v>2020</v>
      </c>
      <c r="J2" s="3"/>
      <c r="K2" s="179"/>
      <c r="L2" s="172" t="s">
        <v>141</v>
      </c>
    </row>
    <row r="3" spans="1:16" ht="18" customHeight="1" thickBot="1" x14ac:dyDescent="0.3">
      <c r="A3" s="3"/>
      <c r="B3" s="3"/>
      <c r="C3" s="3"/>
      <c r="D3" s="3"/>
      <c r="E3" s="3"/>
      <c r="F3" s="3"/>
      <c r="G3" s="3"/>
      <c r="H3" s="3"/>
      <c r="I3" s="4"/>
      <c r="J3" s="3"/>
      <c r="K3" s="224"/>
      <c r="L3" s="172" t="s">
        <v>136</v>
      </c>
    </row>
    <row r="4" spans="1:16" ht="18" customHeight="1" thickBot="1" x14ac:dyDescent="0.3">
      <c r="A4" s="418" t="s">
        <v>0</v>
      </c>
      <c r="B4" s="420" t="s">
        <v>1</v>
      </c>
      <c r="C4" s="420" t="s">
        <v>2</v>
      </c>
      <c r="D4" s="431" t="s">
        <v>3</v>
      </c>
      <c r="E4" s="427" t="s">
        <v>4</v>
      </c>
      <c r="F4" s="428"/>
      <c r="G4" s="428"/>
      <c r="H4" s="429"/>
      <c r="I4" s="424" t="s">
        <v>100</v>
      </c>
      <c r="J4" s="3"/>
      <c r="K4" s="173"/>
      <c r="L4" s="172" t="s">
        <v>137</v>
      </c>
    </row>
    <row r="5" spans="1:16" ht="30" customHeight="1" thickBot="1" x14ac:dyDescent="0.3">
      <c r="A5" s="419"/>
      <c r="B5" s="421"/>
      <c r="C5" s="421"/>
      <c r="D5" s="432"/>
      <c r="E5" s="15">
        <v>2</v>
      </c>
      <c r="F5" s="15">
        <v>3</v>
      </c>
      <c r="G5" s="15">
        <v>4</v>
      </c>
      <c r="H5" s="15">
        <v>5</v>
      </c>
      <c r="I5" s="425"/>
      <c r="K5" s="94" t="s">
        <v>128</v>
      </c>
      <c r="L5" s="95" t="s">
        <v>129</v>
      </c>
      <c r="M5" s="95" t="s">
        <v>130</v>
      </c>
      <c r="N5" s="95" t="s">
        <v>131</v>
      </c>
      <c r="O5" s="96" t="s">
        <v>132</v>
      </c>
    </row>
    <row r="6" spans="1:16" ht="15" customHeight="1" thickBot="1" x14ac:dyDescent="0.3">
      <c r="A6" s="23">
        <f>A7+A17+A30+A48+A68+A83+A115+A125</f>
        <v>112</v>
      </c>
      <c r="B6" s="24"/>
      <c r="C6" s="17" t="s">
        <v>116</v>
      </c>
      <c r="D6" s="25">
        <f>D7+D8+D18+D31+D49+D69+D84+D116</f>
        <v>10836</v>
      </c>
      <c r="E6" s="268">
        <v>2.99</v>
      </c>
      <c r="F6" s="269">
        <v>30.14</v>
      </c>
      <c r="G6" s="269">
        <v>54.19</v>
      </c>
      <c r="H6" s="270">
        <v>12.68</v>
      </c>
      <c r="I6" s="26">
        <v>3.72</v>
      </c>
      <c r="J6" s="65"/>
      <c r="K6" s="160">
        <f>D6</f>
        <v>10836</v>
      </c>
      <c r="L6" s="161">
        <f>L7+L8+L18+L31+L49+L69+L84+L116</f>
        <v>7213.0448000000006</v>
      </c>
      <c r="M6" s="162">
        <f t="shared" ref="M6" si="0">G6+H6</f>
        <v>66.87</v>
      </c>
      <c r="N6" s="168">
        <f>N7+N8+N18+N31+N49+N69+N84+N116</f>
        <v>323.00200000000007</v>
      </c>
      <c r="O6" s="163">
        <f t="shared" ref="O6" si="1">E6</f>
        <v>2.99</v>
      </c>
    </row>
    <row r="7" spans="1:16" ht="15" customHeight="1" thickBot="1" x14ac:dyDescent="0.3">
      <c r="A7" s="52">
        <v>1</v>
      </c>
      <c r="B7" s="53">
        <v>50050</v>
      </c>
      <c r="C7" s="27" t="s">
        <v>58</v>
      </c>
      <c r="D7" s="71">
        <v>83</v>
      </c>
      <c r="E7" s="72"/>
      <c r="F7" s="72">
        <v>1.2</v>
      </c>
      <c r="G7" s="72">
        <v>63.86</v>
      </c>
      <c r="H7" s="72">
        <v>34.94</v>
      </c>
      <c r="I7" s="36">
        <f>(2*E7+3*F7+4*G7+5*H7)/100</f>
        <v>4.3373999999999997</v>
      </c>
      <c r="K7" s="117">
        <f t="shared" ref="K7:K70" si="2">D7</f>
        <v>83</v>
      </c>
      <c r="L7" s="118">
        <f t="shared" ref="L7:L70" si="3">M7*K7/100</f>
        <v>82.003999999999991</v>
      </c>
      <c r="M7" s="119">
        <f t="shared" ref="M7:M70" si="4">G7+H7</f>
        <v>98.8</v>
      </c>
      <c r="N7" s="120">
        <f t="shared" ref="N7:N70" si="5">O7*K7/100</f>
        <v>0</v>
      </c>
      <c r="O7" s="121">
        <f t="shared" ref="O7:O70" si="6">E7</f>
        <v>0</v>
      </c>
    </row>
    <row r="8" spans="1:16" ht="15" customHeight="1" thickBot="1" x14ac:dyDescent="0.3">
      <c r="A8" s="54"/>
      <c r="B8" s="35"/>
      <c r="C8" s="22" t="s">
        <v>102</v>
      </c>
      <c r="D8" s="21">
        <f>SUM(D9:D17)</f>
        <v>793</v>
      </c>
      <c r="E8" s="48">
        <f t="shared" ref="E8:H8" si="7">AVERAGE(E9:E17)</f>
        <v>2.25</v>
      </c>
      <c r="F8" s="48">
        <f t="shared" si="7"/>
        <v>19.491250000000001</v>
      </c>
      <c r="G8" s="48">
        <f t="shared" si="7"/>
        <v>59.066250000000004</v>
      </c>
      <c r="H8" s="48">
        <f t="shared" si="7"/>
        <v>20.599999999999998</v>
      </c>
      <c r="I8" s="43">
        <f>AVERAGE(I9:I17)</f>
        <v>3.5504555555555557</v>
      </c>
      <c r="J8" s="65"/>
      <c r="K8" s="160">
        <f t="shared" si="2"/>
        <v>793</v>
      </c>
      <c r="L8" s="161">
        <f>SUM(L9:L17)</f>
        <v>631.01070000000004</v>
      </c>
      <c r="M8" s="162">
        <f t="shared" si="4"/>
        <v>79.666250000000005</v>
      </c>
      <c r="N8" s="168">
        <f>SUM(N9:N17)</f>
        <v>7</v>
      </c>
      <c r="O8" s="163">
        <f t="shared" si="6"/>
        <v>2.25</v>
      </c>
      <c r="P8" s="66"/>
    </row>
    <row r="9" spans="1:16" s="1" customFormat="1" ht="15" customHeight="1" x14ac:dyDescent="0.25">
      <c r="A9" s="55">
        <v>1</v>
      </c>
      <c r="B9" s="56">
        <v>10003</v>
      </c>
      <c r="C9" s="11" t="s">
        <v>7</v>
      </c>
      <c r="D9" s="248" t="s">
        <v>140</v>
      </c>
      <c r="E9" s="248" t="s">
        <v>140</v>
      </c>
      <c r="F9" s="248" t="s">
        <v>140</v>
      </c>
      <c r="G9" s="248" t="s">
        <v>140</v>
      </c>
      <c r="H9" s="248" t="s">
        <v>140</v>
      </c>
      <c r="I9" s="37">
        <v>0</v>
      </c>
      <c r="J9" s="65"/>
      <c r="K9" s="249" t="s">
        <v>140</v>
      </c>
      <c r="L9" s="250" t="s">
        <v>140</v>
      </c>
      <c r="M9" s="250" t="s">
        <v>140</v>
      </c>
      <c r="N9" s="250" t="s">
        <v>140</v>
      </c>
      <c r="O9" s="251" t="s">
        <v>140</v>
      </c>
    </row>
    <row r="10" spans="1:16" s="1" customFormat="1" ht="15" customHeight="1" x14ac:dyDescent="0.25">
      <c r="A10" s="57">
        <v>2</v>
      </c>
      <c r="B10" s="58">
        <v>10002</v>
      </c>
      <c r="C10" s="10" t="s">
        <v>6</v>
      </c>
      <c r="D10" s="90">
        <v>89</v>
      </c>
      <c r="E10" s="72">
        <v>3.37</v>
      </c>
      <c r="F10" s="72">
        <v>15.73</v>
      </c>
      <c r="G10" s="72">
        <v>56.18</v>
      </c>
      <c r="H10" s="85">
        <v>24.72</v>
      </c>
      <c r="I10" s="38">
        <f t="shared" ref="I10:I17" si="8">(2*E10+3*F10+4*G10+5*H10)/100</f>
        <v>4.0225</v>
      </c>
      <c r="J10" s="5"/>
      <c r="K10" s="100">
        <f t="shared" si="2"/>
        <v>89</v>
      </c>
      <c r="L10" s="97">
        <f t="shared" si="3"/>
        <v>72.001000000000005</v>
      </c>
      <c r="M10" s="98">
        <f t="shared" si="4"/>
        <v>80.900000000000006</v>
      </c>
      <c r="N10" s="99">
        <v>3</v>
      </c>
      <c r="O10" s="101">
        <f t="shared" si="6"/>
        <v>3.37</v>
      </c>
    </row>
    <row r="11" spans="1:16" s="1" customFormat="1" ht="15" customHeight="1" x14ac:dyDescent="0.25">
      <c r="A11" s="57">
        <v>3</v>
      </c>
      <c r="B11" s="58">
        <v>10090</v>
      </c>
      <c r="C11" s="10" t="s">
        <v>9</v>
      </c>
      <c r="D11" s="90">
        <v>147</v>
      </c>
      <c r="E11" s="72">
        <v>0.68</v>
      </c>
      <c r="F11" s="72">
        <v>27.89</v>
      </c>
      <c r="G11" s="72">
        <v>63.27</v>
      </c>
      <c r="H11" s="85">
        <v>8.16</v>
      </c>
      <c r="I11" s="38">
        <f t="shared" si="8"/>
        <v>3.7891000000000004</v>
      </c>
      <c r="J11" s="5"/>
      <c r="K11" s="100">
        <f t="shared" si="2"/>
        <v>147</v>
      </c>
      <c r="L11" s="97">
        <f t="shared" si="3"/>
        <v>105.00210000000001</v>
      </c>
      <c r="M11" s="98">
        <f t="shared" si="4"/>
        <v>71.430000000000007</v>
      </c>
      <c r="N11" s="99">
        <v>1</v>
      </c>
      <c r="O11" s="101">
        <f t="shared" si="6"/>
        <v>0.68</v>
      </c>
    </row>
    <row r="12" spans="1:16" s="1" customFormat="1" ht="15" customHeight="1" x14ac:dyDescent="0.25">
      <c r="A12" s="57">
        <v>4</v>
      </c>
      <c r="B12" s="58">
        <v>10004</v>
      </c>
      <c r="C12" s="10" t="s">
        <v>8</v>
      </c>
      <c r="D12" s="90">
        <v>138</v>
      </c>
      <c r="E12" s="72"/>
      <c r="F12" s="72">
        <v>2.9</v>
      </c>
      <c r="G12" s="72">
        <v>55.07</v>
      </c>
      <c r="H12" s="85">
        <v>42.03</v>
      </c>
      <c r="I12" s="38">
        <f t="shared" si="8"/>
        <v>4.3913000000000002</v>
      </c>
      <c r="J12" s="5"/>
      <c r="K12" s="100">
        <f t="shared" si="2"/>
        <v>138</v>
      </c>
      <c r="L12" s="97">
        <f t="shared" si="3"/>
        <v>133.99799999999999</v>
      </c>
      <c r="M12" s="98">
        <f t="shared" si="4"/>
        <v>97.1</v>
      </c>
      <c r="N12" s="99">
        <f t="shared" si="5"/>
        <v>0</v>
      </c>
      <c r="O12" s="101">
        <f t="shared" si="6"/>
        <v>0</v>
      </c>
    </row>
    <row r="13" spans="1:16" s="1" customFormat="1" ht="15" customHeight="1" x14ac:dyDescent="0.25">
      <c r="A13" s="57">
        <v>5</v>
      </c>
      <c r="B13" s="58">
        <v>10001</v>
      </c>
      <c r="C13" s="10" t="s">
        <v>5</v>
      </c>
      <c r="D13" s="90">
        <v>62</v>
      </c>
      <c r="E13" s="72"/>
      <c r="F13" s="72">
        <v>25.81</v>
      </c>
      <c r="G13" s="72">
        <v>53.23</v>
      </c>
      <c r="H13" s="85">
        <v>20.97</v>
      </c>
      <c r="I13" s="38">
        <f t="shared" si="8"/>
        <v>3.9519999999999995</v>
      </c>
      <c r="J13" s="5"/>
      <c r="K13" s="100">
        <f t="shared" si="2"/>
        <v>62</v>
      </c>
      <c r="L13" s="97">
        <f t="shared" si="3"/>
        <v>46.003999999999998</v>
      </c>
      <c r="M13" s="98">
        <f t="shared" si="4"/>
        <v>74.199999999999989</v>
      </c>
      <c r="N13" s="99">
        <f t="shared" si="5"/>
        <v>0</v>
      </c>
      <c r="O13" s="101">
        <f t="shared" si="6"/>
        <v>0</v>
      </c>
    </row>
    <row r="14" spans="1:16" s="1" customFormat="1" ht="15" customHeight="1" x14ac:dyDescent="0.25">
      <c r="A14" s="57">
        <v>6</v>
      </c>
      <c r="B14" s="58">
        <v>10120</v>
      </c>
      <c r="C14" s="10" t="s">
        <v>10</v>
      </c>
      <c r="D14" s="90">
        <v>77</v>
      </c>
      <c r="E14" s="72"/>
      <c r="F14" s="72">
        <v>20.78</v>
      </c>
      <c r="G14" s="72">
        <v>49.35</v>
      </c>
      <c r="H14" s="85">
        <v>29.87</v>
      </c>
      <c r="I14" s="38">
        <f t="shared" si="8"/>
        <v>4.0909000000000004</v>
      </c>
      <c r="J14" s="5"/>
      <c r="K14" s="100">
        <f t="shared" si="2"/>
        <v>77</v>
      </c>
      <c r="L14" s="97">
        <f t="shared" si="3"/>
        <v>60.999399999999994</v>
      </c>
      <c r="M14" s="98">
        <f t="shared" si="4"/>
        <v>79.22</v>
      </c>
      <c r="N14" s="99">
        <f t="shared" si="5"/>
        <v>0</v>
      </c>
      <c r="O14" s="101">
        <f t="shared" si="6"/>
        <v>0</v>
      </c>
    </row>
    <row r="15" spans="1:16" s="1" customFormat="1" ht="15" customHeight="1" x14ac:dyDescent="0.25">
      <c r="A15" s="57">
        <v>7</v>
      </c>
      <c r="B15" s="58">
        <v>10190</v>
      </c>
      <c r="C15" s="10" t="s">
        <v>11</v>
      </c>
      <c r="D15" s="90">
        <v>111</v>
      </c>
      <c r="E15" s="72">
        <v>2.7</v>
      </c>
      <c r="F15" s="72">
        <v>44.14</v>
      </c>
      <c r="G15" s="72">
        <v>44.14</v>
      </c>
      <c r="H15" s="85">
        <v>9.01</v>
      </c>
      <c r="I15" s="38">
        <f t="shared" si="8"/>
        <v>3.5943000000000001</v>
      </c>
      <c r="J15" s="5"/>
      <c r="K15" s="100">
        <f t="shared" si="2"/>
        <v>111</v>
      </c>
      <c r="L15" s="97">
        <f t="shared" si="3"/>
        <v>58.996499999999997</v>
      </c>
      <c r="M15" s="98">
        <f t="shared" si="4"/>
        <v>53.15</v>
      </c>
      <c r="N15" s="99">
        <v>3</v>
      </c>
      <c r="O15" s="101">
        <f t="shared" si="6"/>
        <v>2.7</v>
      </c>
    </row>
    <row r="16" spans="1:16" s="1" customFormat="1" ht="15" customHeight="1" x14ac:dyDescent="0.25">
      <c r="A16" s="57">
        <v>8</v>
      </c>
      <c r="B16" s="58">
        <v>10320</v>
      </c>
      <c r="C16" s="10" t="s">
        <v>12</v>
      </c>
      <c r="D16" s="90">
        <v>91</v>
      </c>
      <c r="E16" s="72"/>
      <c r="F16" s="72">
        <v>3.3</v>
      </c>
      <c r="G16" s="72">
        <v>84.62</v>
      </c>
      <c r="H16" s="85">
        <v>12.09</v>
      </c>
      <c r="I16" s="38">
        <f t="shared" si="8"/>
        <v>4.0883000000000003</v>
      </c>
      <c r="J16" s="5"/>
      <c r="K16" s="100">
        <f t="shared" si="2"/>
        <v>91</v>
      </c>
      <c r="L16" s="97">
        <f t="shared" si="3"/>
        <v>88.006100000000004</v>
      </c>
      <c r="M16" s="98">
        <f t="shared" si="4"/>
        <v>96.710000000000008</v>
      </c>
      <c r="N16" s="99">
        <f t="shared" si="5"/>
        <v>0</v>
      </c>
      <c r="O16" s="101">
        <f t="shared" si="6"/>
        <v>0</v>
      </c>
    </row>
    <row r="17" spans="1:15" s="1" customFormat="1" ht="15" customHeight="1" thickBot="1" x14ac:dyDescent="0.3">
      <c r="A17" s="59">
        <v>9</v>
      </c>
      <c r="B17" s="34">
        <v>10860</v>
      </c>
      <c r="C17" s="12" t="s">
        <v>103</v>
      </c>
      <c r="D17" s="77">
        <v>78</v>
      </c>
      <c r="E17" s="73"/>
      <c r="F17" s="73">
        <v>15.38</v>
      </c>
      <c r="G17" s="73">
        <v>66.67</v>
      </c>
      <c r="H17" s="74">
        <v>17.95</v>
      </c>
      <c r="I17" s="39">
        <f t="shared" si="8"/>
        <v>4.0256999999999996</v>
      </c>
      <c r="J17" s="5"/>
      <c r="K17" s="102">
        <f t="shared" si="2"/>
        <v>78</v>
      </c>
      <c r="L17" s="103">
        <f t="shared" si="3"/>
        <v>66.003600000000006</v>
      </c>
      <c r="M17" s="104">
        <f t="shared" si="4"/>
        <v>84.62</v>
      </c>
      <c r="N17" s="105">
        <f t="shared" si="5"/>
        <v>0</v>
      </c>
      <c r="O17" s="106">
        <f t="shared" si="6"/>
        <v>0</v>
      </c>
    </row>
    <row r="18" spans="1:15" s="1" customFormat="1" ht="15" customHeight="1" thickBot="1" x14ac:dyDescent="0.3">
      <c r="A18" s="44"/>
      <c r="B18" s="45"/>
      <c r="C18" s="22" t="s">
        <v>104</v>
      </c>
      <c r="D18" s="28">
        <f>SUM(D19:D30)</f>
        <v>1050</v>
      </c>
      <c r="E18" s="29">
        <f t="shared" ref="E18:H18" si="9">AVERAGE(E19:E30)</f>
        <v>3.3</v>
      </c>
      <c r="F18" s="29">
        <f t="shared" si="9"/>
        <v>37.170833333333341</v>
      </c>
      <c r="G18" s="29">
        <f t="shared" si="9"/>
        <v>51.07</v>
      </c>
      <c r="H18" s="29">
        <f t="shared" si="9"/>
        <v>10.427272727272726</v>
      </c>
      <c r="I18" s="31">
        <f>AVERAGE(I19:I30)</f>
        <v>3.6798416666666669</v>
      </c>
      <c r="J18" s="5"/>
      <c r="K18" s="160">
        <f t="shared" si="2"/>
        <v>1050</v>
      </c>
      <c r="L18" s="161">
        <f>SUM(L19:L30)</f>
        <v>663.98749999999984</v>
      </c>
      <c r="M18" s="162">
        <f t="shared" si="4"/>
        <v>61.49727272727273</v>
      </c>
      <c r="N18" s="168">
        <f>SUM(N19:N30)</f>
        <v>21.001000000000001</v>
      </c>
      <c r="O18" s="163">
        <f t="shared" si="6"/>
        <v>3.3</v>
      </c>
    </row>
    <row r="19" spans="1:15" s="1" customFormat="1" ht="15" customHeight="1" x14ac:dyDescent="0.25">
      <c r="A19" s="55">
        <v>1</v>
      </c>
      <c r="B19" s="56">
        <v>20040</v>
      </c>
      <c r="C19" s="75" t="s">
        <v>13</v>
      </c>
      <c r="D19" s="79">
        <v>77</v>
      </c>
      <c r="E19" s="80">
        <v>2.6</v>
      </c>
      <c r="F19" s="80">
        <v>33.770000000000003</v>
      </c>
      <c r="G19" s="80">
        <v>57.14</v>
      </c>
      <c r="H19" s="80">
        <v>6.49</v>
      </c>
      <c r="I19" s="41">
        <f t="shared" ref="I19:I30" si="10">(2*E19+3*F19+4*G19+5*H19)/100</f>
        <v>3.6751999999999998</v>
      </c>
      <c r="J19" s="5"/>
      <c r="K19" s="112">
        <f t="shared" si="2"/>
        <v>77</v>
      </c>
      <c r="L19" s="113">
        <f t="shared" si="3"/>
        <v>48.995100000000001</v>
      </c>
      <c r="M19" s="114">
        <f t="shared" si="4"/>
        <v>63.63</v>
      </c>
      <c r="N19" s="115">
        <v>2</v>
      </c>
      <c r="O19" s="116">
        <f t="shared" si="6"/>
        <v>2.6</v>
      </c>
    </row>
    <row r="20" spans="1:15" s="1" customFormat="1" ht="15" customHeight="1" x14ac:dyDescent="0.25">
      <c r="A20" s="57">
        <v>2</v>
      </c>
      <c r="B20" s="58">
        <v>20061</v>
      </c>
      <c r="C20" s="76" t="s">
        <v>14</v>
      </c>
      <c r="D20" s="71">
        <v>68</v>
      </c>
      <c r="E20" s="72">
        <v>1.47</v>
      </c>
      <c r="F20" s="72">
        <v>30.88</v>
      </c>
      <c r="G20" s="72">
        <v>55.88</v>
      </c>
      <c r="H20" s="72">
        <v>11.76</v>
      </c>
      <c r="I20" s="38">
        <f t="shared" si="10"/>
        <v>3.7790000000000004</v>
      </c>
      <c r="J20" s="5"/>
      <c r="K20" s="100">
        <f t="shared" si="2"/>
        <v>68</v>
      </c>
      <c r="L20" s="97">
        <f t="shared" si="3"/>
        <v>45.995200000000004</v>
      </c>
      <c r="M20" s="98">
        <f t="shared" si="4"/>
        <v>67.64</v>
      </c>
      <c r="N20" s="99">
        <v>1</v>
      </c>
      <c r="O20" s="101">
        <f t="shared" si="6"/>
        <v>1.47</v>
      </c>
    </row>
    <row r="21" spans="1:15" s="1" customFormat="1" ht="15" customHeight="1" x14ac:dyDescent="0.25">
      <c r="A21" s="57">
        <v>3</v>
      </c>
      <c r="B21" s="58">
        <v>21020</v>
      </c>
      <c r="C21" s="76" t="s">
        <v>22</v>
      </c>
      <c r="D21" s="71">
        <v>70</v>
      </c>
      <c r="E21" s="72"/>
      <c r="F21" s="72">
        <v>15.71</v>
      </c>
      <c r="G21" s="72">
        <v>65.709999999999994</v>
      </c>
      <c r="H21" s="72">
        <v>18.57</v>
      </c>
      <c r="I21" s="38">
        <f t="shared" si="10"/>
        <v>4.0281999999999991</v>
      </c>
      <c r="J21" s="5"/>
      <c r="K21" s="100">
        <f t="shared" si="2"/>
        <v>70</v>
      </c>
      <c r="L21" s="97">
        <f t="shared" si="3"/>
        <v>58.996000000000002</v>
      </c>
      <c r="M21" s="98">
        <f t="shared" si="4"/>
        <v>84.28</v>
      </c>
      <c r="N21" s="99">
        <f t="shared" si="5"/>
        <v>0</v>
      </c>
      <c r="O21" s="101">
        <f t="shared" si="6"/>
        <v>0</v>
      </c>
    </row>
    <row r="22" spans="1:15" s="1" customFormat="1" ht="15" customHeight="1" x14ac:dyDescent="0.25">
      <c r="A22" s="57">
        <v>4</v>
      </c>
      <c r="B22" s="56">
        <v>20060</v>
      </c>
      <c r="C22" s="76" t="s">
        <v>126</v>
      </c>
      <c r="D22" s="71">
        <v>143</v>
      </c>
      <c r="E22" s="72"/>
      <c r="F22" s="72">
        <v>9.09</v>
      </c>
      <c r="G22" s="72">
        <v>72.03</v>
      </c>
      <c r="H22" s="72">
        <v>18.88</v>
      </c>
      <c r="I22" s="38">
        <f t="shared" si="10"/>
        <v>4.0978999999999992</v>
      </c>
      <c r="J22" s="5"/>
      <c r="K22" s="100">
        <f t="shared" si="2"/>
        <v>143</v>
      </c>
      <c r="L22" s="97">
        <f t="shared" si="3"/>
        <v>130.00129999999999</v>
      </c>
      <c r="M22" s="98">
        <f t="shared" si="4"/>
        <v>90.91</v>
      </c>
      <c r="N22" s="99">
        <f t="shared" si="5"/>
        <v>0</v>
      </c>
      <c r="O22" s="101">
        <f t="shared" si="6"/>
        <v>0</v>
      </c>
    </row>
    <row r="23" spans="1:15" s="1" customFormat="1" ht="15" customHeight="1" x14ac:dyDescent="0.25">
      <c r="A23" s="57">
        <v>5</v>
      </c>
      <c r="B23" s="58">
        <v>20400</v>
      </c>
      <c r="C23" s="76" t="s">
        <v>16</v>
      </c>
      <c r="D23" s="71">
        <v>130</v>
      </c>
      <c r="E23" s="72"/>
      <c r="F23" s="72">
        <v>34.619999999999997</v>
      </c>
      <c r="G23" s="72">
        <v>55.38</v>
      </c>
      <c r="H23" s="72">
        <v>10</v>
      </c>
      <c r="I23" s="38">
        <f t="shared" si="10"/>
        <v>3.7538</v>
      </c>
      <c r="J23" s="5"/>
      <c r="K23" s="100">
        <f t="shared" si="2"/>
        <v>130</v>
      </c>
      <c r="L23" s="97">
        <f t="shared" si="3"/>
        <v>84.994</v>
      </c>
      <c r="M23" s="98">
        <f t="shared" si="4"/>
        <v>65.38</v>
      </c>
      <c r="N23" s="99">
        <f t="shared" si="5"/>
        <v>0</v>
      </c>
      <c r="O23" s="101">
        <f t="shared" si="6"/>
        <v>0</v>
      </c>
    </row>
    <row r="24" spans="1:15" s="1" customFormat="1" ht="15" customHeight="1" x14ac:dyDescent="0.25">
      <c r="A24" s="57">
        <v>6</v>
      </c>
      <c r="B24" s="58">
        <v>20080</v>
      </c>
      <c r="C24" s="76" t="s">
        <v>15</v>
      </c>
      <c r="D24" s="71">
        <v>82</v>
      </c>
      <c r="E24" s="72">
        <v>1.22</v>
      </c>
      <c r="F24" s="72">
        <v>43.9</v>
      </c>
      <c r="G24" s="72">
        <v>51.22</v>
      </c>
      <c r="H24" s="72">
        <v>3.66</v>
      </c>
      <c r="I24" s="38">
        <f t="shared" si="10"/>
        <v>3.5731999999999999</v>
      </c>
      <c r="J24" s="5"/>
      <c r="K24" s="100">
        <f t="shared" si="2"/>
        <v>82</v>
      </c>
      <c r="L24" s="97">
        <f t="shared" si="3"/>
        <v>45.001599999999996</v>
      </c>
      <c r="M24" s="98">
        <f t="shared" si="4"/>
        <v>54.879999999999995</v>
      </c>
      <c r="N24" s="99">
        <v>1</v>
      </c>
      <c r="O24" s="101">
        <f t="shared" si="6"/>
        <v>1.22</v>
      </c>
    </row>
    <row r="25" spans="1:15" s="1" customFormat="1" ht="15" customHeight="1" x14ac:dyDescent="0.25">
      <c r="A25" s="57">
        <v>7</v>
      </c>
      <c r="B25" s="58">
        <v>20460</v>
      </c>
      <c r="C25" s="76" t="s">
        <v>17</v>
      </c>
      <c r="D25" s="71">
        <v>110</v>
      </c>
      <c r="E25" s="72">
        <v>1.82</v>
      </c>
      <c r="F25" s="72">
        <v>36.36</v>
      </c>
      <c r="G25" s="72">
        <v>51.82</v>
      </c>
      <c r="H25" s="72">
        <v>10</v>
      </c>
      <c r="I25" s="38">
        <f t="shared" si="10"/>
        <v>3.7</v>
      </c>
      <c r="J25" s="5"/>
      <c r="K25" s="100">
        <f t="shared" si="2"/>
        <v>110</v>
      </c>
      <c r="L25" s="97">
        <f t="shared" si="3"/>
        <v>68.001999999999995</v>
      </c>
      <c r="M25" s="98">
        <f t="shared" si="4"/>
        <v>61.82</v>
      </c>
      <c r="N25" s="99">
        <v>2</v>
      </c>
      <c r="O25" s="101">
        <f t="shared" si="6"/>
        <v>1.82</v>
      </c>
    </row>
    <row r="26" spans="1:15" s="1" customFormat="1" ht="15" customHeight="1" x14ac:dyDescent="0.25">
      <c r="A26" s="57">
        <v>8</v>
      </c>
      <c r="B26" s="58">
        <v>20550</v>
      </c>
      <c r="C26" s="10" t="s">
        <v>18</v>
      </c>
      <c r="D26" s="71">
        <v>61</v>
      </c>
      <c r="E26" s="72">
        <v>1.64</v>
      </c>
      <c r="F26" s="72">
        <v>24.59</v>
      </c>
      <c r="G26" s="72">
        <v>57.38</v>
      </c>
      <c r="H26" s="72">
        <v>16.39</v>
      </c>
      <c r="I26" s="38">
        <f t="shared" si="10"/>
        <v>3.8851999999999998</v>
      </c>
      <c r="J26" s="5"/>
      <c r="K26" s="100">
        <f t="shared" si="2"/>
        <v>61</v>
      </c>
      <c r="L26" s="97">
        <f t="shared" si="3"/>
        <v>44.999700000000004</v>
      </c>
      <c r="M26" s="98">
        <f t="shared" si="4"/>
        <v>73.77000000000001</v>
      </c>
      <c r="N26" s="99">
        <v>1</v>
      </c>
      <c r="O26" s="101">
        <f t="shared" si="6"/>
        <v>1.64</v>
      </c>
    </row>
    <row r="27" spans="1:15" s="1" customFormat="1" ht="15" customHeight="1" x14ac:dyDescent="0.25">
      <c r="A27" s="57">
        <v>9</v>
      </c>
      <c r="B27" s="58">
        <v>20630</v>
      </c>
      <c r="C27" s="10" t="s">
        <v>19</v>
      </c>
      <c r="D27" s="71">
        <v>85</v>
      </c>
      <c r="E27" s="72">
        <v>7.06</v>
      </c>
      <c r="F27" s="72">
        <v>43.53</v>
      </c>
      <c r="G27" s="72">
        <v>41.18</v>
      </c>
      <c r="H27" s="72">
        <v>8.24</v>
      </c>
      <c r="I27" s="38">
        <f t="shared" si="10"/>
        <v>3.5063</v>
      </c>
      <c r="J27" s="5"/>
      <c r="K27" s="100">
        <f t="shared" si="2"/>
        <v>85</v>
      </c>
      <c r="L27" s="97">
        <f t="shared" si="3"/>
        <v>42.006999999999998</v>
      </c>
      <c r="M27" s="98">
        <f t="shared" si="4"/>
        <v>49.42</v>
      </c>
      <c r="N27" s="99">
        <f t="shared" si="5"/>
        <v>6.0010000000000003</v>
      </c>
      <c r="O27" s="101">
        <f t="shared" si="6"/>
        <v>7.06</v>
      </c>
    </row>
    <row r="28" spans="1:15" s="1" customFormat="1" ht="15" customHeight="1" x14ac:dyDescent="0.25">
      <c r="A28" s="57">
        <v>10</v>
      </c>
      <c r="B28" s="58">
        <v>20810</v>
      </c>
      <c r="C28" s="10" t="s">
        <v>20</v>
      </c>
      <c r="D28" s="71">
        <v>60</v>
      </c>
      <c r="E28" s="72"/>
      <c r="F28" s="72">
        <v>61.67</v>
      </c>
      <c r="G28" s="72">
        <v>33.33</v>
      </c>
      <c r="H28" s="72">
        <v>5</v>
      </c>
      <c r="I28" s="38">
        <f t="shared" si="10"/>
        <v>3.4333</v>
      </c>
      <c r="J28" s="5"/>
      <c r="K28" s="100">
        <f t="shared" si="2"/>
        <v>60</v>
      </c>
      <c r="L28" s="97">
        <f t="shared" si="3"/>
        <v>22.997999999999998</v>
      </c>
      <c r="M28" s="98">
        <f t="shared" si="4"/>
        <v>38.33</v>
      </c>
      <c r="N28" s="99">
        <f t="shared" si="5"/>
        <v>0</v>
      </c>
      <c r="O28" s="101">
        <f t="shared" si="6"/>
        <v>0</v>
      </c>
    </row>
    <row r="29" spans="1:15" s="1" customFormat="1" ht="15" customHeight="1" x14ac:dyDescent="0.25">
      <c r="A29" s="57">
        <v>11</v>
      </c>
      <c r="B29" s="58">
        <v>20900</v>
      </c>
      <c r="C29" s="10" t="s">
        <v>21</v>
      </c>
      <c r="D29" s="71">
        <v>105</v>
      </c>
      <c r="E29" s="72">
        <v>3.81</v>
      </c>
      <c r="F29" s="72">
        <v>39.049999999999997</v>
      </c>
      <c r="G29" s="72">
        <v>51.43</v>
      </c>
      <c r="H29" s="72">
        <v>5.71</v>
      </c>
      <c r="I29" s="38">
        <f t="shared" si="10"/>
        <v>3.5904000000000003</v>
      </c>
      <c r="J29" s="5"/>
      <c r="K29" s="100">
        <f t="shared" si="2"/>
        <v>105</v>
      </c>
      <c r="L29" s="97">
        <f t="shared" si="3"/>
        <v>59.997</v>
      </c>
      <c r="M29" s="98">
        <f t="shared" si="4"/>
        <v>57.14</v>
      </c>
      <c r="N29" s="99">
        <v>4</v>
      </c>
      <c r="O29" s="101">
        <f t="shared" si="6"/>
        <v>3.81</v>
      </c>
    </row>
    <row r="30" spans="1:15" s="1" customFormat="1" ht="15" customHeight="1" thickBot="1" x14ac:dyDescent="0.3">
      <c r="A30" s="57">
        <v>12</v>
      </c>
      <c r="B30" s="34">
        <v>21350</v>
      </c>
      <c r="C30" s="7" t="s">
        <v>23</v>
      </c>
      <c r="D30" s="93">
        <v>59</v>
      </c>
      <c r="E30" s="81">
        <v>6.78</v>
      </c>
      <c r="F30" s="81">
        <v>72.88</v>
      </c>
      <c r="G30" s="81">
        <v>20.34</v>
      </c>
      <c r="H30" s="82"/>
      <c r="I30" s="40">
        <f t="shared" si="10"/>
        <v>3.1356000000000002</v>
      </c>
      <c r="J30" s="5"/>
      <c r="K30" s="107">
        <f t="shared" si="2"/>
        <v>59</v>
      </c>
      <c r="L30" s="108">
        <f t="shared" si="3"/>
        <v>12.000599999999999</v>
      </c>
      <c r="M30" s="109">
        <f t="shared" si="4"/>
        <v>20.34</v>
      </c>
      <c r="N30" s="110">
        <v>4</v>
      </c>
      <c r="O30" s="111">
        <f t="shared" si="6"/>
        <v>6.78</v>
      </c>
    </row>
    <row r="31" spans="1:15" s="1" customFormat="1" ht="15" customHeight="1" thickBot="1" x14ac:dyDescent="0.3">
      <c r="A31" s="54"/>
      <c r="B31" s="35"/>
      <c r="C31" s="22" t="s">
        <v>105</v>
      </c>
      <c r="D31" s="28">
        <f>SUM(D32:D48)</f>
        <v>1484</v>
      </c>
      <c r="E31" s="29">
        <f t="shared" ref="E31:H31" si="11">AVERAGE(E32:E48)</f>
        <v>4.1974999999999998</v>
      </c>
      <c r="F31" s="29">
        <f t="shared" si="11"/>
        <v>40.772352941176464</v>
      </c>
      <c r="G31" s="29">
        <f t="shared" si="11"/>
        <v>42.988823529411768</v>
      </c>
      <c r="H31" s="29">
        <f t="shared" si="11"/>
        <v>7.2606666666666673</v>
      </c>
      <c r="I31" s="46">
        <f>AVERAGE(I32:I48)</f>
        <v>3.3420588235294115</v>
      </c>
      <c r="J31" s="5"/>
      <c r="K31" s="160">
        <f t="shared" si="2"/>
        <v>1484</v>
      </c>
      <c r="L31" s="161">
        <f>SUM(L32:L48)</f>
        <v>769.00189999999998</v>
      </c>
      <c r="M31" s="162">
        <f t="shared" si="4"/>
        <v>50.249490196078433</v>
      </c>
      <c r="N31" s="168">
        <f>SUM(N32:N48)</f>
        <v>58.013500000000001</v>
      </c>
      <c r="O31" s="163">
        <f t="shared" si="6"/>
        <v>4.1974999999999998</v>
      </c>
    </row>
    <row r="32" spans="1:15" s="1" customFormat="1" ht="15" customHeight="1" x14ac:dyDescent="0.25">
      <c r="A32" s="55">
        <v>1</v>
      </c>
      <c r="B32" s="56">
        <v>30070</v>
      </c>
      <c r="C32" s="13" t="s">
        <v>25</v>
      </c>
      <c r="D32" s="79">
        <v>138</v>
      </c>
      <c r="E32" s="80">
        <v>5.8</v>
      </c>
      <c r="F32" s="80">
        <v>35.51</v>
      </c>
      <c r="G32" s="80">
        <v>52.9</v>
      </c>
      <c r="H32" s="80">
        <v>5.8</v>
      </c>
      <c r="I32" s="37">
        <f t="shared" ref="I32:I48" si="12">(2*E32+3*F32+4*G32+5*H32)/100</f>
        <v>3.5873000000000004</v>
      </c>
      <c r="J32" s="5"/>
      <c r="K32" s="112">
        <f t="shared" si="2"/>
        <v>138</v>
      </c>
      <c r="L32" s="113">
        <f t="shared" si="3"/>
        <v>81.006</v>
      </c>
      <c r="M32" s="114">
        <f t="shared" si="4"/>
        <v>58.699999999999996</v>
      </c>
      <c r="N32" s="115">
        <f t="shared" si="5"/>
        <v>8.0039999999999996</v>
      </c>
      <c r="O32" s="116">
        <f t="shared" si="6"/>
        <v>5.8</v>
      </c>
    </row>
    <row r="33" spans="1:15" s="1" customFormat="1" ht="15" customHeight="1" x14ac:dyDescent="0.25">
      <c r="A33" s="57">
        <v>2</v>
      </c>
      <c r="B33" s="58">
        <v>30480</v>
      </c>
      <c r="C33" s="11" t="s">
        <v>106</v>
      </c>
      <c r="D33" s="71">
        <v>126</v>
      </c>
      <c r="E33" s="72">
        <v>2.38</v>
      </c>
      <c r="F33" s="72">
        <v>41.27</v>
      </c>
      <c r="G33" s="72">
        <v>48.41</v>
      </c>
      <c r="H33" s="72">
        <v>7.94</v>
      </c>
      <c r="I33" s="41">
        <f t="shared" si="12"/>
        <v>3.6190999999999995</v>
      </c>
      <c r="J33" s="5"/>
      <c r="K33" s="100">
        <f t="shared" si="2"/>
        <v>126</v>
      </c>
      <c r="L33" s="97">
        <f t="shared" si="3"/>
        <v>71.000999999999991</v>
      </c>
      <c r="M33" s="98">
        <f t="shared" si="4"/>
        <v>56.349999999999994</v>
      </c>
      <c r="N33" s="99">
        <v>3</v>
      </c>
      <c r="O33" s="101">
        <f t="shared" si="6"/>
        <v>2.38</v>
      </c>
    </row>
    <row r="34" spans="1:15" s="1" customFormat="1" ht="15" customHeight="1" x14ac:dyDescent="0.25">
      <c r="A34" s="57">
        <v>3</v>
      </c>
      <c r="B34" s="58">
        <v>30460</v>
      </c>
      <c r="C34" s="10" t="s">
        <v>30</v>
      </c>
      <c r="D34" s="71">
        <v>123</v>
      </c>
      <c r="E34" s="72">
        <v>1.63</v>
      </c>
      <c r="F34" s="72">
        <v>39.840000000000003</v>
      </c>
      <c r="G34" s="72">
        <v>51.22</v>
      </c>
      <c r="H34" s="72">
        <v>7.32</v>
      </c>
      <c r="I34" s="38">
        <f t="shared" si="12"/>
        <v>3.6426000000000003</v>
      </c>
      <c r="J34" s="5"/>
      <c r="K34" s="100">
        <f t="shared" si="2"/>
        <v>123</v>
      </c>
      <c r="L34" s="97">
        <f t="shared" si="3"/>
        <v>72.004199999999997</v>
      </c>
      <c r="M34" s="98">
        <f t="shared" si="4"/>
        <v>58.54</v>
      </c>
      <c r="N34" s="99">
        <v>2</v>
      </c>
      <c r="O34" s="101">
        <f t="shared" si="6"/>
        <v>1.63</v>
      </c>
    </row>
    <row r="35" spans="1:15" s="1" customFormat="1" ht="15" customHeight="1" x14ac:dyDescent="0.25">
      <c r="A35" s="57">
        <v>4</v>
      </c>
      <c r="B35" s="58">
        <v>30030</v>
      </c>
      <c r="C35" s="10" t="s">
        <v>24</v>
      </c>
      <c r="D35" s="71">
        <v>76</v>
      </c>
      <c r="E35" s="72">
        <v>6.58</v>
      </c>
      <c r="F35" s="72">
        <v>43.42</v>
      </c>
      <c r="G35" s="72">
        <v>48.68</v>
      </c>
      <c r="H35" s="72">
        <v>1.32</v>
      </c>
      <c r="I35" s="38">
        <f t="shared" si="12"/>
        <v>3.4474</v>
      </c>
      <c r="J35" s="5"/>
      <c r="K35" s="100">
        <f t="shared" si="2"/>
        <v>76</v>
      </c>
      <c r="L35" s="97">
        <f t="shared" si="3"/>
        <v>38</v>
      </c>
      <c r="M35" s="98">
        <f t="shared" si="4"/>
        <v>50</v>
      </c>
      <c r="N35" s="99">
        <f t="shared" si="5"/>
        <v>5.0007999999999999</v>
      </c>
      <c r="O35" s="101">
        <f t="shared" si="6"/>
        <v>6.58</v>
      </c>
    </row>
    <row r="36" spans="1:15" s="1" customFormat="1" ht="15" customHeight="1" x14ac:dyDescent="0.25">
      <c r="A36" s="57">
        <v>5</v>
      </c>
      <c r="B36" s="58">
        <v>31000</v>
      </c>
      <c r="C36" s="10" t="s">
        <v>38</v>
      </c>
      <c r="D36" s="71">
        <v>99</v>
      </c>
      <c r="E36" s="72"/>
      <c r="F36" s="72">
        <v>7.07</v>
      </c>
      <c r="G36" s="72">
        <v>52.53</v>
      </c>
      <c r="H36" s="72">
        <v>40.4</v>
      </c>
      <c r="I36" s="38">
        <f t="shared" si="12"/>
        <v>4.3333000000000004</v>
      </c>
      <c r="J36" s="5"/>
      <c r="K36" s="100">
        <f t="shared" si="2"/>
        <v>99</v>
      </c>
      <c r="L36" s="97">
        <f t="shared" si="3"/>
        <v>92.000700000000009</v>
      </c>
      <c r="M36" s="98">
        <f t="shared" si="4"/>
        <v>92.93</v>
      </c>
      <c r="N36" s="99">
        <f t="shared" si="5"/>
        <v>0</v>
      </c>
      <c r="O36" s="101">
        <f t="shared" si="6"/>
        <v>0</v>
      </c>
    </row>
    <row r="37" spans="1:15" s="1" customFormat="1" ht="15" customHeight="1" x14ac:dyDescent="0.25">
      <c r="A37" s="57">
        <v>6</v>
      </c>
      <c r="B37" s="58">
        <v>30130</v>
      </c>
      <c r="C37" s="10" t="s">
        <v>26</v>
      </c>
      <c r="D37" s="71">
        <v>49</v>
      </c>
      <c r="E37" s="72">
        <v>4.08</v>
      </c>
      <c r="F37" s="72">
        <v>59.18</v>
      </c>
      <c r="G37" s="72">
        <v>36.729999999999997</v>
      </c>
      <c r="H37" s="72"/>
      <c r="I37" s="38">
        <f t="shared" si="12"/>
        <v>3.3262</v>
      </c>
      <c r="J37" s="5"/>
      <c r="K37" s="100">
        <f t="shared" si="2"/>
        <v>49</v>
      </c>
      <c r="L37" s="97">
        <f t="shared" si="3"/>
        <v>17.997699999999998</v>
      </c>
      <c r="M37" s="98">
        <f t="shared" si="4"/>
        <v>36.729999999999997</v>
      </c>
      <c r="N37" s="99">
        <f t="shared" si="5"/>
        <v>1.9992000000000001</v>
      </c>
      <c r="O37" s="101">
        <f t="shared" si="6"/>
        <v>4.08</v>
      </c>
    </row>
    <row r="38" spans="1:15" s="1" customFormat="1" ht="15" customHeight="1" x14ac:dyDescent="0.25">
      <c r="A38" s="57">
        <v>7</v>
      </c>
      <c r="B38" s="58">
        <v>30160</v>
      </c>
      <c r="C38" s="10" t="s">
        <v>27</v>
      </c>
      <c r="D38" s="71">
        <v>98</v>
      </c>
      <c r="E38" s="72">
        <v>2.04</v>
      </c>
      <c r="F38" s="72">
        <v>59.18</v>
      </c>
      <c r="G38" s="72">
        <v>38.78</v>
      </c>
      <c r="H38" s="72"/>
      <c r="I38" s="38">
        <f t="shared" si="12"/>
        <v>3.3673999999999999</v>
      </c>
      <c r="J38" s="5"/>
      <c r="K38" s="100">
        <f t="shared" si="2"/>
        <v>98</v>
      </c>
      <c r="L38" s="97">
        <f t="shared" si="3"/>
        <v>38.004400000000004</v>
      </c>
      <c r="M38" s="98">
        <f t="shared" si="4"/>
        <v>38.78</v>
      </c>
      <c r="N38" s="99">
        <f t="shared" si="5"/>
        <v>1.9992000000000001</v>
      </c>
      <c r="O38" s="101">
        <f t="shared" si="6"/>
        <v>2.04</v>
      </c>
    </row>
    <row r="39" spans="1:15" s="1" customFormat="1" ht="15" customHeight="1" x14ac:dyDescent="0.25">
      <c r="A39" s="57">
        <v>8</v>
      </c>
      <c r="B39" s="58">
        <v>30310</v>
      </c>
      <c r="C39" s="10" t="s">
        <v>28</v>
      </c>
      <c r="D39" s="71">
        <v>65</v>
      </c>
      <c r="E39" s="72">
        <v>1.54</v>
      </c>
      <c r="F39" s="72">
        <v>60</v>
      </c>
      <c r="G39" s="72">
        <v>36.92</v>
      </c>
      <c r="H39" s="72">
        <v>1.54</v>
      </c>
      <c r="I39" s="38">
        <f t="shared" si="12"/>
        <v>3.3845999999999998</v>
      </c>
      <c r="J39" s="5"/>
      <c r="K39" s="100">
        <f t="shared" si="2"/>
        <v>65</v>
      </c>
      <c r="L39" s="97">
        <f t="shared" si="3"/>
        <v>24.999000000000002</v>
      </c>
      <c r="M39" s="98">
        <f t="shared" si="4"/>
        <v>38.46</v>
      </c>
      <c r="N39" s="99">
        <f t="shared" si="5"/>
        <v>1.0010000000000001</v>
      </c>
      <c r="O39" s="101">
        <f t="shared" si="6"/>
        <v>1.54</v>
      </c>
    </row>
    <row r="40" spans="1:15" s="1" customFormat="1" ht="15" customHeight="1" x14ac:dyDescent="0.25">
      <c r="A40" s="57">
        <v>9</v>
      </c>
      <c r="B40" s="58">
        <v>30440</v>
      </c>
      <c r="C40" s="10" t="s">
        <v>29</v>
      </c>
      <c r="D40" s="71">
        <v>87</v>
      </c>
      <c r="E40" s="72">
        <v>2.2999999999999998</v>
      </c>
      <c r="F40" s="72">
        <v>35.630000000000003</v>
      </c>
      <c r="G40" s="72">
        <v>52.87</v>
      </c>
      <c r="H40" s="72">
        <v>9.1999999999999993</v>
      </c>
      <c r="I40" s="38">
        <f t="shared" si="12"/>
        <v>3.6897000000000002</v>
      </c>
      <c r="J40" s="5"/>
      <c r="K40" s="100">
        <f t="shared" si="2"/>
        <v>87</v>
      </c>
      <c r="L40" s="97">
        <f t="shared" si="3"/>
        <v>54.000899999999994</v>
      </c>
      <c r="M40" s="98">
        <f t="shared" si="4"/>
        <v>62.069999999999993</v>
      </c>
      <c r="N40" s="99">
        <v>2</v>
      </c>
      <c r="O40" s="101">
        <f t="shared" si="6"/>
        <v>2.2999999999999998</v>
      </c>
    </row>
    <row r="41" spans="1:15" s="1" customFormat="1" ht="15" customHeight="1" x14ac:dyDescent="0.25">
      <c r="A41" s="57">
        <v>10</v>
      </c>
      <c r="B41" s="58">
        <v>30500</v>
      </c>
      <c r="C41" s="10" t="s">
        <v>31</v>
      </c>
      <c r="D41" s="71">
        <v>37</v>
      </c>
      <c r="E41" s="72">
        <v>8.11</v>
      </c>
      <c r="F41" s="72">
        <v>62.16</v>
      </c>
      <c r="G41" s="72">
        <v>27.03</v>
      </c>
      <c r="H41" s="72">
        <v>2.7</v>
      </c>
      <c r="I41" s="38">
        <f t="shared" si="12"/>
        <v>3.2431999999999999</v>
      </c>
      <c r="J41" s="5"/>
      <c r="K41" s="100">
        <f t="shared" si="2"/>
        <v>37</v>
      </c>
      <c r="L41" s="97">
        <f t="shared" si="3"/>
        <v>11.0001</v>
      </c>
      <c r="M41" s="98">
        <f t="shared" si="4"/>
        <v>29.73</v>
      </c>
      <c r="N41" s="99">
        <f t="shared" si="5"/>
        <v>3.0007000000000001</v>
      </c>
      <c r="O41" s="101">
        <f t="shared" si="6"/>
        <v>8.11</v>
      </c>
    </row>
    <row r="42" spans="1:15" s="1" customFormat="1" ht="15" customHeight="1" x14ac:dyDescent="0.25">
      <c r="A42" s="57">
        <v>11</v>
      </c>
      <c r="B42" s="58">
        <v>30530</v>
      </c>
      <c r="C42" s="10" t="s">
        <v>32</v>
      </c>
      <c r="D42" s="71">
        <v>142</v>
      </c>
      <c r="E42" s="72">
        <v>6.34</v>
      </c>
      <c r="F42" s="72">
        <v>53.52</v>
      </c>
      <c r="G42" s="72">
        <v>32.39</v>
      </c>
      <c r="H42" s="72">
        <v>7.75</v>
      </c>
      <c r="I42" s="38">
        <f t="shared" si="12"/>
        <v>3.4155000000000002</v>
      </c>
      <c r="J42" s="5"/>
      <c r="K42" s="100">
        <f t="shared" si="2"/>
        <v>142</v>
      </c>
      <c r="L42" s="97">
        <f t="shared" si="3"/>
        <v>56.998800000000003</v>
      </c>
      <c r="M42" s="98">
        <f t="shared" si="4"/>
        <v>40.14</v>
      </c>
      <c r="N42" s="99">
        <f t="shared" si="5"/>
        <v>9.0028000000000006</v>
      </c>
      <c r="O42" s="101">
        <f t="shared" si="6"/>
        <v>6.34</v>
      </c>
    </row>
    <row r="43" spans="1:15" s="1" customFormat="1" ht="15" customHeight="1" x14ac:dyDescent="0.25">
      <c r="A43" s="57">
        <v>12</v>
      </c>
      <c r="B43" s="58">
        <v>30640</v>
      </c>
      <c r="C43" s="10" t="s">
        <v>33</v>
      </c>
      <c r="D43" s="71">
        <v>82</v>
      </c>
      <c r="E43" s="72">
        <v>2.44</v>
      </c>
      <c r="F43" s="72">
        <v>32.93</v>
      </c>
      <c r="G43" s="72">
        <v>50</v>
      </c>
      <c r="H43" s="72">
        <v>14.63</v>
      </c>
      <c r="I43" s="38">
        <f t="shared" si="12"/>
        <v>3.7681999999999993</v>
      </c>
      <c r="J43" s="5"/>
      <c r="K43" s="100">
        <f t="shared" si="2"/>
        <v>82</v>
      </c>
      <c r="L43" s="97">
        <f t="shared" si="3"/>
        <v>52.996600000000001</v>
      </c>
      <c r="M43" s="98">
        <f t="shared" si="4"/>
        <v>64.63</v>
      </c>
      <c r="N43" s="99">
        <v>2</v>
      </c>
      <c r="O43" s="101">
        <f t="shared" si="6"/>
        <v>2.44</v>
      </c>
    </row>
    <row r="44" spans="1:15" s="1" customFormat="1" ht="15" customHeight="1" x14ac:dyDescent="0.25">
      <c r="A44" s="57">
        <v>13</v>
      </c>
      <c r="B44" s="58">
        <v>30650</v>
      </c>
      <c r="C44" s="10" t="s">
        <v>34</v>
      </c>
      <c r="D44" s="71">
        <v>55</v>
      </c>
      <c r="E44" s="72">
        <v>1.82</v>
      </c>
      <c r="F44" s="72">
        <v>30.91</v>
      </c>
      <c r="G44" s="72">
        <v>65.45</v>
      </c>
      <c r="H44" s="72">
        <v>1.82</v>
      </c>
      <c r="I44" s="38">
        <f t="shared" si="12"/>
        <v>3.6727000000000003</v>
      </c>
      <c r="J44" s="5"/>
      <c r="K44" s="100">
        <f t="shared" si="2"/>
        <v>55</v>
      </c>
      <c r="L44" s="97">
        <f t="shared" si="3"/>
        <v>36.9985</v>
      </c>
      <c r="M44" s="98">
        <f t="shared" si="4"/>
        <v>67.27</v>
      </c>
      <c r="N44" s="99">
        <f t="shared" si="5"/>
        <v>1.0010000000000001</v>
      </c>
      <c r="O44" s="101">
        <f t="shared" si="6"/>
        <v>1.82</v>
      </c>
    </row>
    <row r="45" spans="1:15" s="1" customFormat="1" ht="15" customHeight="1" x14ac:dyDescent="0.25">
      <c r="A45" s="57">
        <v>14</v>
      </c>
      <c r="B45" s="56">
        <v>30790</v>
      </c>
      <c r="C45" s="11" t="s">
        <v>35</v>
      </c>
      <c r="D45" s="71">
        <v>62</v>
      </c>
      <c r="E45" s="72">
        <v>9.68</v>
      </c>
      <c r="F45" s="72">
        <v>32.26</v>
      </c>
      <c r="G45" s="72">
        <v>51.61</v>
      </c>
      <c r="H45" s="72">
        <v>6.45</v>
      </c>
      <c r="I45" s="38">
        <f t="shared" si="12"/>
        <v>3.5482999999999998</v>
      </c>
      <c r="J45" s="5"/>
      <c r="K45" s="100">
        <f t="shared" si="2"/>
        <v>62</v>
      </c>
      <c r="L45" s="97">
        <f t="shared" si="3"/>
        <v>35.997199999999999</v>
      </c>
      <c r="M45" s="98">
        <f t="shared" si="4"/>
        <v>58.06</v>
      </c>
      <c r="N45" s="99">
        <f t="shared" si="5"/>
        <v>6.0015999999999998</v>
      </c>
      <c r="O45" s="101">
        <f t="shared" si="6"/>
        <v>9.68</v>
      </c>
    </row>
    <row r="46" spans="1:15" s="1" customFormat="1" ht="15" customHeight="1" x14ac:dyDescent="0.25">
      <c r="A46" s="57">
        <v>15</v>
      </c>
      <c r="B46" s="58">
        <v>30890</v>
      </c>
      <c r="C46" s="10" t="s">
        <v>36</v>
      </c>
      <c r="D46" s="71">
        <v>49</v>
      </c>
      <c r="E46" s="72">
        <v>0</v>
      </c>
      <c r="F46" s="72">
        <v>0</v>
      </c>
      <c r="G46" s="72">
        <v>0</v>
      </c>
      <c r="H46" s="72">
        <v>0</v>
      </c>
      <c r="I46" s="38">
        <f t="shared" si="12"/>
        <v>0</v>
      </c>
      <c r="J46" s="5"/>
      <c r="K46" s="100">
        <f t="shared" si="2"/>
        <v>49</v>
      </c>
      <c r="L46" s="97"/>
      <c r="M46" s="98">
        <f t="shared" si="4"/>
        <v>0</v>
      </c>
      <c r="N46" s="167"/>
      <c r="O46" s="101"/>
    </row>
    <row r="47" spans="1:15" s="1" customFormat="1" ht="15" customHeight="1" x14ac:dyDescent="0.25">
      <c r="A47" s="57">
        <v>16</v>
      </c>
      <c r="B47" s="58">
        <v>30940</v>
      </c>
      <c r="C47" s="10" t="s">
        <v>37</v>
      </c>
      <c r="D47" s="71">
        <v>96</v>
      </c>
      <c r="E47" s="72">
        <v>10.42</v>
      </c>
      <c r="F47" s="72">
        <v>56.25</v>
      </c>
      <c r="G47" s="72">
        <v>32.29</v>
      </c>
      <c r="H47" s="72">
        <v>1.04</v>
      </c>
      <c r="I47" s="38">
        <f t="shared" si="12"/>
        <v>3.2395</v>
      </c>
      <c r="J47" s="5"/>
      <c r="K47" s="100">
        <f t="shared" si="2"/>
        <v>96</v>
      </c>
      <c r="L47" s="97">
        <f t="shared" si="3"/>
        <v>31.996799999999997</v>
      </c>
      <c r="M47" s="98">
        <f t="shared" si="4"/>
        <v>33.33</v>
      </c>
      <c r="N47" s="167">
        <f t="shared" si="5"/>
        <v>10.0032</v>
      </c>
      <c r="O47" s="101">
        <f t="shared" si="6"/>
        <v>10.42</v>
      </c>
    </row>
    <row r="48" spans="1:15" s="1" customFormat="1" ht="15" customHeight="1" thickBot="1" x14ac:dyDescent="0.3">
      <c r="A48" s="59">
        <v>17</v>
      </c>
      <c r="B48" s="60">
        <v>31480</v>
      </c>
      <c r="C48" s="19" t="s">
        <v>39</v>
      </c>
      <c r="D48" s="91">
        <v>100</v>
      </c>
      <c r="E48" s="81">
        <v>2</v>
      </c>
      <c r="F48" s="81">
        <v>44</v>
      </c>
      <c r="G48" s="81">
        <v>53</v>
      </c>
      <c r="H48" s="82">
        <v>1</v>
      </c>
      <c r="I48" s="39">
        <f t="shared" si="12"/>
        <v>3.53</v>
      </c>
      <c r="J48" s="5"/>
      <c r="K48" s="107">
        <f t="shared" si="2"/>
        <v>100</v>
      </c>
      <c r="L48" s="108">
        <f t="shared" si="3"/>
        <v>54</v>
      </c>
      <c r="M48" s="109">
        <f t="shared" si="4"/>
        <v>54</v>
      </c>
      <c r="N48" s="110">
        <f t="shared" si="5"/>
        <v>2</v>
      </c>
      <c r="O48" s="111">
        <f t="shared" si="6"/>
        <v>2</v>
      </c>
    </row>
    <row r="49" spans="1:15" s="1" customFormat="1" ht="15" customHeight="1" thickBot="1" x14ac:dyDescent="0.3">
      <c r="A49" s="54"/>
      <c r="B49" s="35"/>
      <c r="C49" s="30" t="s">
        <v>107</v>
      </c>
      <c r="D49" s="28">
        <f>SUM(D50:D68)</f>
        <v>1658</v>
      </c>
      <c r="E49" s="29">
        <f t="shared" ref="E49:H49" si="13">AVERAGE(E50:E68)</f>
        <v>5.144166666666667</v>
      </c>
      <c r="F49" s="29">
        <f t="shared" si="13"/>
        <v>28.688421052631575</v>
      </c>
      <c r="G49" s="29">
        <f t="shared" si="13"/>
        <v>55.08</v>
      </c>
      <c r="H49" s="29">
        <f t="shared" si="13"/>
        <v>12.982631578947371</v>
      </c>
      <c r="I49" s="31">
        <f>AVERAGE(I50:I68)</f>
        <v>3.7779631578947361</v>
      </c>
      <c r="J49" s="5"/>
      <c r="K49" s="160">
        <f t="shared" si="2"/>
        <v>1658</v>
      </c>
      <c r="L49" s="161">
        <f>SUM(L50:L68)</f>
        <v>1126.9788999999996</v>
      </c>
      <c r="M49" s="162">
        <f t="shared" si="4"/>
        <v>68.062631578947375</v>
      </c>
      <c r="N49" s="161">
        <f>SUM(N50:N68)</f>
        <v>54.010100000000008</v>
      </c>
      <c r="O49" s="163">
        <f t="shared" si="6"/>
        <v>5.144166666666667</v>
      </c>
    </row>
    <row r="50" spans="1:15" s="1" customFormat="1" ht="15" customHeight="1" x14ac:dyDescent="0.25">
      <c r="A50" s="55">
        <v>1</v>
      </c>
      <c r="B50" s="56">
        <v>40010</v>
      </c>
      <c r="C50" s="11" t="s">
        <v>108</v>
      </c>
      <c r="D50" s="87">
        <v>187</v>
      </c>
      <c r="E50" s="88">
        <v>1.07</v>
      </c>
      <c r="F50" s="80">
        <v>17.649999999999999</v>
      </c>
      <c r="G50" s="80">
        <v>58.29</v>
      </c>
      <c r="H50" s="80">
        <v>22.99</v>
      </c>
      <c r="I50" s="41">
        <f t="shared" ref="I50:I68" si="14">(2*E50+3*F50+4*G50+5*H50)/100</f>
        <v>4.032</v>
      </c>
      <c r="J50" s="5"/>
      <c r="K50" s="112">
        <f t="shared" si="2"/>
        <v>187</v>
      </c>
      <c r="L50" s="113">
        <f t="shared" si="3"/>
        <v>151.99360000000001</v>
      </c>
      <c r="M50" s="114">
        <f t="shared" si="4"/>
        <v>81.28</v>
      </c>
      <c r="N50" s="115">
        <v>2</v>
      </c>
      <c r="O50" s="116">
        <f t="shared" si="6"/>
        <v>1.07</v>
      </c>
    </row>
    <row r="51" spans="1:15" s="1" customFormat="1" ht="15" customHeight="1" x14ac:dyDescent="0.25">
      <c r="A51" s="57">
        <v>2</v>
      </c>
      <c r="B51" s="58">
        <v>40030</v>
      </c>
      <c r="C51" s="10" t="s">
        <v>117</v>
      </c>
      <c r="D51" s="90">
        <v>55</v>
      </c>
      <c r="E51" s="72"/>
      <c r="F51" s="72">
        <v>20</v>
      </c>
      <c r="G51" s="72">
        <v>56.36</v>
      </c>
      <c r="H51" s="72">
        <v>23.64</v>
      </c>
      <c r="I51" s="38">
        <f t="shared" si="14"/>
        <v>4.0363999999999995</v>
      </c>
      <c r="J51" s="5"/>
      <c r="K51" s="100">
        <f t="shared" si="2"/>
        <v>55</v>
      </c>
      <c r="L51" s="97">
        <f t="shared" si="3"/>
        <v>44</v>
      </c>
      <c r="M51" s="98">
        <f t="shared" si="4"/>
        <v>80</v>
      </c>
      <c r="N51" s="99">
        <f t="shared" si="5"/>
        <v>0</v>
      </c>
      <c r="O51" s="101">
        <f t="shared" si="6"/>
        <v>0</v>
      </c>
    </row>
    <row r="52" spans="1:15" s="1" customFormat="1" ht="15" customHeight="1" x14ac:dyDescent="0.25">
      <c r="A52" s="57">
        <v>3</v>
      </c>
      <c r="B52" s="58">
        <v>40410</v>
      </c>
      <c r="C52" s="10" t="s">
        <v>49</v>
      </c>
      <c r="D52" s="90">
        <v>176</v>
      </c>
      <c r="E52" s="72">
        <v>1.1399999999999999</v>
      </c>
      <c r="F52" s="72">
        <v>28.41</v>
      </c>
      <c r="G52" s="72">
        <v>55.68</v>
      </c>
      <c r="H52" s="72">
        <v>14.77</v>
      </c>
      <c r="I52" s="38">
        <f t="shared" si="14"/>
        <v>3.8408000000000002</v>
      </c>
      <c r="J52" s="5"/>
      <c r="K52" s="100">
        <f t="shared" si="2"/>
        <v>176</v>
      </c>
      <c r="L52" s="97">
        <f t="shared" si="3"/>
        <v>123.992</v>
      </c>
      <c r="M52" s="98">
        <f t="shared" si="4"/>
        <v>70.45</v>
      </c>
      <c r="N52" s="99">
        <v>2</v>
      </c>
      <c r="O52" s="101">
        <f t="shared" si="6"/>
        <v>1.1399999999999999</v>
      </c>
    </row>
    <row r="53" spans="1:15" s="1" customFormat="1" ht="15" customHeight="1" x14ac:dyDescent="0.25">
      <c r="A53" s="57">
        <v>4</v>
      </c>
      <c r="B53" s="58">
        <v>40011</v>
      </c>
      <c r="C53" s="10" t="s">
        <v>40</v>
      </c>
      <c r="D53" s="90">
        <v>213</v>
      </c>
      <c r="E53" s="72">
        <v>3.76</v>
      </c>
      <c r="F53" s="72">
        <v>39.44</v>
      </c>
      <c r="G53" s="72">
        <v>53.05</v>
      </c>
      <c r="H53" s="72">
        <v>3.76</v>
      </c>
      <c r="I53" s="38">
        <f t="shared" si="14"/>
        <v>3.5683999999999996</v>
      </c>
      <c r="J53" s="5"/>
      <c r="K53" s="100">
        <f t="shared" si="2"/>
        <v>213</v>
      </c>
      <c r="L53" s="97">
        <f t="shared" si="3"/>
        <v>121.00529999999999</v>
      </c>
      <c r="M53" s="98">
        <f t="shared" si="4"/>
        <v>56.809999999999995</v>
      </c>
      <c r="N53" s="99">
        <f t="shared" si="5"/>
        <v>8.0088000000000008</v>
      </c>
      <c r="O53" s="101">
        <f t="shared" si="6"/>
        <v>3.76</v>
      </c>
    </row>
    <row r="54" spans="1:15" s="1" customFormat="1" ht="15" customHeight="1" x14ac:dyDescent="0.25">
      <c r="A54" s="57">
        <v>5</v>
      </c>
      <c r="B54" s="58">
        <v>40080</v>
      </c>
      <c r="C54" s="10" t="s">
        <v>42</v>
      </c>
      <c r="D54" s="90">
        <v>116</v>
      </c>
      <c r="E54" s="72"/>
      <c r="F54" s="72">
        <v>18.97</v>
      </c>
      <c r="G54" s="72">
        <v>62.93</v>
      </c>
      <c r="H54" s="72">
        <v>18.100000000000001</v>
      </c>
      <c r="I54" s="38">
        <f t="shared" si="14"/>
        <v>3.9912999999999998</v>
      </c>
      <c r="J54" s="5"/>
      <c r="K54" s="100">
        <f t="shared" si="2"/>
        <v>116</v>
      </c>
      <c r="L54" s="97">
        <f t="shared" si="3"/>
        <v>93.994799999999998</v>
      </c>
      <c r="M54" s="98">
        <f t="shared" si="4"/>
        <v>81.03</v>
      </c>
      <c r="N54" s="99">
        <f t="shared" si="5"/>
        <v>0</v>
      </c>
      <c r="O54" s="101">
        <f t="shared" si="6"/>
        <v>0</v>
      </c>
    </row>
    <row r="55" spans="1:15" s="1" customFormat="1" ht="15" customHeight="1" x14ac:dyDescent="0.25">
      <c r="A55" s="57">
        <v>6</v>
      </c>
      <c r="B55" s="58">
        <v>40100</v>
      </c>
      <c r="C55" s="10" t="s">
        <v>43</v>
      </c>
      <c r="D55" s="90">
        <v>76</v>
      </c>
      <c r="E55" s="72">
        <v>1.32</v>
      </c>
      <c r="F55" s="72">
        <v>21.05</v>
      </c>
      <c r="G55" s="72">
        <v>69.739999999999995</v>
      </c>
      <c r="H55" s="72">
        <v>7.89</v>
      </c>
      <c r="I55" s="38">
        <f t="shared" si="14"/>
        <v>3.8420000000000001</v>
      </c>
      <c r="J55" s="5"/>
      <c r="K55" s="100">
        <f t="shared" si="2"/>
        <v>76</v>
      </c>
      <c r="L55" s="97">
        <f t="shared" si="3"/>
        <v>58.998799999999989</v>
      </c>
      <c r="M55" s="98">
        <f t="shared" si="4"/>
        <v>77.63</v>
      </c>
      <c r="N55" s="99">
        <f t="shared" si="5"/>
        <v>1.0032000000000001</v>
      </c>
      <c r="O55" s="101">
        <f t="shared" si="6"/>
        <v>1.32</v>
      </c>
    </row>
    <row r="56" spans="1:15" s="1" customFormat="1" ht="15" customHeight="1" x14ac:dyDescent="0.25">
      <c r="A56" s="57">
        <v>7</v>
      </c>
      <c r="B56" s="58">
        <v>40020</v>
      </c>
      <c r="C56" s="10" t="s">
        <v>109</v>
      </c>
      <c r="D56" s="90">
        <v>25</v>
      </c>
      <c r="E56" s="72"/>
      <c r="F56" s="72">
        <v>32</v>
      </c>
      <c r="G56" s="72">
        <v>48</v>
      </c>
      <c r="H56" s="72">
        <v>20</v>
      </c>
      <c r="I56" s="38">
        <f t="shared" si="14"/>
        <v>3.88</v>
      </c>
      <c r="J56" s="5"/>
      <c r="K56" s="100">
        <f t="shared" si="2"/>
        <v>25</v>
      </c>
      <c r="L56" s="97">
        <f t="shared" si="3"/>
        <v>17</v>
      </c>
      <c r="M56" s="98">
        <f t="shared" si="4"/>
        <v>68</v>
      </c>
      <c r="N56" s="99">
        <f t="shared" si="5"/>
        <v>0</v>
      </c>
      <c r="O56" s="101">
        <f t="shared" si="6"/>
        <v>0</v>
      </c>
    </row>
    <row r="57" spans="1:15" s="1" customFormat="1" ht="15" customHeight="1" x14ac:dyDescent="0.25">
      <c r="A57" s="57">
        <v>8</v>
      </c>
      <c r="B57" s="58">
        <v>40031</v>
      </c>
      <c r="C57" s="18" t="s">
        <v>41</v>
      </c>
      <c r="D57" s="90">
        <v>108</v>
      </c>
      <c r="E57" s="72">
        <v>1.85</v>
      </c>
      <c r="F57" s="72">
        <v>24.07</v>
      </c>
      <c r="G57" s="72">
        <v>59.26</v>
      </c>
      <c r="H57" s="72">
        <v>14.81</v>
      </c>
      <c r="I57" s="38">
        <f t="shared" si="14"/>
        <v>3.87</v>
      </c>
      <c r="J57" s="5"/>
      <c r="K57" s="100">
        <f t="shared" si="2"/>
        <v>108</v>
      </c>
      <c r="L57" s="97">
        <f t="shared" si="3"/>
        <v>79.995599999999996</v>
      </c>
      <c r="M57" s="98">
        <f t="shared" si="4"/>
        <v>74.069999999999993</v>
      </c>
      <c r="N57" s="99">
        <f t="shared" si="5"/>
        <v>1.9980000000000002</v>
      </c>
      <c r="O57" s="101">
        <f t="shared" si="6"/>
        <v>1.85</v>
      </c>
    </row>
    <row r="58" spans="1:15" s="1" customFormat="1" ht="15" customHeight="1" x14ac:dyDescent="0.25">
      <c r="A58" s="57">
        <v>9</v>
      </c>
      <c r="B58" s="58">
        <v>40210</v>
      </c>
      <c r="C58" s="18" t="s">
        <v>45</v>
      </c>
      <c r="D58" s="90">
        <v>45</v>
      </c>
      <c r="E58" s="72">
        <v>6.67</v>
      </c>
      <c r="F58" s="72">
        <v>37.78</v>
      </c>
      <c r="G58" s="72">
        <v>53.33</v>
      </c>
      <c r="H58" s="72">
        <v>2.2200000000000002</v>
      </c>
      <c r="I58" s="38">
        <f t="shared" si="14"/>
        <v>3.5110000000000001</v>
      </c>
      <c r="J58" s="5"/>
      <c r="K58" s="100">
        <f t="shared" si="2"/>
        <v>45</v>
      </c>
      <c r="L58" s="97">
        <f t="shared" si="3"/>
        <v>24.997499999999999</v>
      </c>
      <c r="M58" s="98">
        <f t="shared" si="4"/>
        <v>55.55</v>
      </c>
      <c r="N58" s="99">
        <f t="shared" si="5"/>
        <v>3.0014999999999996</v>
      </c>
      <c r="O58" s="101">
        <f t="shared" si="6"/>
        <v>6.67</v>
      </c>
    </row>
    <row r="59" spans="1:15" s="1" customFormat="1" ht="15" customHeight="1" x14ac:dyDescent="0.25">
      <c r="A59" s="57">
        <v>10</v>
      </c>
      <c r="B59" s="56">
        <v>40300</v>
      </c>
      <c r="C59" s="20" t="s">
        <v>46</v>
      </c>
      <c r="D59" s="90">
        <v>20</v>
      </c>
      <c r="E59" s="72"/>
      <c r="F59" s="72">
        <v>25</v>
      </c>
      <c r="G59" s="72">
        <v>70</v>
      </c>
      <c r="H59" s="72">
        <v>5</v>
      </c>
      <c r="I59" s="38">
        <f t="shared" si="14"/>
        <v>3.8</v>
      </c>
      <c r="J59" s="5"/>
      <c r="K59" s="100">
        <f t="shared" si="2"/>
        <v>20</v>
      </c>
      <c r="L59" s="97">
        <f t="shared" si="3"/>
        <v>15</v>
      </c>
      <c r="M59" s="98">
        <f t="shared" si="4"/>
        <v>75</v>
      </c>
      <c r="N59" s="99">
        <f t="shared" si="5"/>
        <v>0</v>
      </c>
      <c r="O59" s="101">
        <f t="shared" si="6"/>
        <v>0</v>
      </c>
    </row>
    <row r="60" spans="1:15" s="1" customFormat="1" ht="15" customHeight="1" x14ac:dyDescent="0.25">
      <c r="A60" s="57">
        <v>11</v>
      </c>
      <c r="B60" s="58">
        <v>40360</v>
      </c>
      <c r="C60" s="10" t="s">
        <v>47</v>
      </c>
      <c r="D60" s="90">
        <v>44</v>
      </c>
      <c r="E60" s="72"/>
      <c r="F60" s="72">
        <v>20.45</v>
      </c>
      <c r="G60" s="72">
        <v>65.91</v>
      </c>
      <c r="H60" s="72">
        <v>13.64</v>
      </c>
      <c r="I60" s="38">
        <f t="shared" si="14"/>
        <v>3.9319000000000002</v>
      </c>
      <c r="J60" s="5"/>
      <c r="K60" s="100">
        <f t="shared" si="2"/>
        <v>44</v>
      </c>
      <c r="L60" s="97">
        <f t="shared" si="3"/>
        <v>35.001999999999995</v>
      </c>
      <c r="M60" s="98">
        <f t="shared" si="4"/>
        <v>79.55</v>
      </c>
      <c r="N60" s="99">
        <f t="shared" si="5"/>
        <v>0</v>
      </c>
      <c r="O60" s="101">
        <f t="shared" si="6"/>
        <v>0</v>
      </c>
    </row>
    <row r="61" spans="1:15" s="1" customFormat="1" ht="15" customHeight="1" x14ac:dyDescent="0.25">
      <c r="A61" s="57">
        <v>12</v>
      </c>
      <c r="B61" s="58">
        <v>40390</v>
      </c>
      <c r="C61" s="10" t="s">
        <v>48</v>
      </c>
      <c r="D61" s="90">
        <v>78</v>
      </c>
      <c r="E61" s="72">
        <v>11.54</v>
      </c>
      <c r="F61" s="72">
        <v>60.26</v>
      </c>
      <c r="G61" s="72">
        <v>26.92</v>
      </c>
      <c r="H61" s="72">
        <v>1.28</v>
      </c>
      <c r="I61" s="38">
        <f t="shared" si="14"/>
        <v>3.1793999999999998</v>
      </c>
      <c r="J61" s="5"/>
      <c r="K61" s="100">
        <f t="shared" si="2"/>
        <v>78</v>
      </c>
      <c r="L61" s="97">
        <f t="shared" si="3"/>
        <v>21.996000000000002</v>
      </c>
      <c r="M61" s="98">
        <f t="shared" si="4"/>
        <v>28.200000000000003</v>
      </c>
      <c r="N61" s="167">
        <f t="shared" si="5"/>
        <v>9.001199999999999</v>
      </c>
      <c r="O61" s="101">
        <f t="shared" si="6"/>
        <v>11.54</v>
      </c>
    </row>
    <row r="62" spans="1:15" s="1" customFormat="1" ht="15" customHeight="1" x14ac:dyDescent="0.25">
      <c r="A62" s="57">
        <v>13</v>
      </c>
      <c r="B62" s="58">
        <v>40720</v>
      </c>
      <c r="C62" s="10" t="s">
        <v>110</v>
      </c>
      <c r="D62" s="90">
        <v>79</v>
      </c>
      <c r="E62" s="72">
        <v>1.27</v>
      </c>
      <c r="F62" s="72">
        <v>12.66</v>
      </c>
      <c r="G62" s="72">
        <v>64.56</v>
      </c>
      <c r="H62" s="72">
        <v>21.52</v>
      </c>
      <c r="I62" s="38">
        <f t="shared" si="14"/>
        <v>4.0636000000000001</v>
      </c>
      <c r="J62" s="5"/>
      <c r="K62" s="100">
        <f t="shared" si="2"/>
        <v>79</v>
      </c>
      <c r="L62" s="97">
        <f t="shared" si="3"/>
        <v>68.003199999999993</v>
      </c>
      <c r="M62" s="98">
        <f t="shared" si="4"/>
        <v>86.08</v>
      </c>
      <c r="N62" s="99">
        <f t="shared" si="5"/>
        <v>1.0033000000000001</v>
      </c>
      <c r="O62" s="101">
        <f t="shared" si="6"/>
        <v>1.27</v>
      </c>
    </row>
    <row r="63" spans="1:15" s="1" customFormat="1" ht="15" customHeight="1" x14ac:dyDescent="0.25">
      <c r="A63" s="57">
        <v>14</v>
      </c>
      <c r="B63" s="58">
        <v>40730</v>
      </c>
      <c r="C63" s="10" t="s">
        <v>50</v>
      </c>
      <c r="D63" s="90">
        <v>18</v>
      </c>
      <c r="E63" s="72">
        <v>5.56</v>
      </c>
      <c r="F63" s="72">
        <v>22.22</v>
      </c>
      <c r="G63" s="72">
        <v>55.56</v>
      </c>
      <c r="H63" s="72">
        <v>16.670000000000002</v>
      </c>
      <c r="I63" s="38">
        <f t="shared" si="14"/>
        <v>3.8336999999999999</v>
      </c>
      <c r="J63" s="5"/>
      <c r="K63" s="100">
        <f t="shared" si="2"/>
        <v>18</v>
      </c>
      <c r="L63" s="97">
        <f t="shared" si="3"/>
        <v>13.0014</v>
      </c>
      <c r="M63" s="98">
        <f t="shared" si="4"/>
        <v>72.23</v>
      </c>
      <c r="N63" s="99">
        <f t="shared" si="5"/>
        <v>1.0007999999999999</v>
      </c>
      <c r="O63" s="101">
        <f t="shared" si="6"/>
        <v>5.56</v>
      </c>
    </row>
    <row r="64" spans="1:15" s="1" customFormat="1" ht="15" customHeight="1" x14ac:dyDescent="0.25">
      <c r="A64" s="57">
        <v>15</v>
      </c>
      <c r="B64" s="58">
        <v>40820</v>
      </c>
      <c r="C64" s="10" t="s">
        <v>51</v>
      </c>
      <c r="D64" s="90">
        <v>72</v>
      </c>
      <c r="E64" s="72"/>
      <c r="F64" s="72">
        <v>8.33</v>
      </c>
      <c r="G64" s="72">
        <v>68.06</v>
      </c>
      <c r="H64" s="72">
        <v>23.61</v>
      </c>
      <c r="I64" s="38">
        <f t="shared" si="14"/>
        <v>4.1528</v>
      </c>
      <c r="J64" s="5"/>
      <c r="K64" s="100">
        <f t="shared" si="2"/>
        <v>72</v>
      </c>
      <c r="L64" s="97">
        <f t="shared" si="3"/>
        <v>66.002399999999994</v>
      </c>
      <c r="M64" s="98">
        <f t="shared" si="4"/>
        <v>91.67</v>
      </c>
      <c r="N64" s="99">
        <f t="shared" si="5"/>
        <v>0</v>
      </c>
      <c r="O64" s="101">
        <f t="shared" si="6"/>
        <v>0</v>
      </c>
    </row>
    <row r="65" spans="1:15" s="1" customFormat="1" ht="15" customHeight="1" x14ac:dyDescent="0.25">
      <c r="A65" s="57">
        <v>16</v>
      </c>
      <c r="B65" s="58">
        <v>40840</v>
      </c>
      <c r="C65" s="10" t="s">
        <v>52</v>
      </c>
      <c r="D65" s="90">
        <v>90</v>
      </c>
      <c r="E65" s="72">
        <v>4.4400000000000004</v>
      </c>
      <c r="F65" s="72">
        <v>50</v>
      </c>
      <c r="G65" s="72">
        <v>42.22</v>
      </c>
      <c r="H65" s="72">
        <v>3.33</v>
      </c>
      <c r="I65" s="38">
        <f t="shared" si="14"/>
        <v>3.4440999999999997</v>
      </c>
      <c r="J65" s="5"/>
      <c r="K65" s="100">
        <f t="shared" si="2"/>
        <v>90</v>
      </c>
      <c r="L65" s="97">
        <f t="shared" si="3"/>
        <v>40.994999999999997</v>
      </c>
      <c r="M65" s="98">
        <f t="shared" si="4"/>
        <v>45.55</v>
      </c>
      <c r="N65" s="99">
        <f t="shared" si="5"/>
        <v>3.9960000000000004</v>
      </c>
      <c r="O65" s="101">
        <f t="shared" si="6"/>
        <v>4.4400000000000004</v>
      </c>
    </row>
    <row r="66" spans="1:15" s="1" customFormat="1" ht="15" customHeight="1" x14ac:dyDescent="0.25">
      <c r="A66" s="57">
        <v>17</v>
      </c>
      <c r="B66" s="58">
        <v>40950</v>
      </c>
      <c r="C66" s="10" t="s">
        <v>53</v>
      </c>
      <c r="D66" s="90">
        <v>99</v>
      </c>
      <c r="E66" s="72">
        <v>19.190000000000001</v>
      </c>
      <c r="F66" s="72">
        <v>47.47</v>
      </c>
      <c r="G66" s="72">
        <v>30.3</v>
      </c>
      <c r="H66" s="72">
        <v>3.03</v>
      </c>
      <c r="I66" s="38">
        <f t="shared" si="14"/>
        <v>3.1713999999999998</v>
      </c>
      <c r="J66" s="5"/>
      <c r="K66" s="100">
        <f t="shared" si="2"/>
        <v>99</v>
      </c>
      <c r="L66" s="97">
        <f t="shared" si="3"/>
        <v>32.996699999999997</v>
      </c>
      <c r="M66" s="98">
        <f t="shared" si="4"/>
        <v>33.33</v>
      </c>
      <c r="N66" s="167">
        <f t="shared" si="5"/>
        <v>18.998100000000001</v>
      </c>
      <c r="O66" s="101">
        <f t="shared" si="6"/>
        <v>19.190000000000001</v>
      </c>
    </row>
    <row r="67" spans="1:15" s="1" customFormat="1" ht="15" customHeight="1" x14ac:dyDescent="0.25">
      <c r="A67" s="57">
        <v>18</v>
      </c>
      <c r="B67" s="58">
        <v>40990</v>
      </c>
      <c r="C67" s="10" t="s">
        <v>54</v>
      </c>
      <c r="D67" s="90">
        <v>106</v>
      </c>
      <c r="E67" s="72"/>
      <c r="F67" s="72">
        <v>12.26</v>
      </c>
      <c r="G67" s="72">
        <v>63.21</v>
      </c>
      <c r="H67" s="72">
        <v>24.53</v>
      </c>
      <c r="I67" s="38">
        <f t="shared" si="14"/>
        <v>4.1227</v>
      </c>
      <c r="J67" s="5"/>
      <c r="K67" s="100">
        <f t="shared" si="2"/>
        <v>106</v>
      </c>
      <c r="L67" s="97">
        <f t="shared" si="3"/>
        <v>93.004400000000004</v>
      </c>
      <c r="M67" s="98">
        <f t="shared" si="4"/>
        <v>87.740000000000009</v>
      </c>
      <c r="N67" s="99">
        <f t="shared" si="5"/>
        <v>0</v>
      </c>
      <c r="O67" s="101">
        <f t="shared" si="6"/>
        <v>0</v>
      </c>
    </row>
    <row r="68" spans="1:15" s="1" customFormat="1" ht="15" customHeight="1" thickBot="1" x14ac:dyDescent="0.3">
      <c r="A68" s="59">
        <v>19</v>
      </c>
      <c r="B68" s="34">
        <v>40133</v>
      </c>
      <c r="C68" s="19" t="s">
        <v>44</v>
      </c>
      <c r="D68" s="91">
        <v>51</v>
      </c>
      <c r="E68" s="81">
        <v>3.92</v>
      </c>
      <c r="F68" s="81">
        <v>47.06</v>
      </c>
      <c r="G68" s="81">
        <v>43.14</v>
      </c>
      <c r="H68" s="82">
        <v>5.88</v>
      </c>
      <c r="I68" s="42">
        <f t="shared" si="14"/>
        <v>3.5098000000000003</v>
      </c>
      <c r="J68" s="5"/>
      <c r="K68" s="107">
        <f t="shared" si="2"/>
        <v>51</v>
      </c>
      <c r="L68" s="108">
        <f t="shared" si="3"/>
        <v>25.0002</v>
      </c>
      <c r="M68" s="109">
        <f t="shared" si="4"/>
        <v>49.02</v>
      </c>
      <c r="N68" s="110">
        <f t="shared" si="5"/>
        <v>1.9991999999999999</v>
      </c>
      <c r="O68" s="111">
        <f t="shared" si="6"/>
        <v>3.92</v>
      </c>
    </row>
    <row r="69" spans="1:15" s="1" customFormat="1" ht="15" customHeight="1" thickBot="1" x14ac:dyDescent="0.3">
      <c r="A69" s="54"/>
      <c r="B69" s="35"/>
      <c r="C69" s="22" t="s">
        <v>111</v>
      </c>
      <c r="D69" s="28">
        <f>SUM(D70:D83)</f>
        <v>1353</v>
      </c>
      <c r="E69" s="29">
        <f>AVERAGE(E70:E83)</f>
        <v>5.0949999999999998</v>
      </c>
      <c r="F69" s="29">
        <f>AVERAGE(F70:F83)</f>
        <v>28.660714285714285</v>
      </c>
      <c r="G69" s="29">
        <f>AVERAGE(G70:G83)</f>
        <v>51.941428571428567</v>
      </c>
      <c r="H69" s="29">
        <f>AVERAGE(H70:H83)</f>
        <v>17.757692307692306</v>
      </c>
      <c r="I69" s="31">
        <f>AVERAGE(I70:I83)</f>
        <v>3.8201714285714283</v>
      </c>
      <c r="J69" s="5"/>
      <c r="K69" s="160">
        <f t="shared" si="2"/>
        <v>1353</v>
      </c>
      <c r="L69" s="161">
        <f>SUM(L70:L83)</f>
        <v>917.01909999999987</v>
      </c>
      <c r="M69" s="162">
        <f t="shared" si="4"/>
        <v>69.699120879120869</v>
      </c>
      <c r="N69" s="168">
        <f>SUM(N70:N83)</f>
        <v>40.995900000000006</v>
      </c>
      <c r="O69" s="163">
        <f t="shared" si="6"/>
        <v>5.0949999999999998</v>
      </c>
    </row>
    <row r="70" spans="1:15" s="1" customFormat="1" ht="15" customHeight="1" x14ac:dyDescent="0.25">
      <c r="A70" s="55">
        <v>1</v>
      </c>
      <c r="B70" s="56">
        <v>50040</v>
      </c>
      <c r="C70" s="11" t="s">
        <v>57</v>
      </c>
      <c r="D70" s="79">
        <v>93</v>
      </c>
      <c r="E70" s="80"/>
      <c r="F70" s="80">
        <v>3.23</v>
      </c>
      <c r="G70" s="80">
        <v>69.89</v>
      </c>
      <c r="H70" s="80">
        <v>26.88</v>
      </c>
      <c r="I70" s="41">
        <f t="shared" ref="I70:I83" si="15">(2*E70+3*F70+4*G70+5*H70)/100</f>
        <v>4.2364999999999995</v>
      </c>
      <c r="J70" s="5"/>
      <c r="K70" s="112">
        <f t="shared" si="2"/>
        <v>93</v>
      </c>
      <c r="L70" s="113">
        <f t="shared" si="3"/>
        <v>89.996099999999984</v>
      </c>
      <c r="M70" s="114">
        <f t="shared" si="4"/>
        <v>96.77</v>
      </c>
      <c r="N70" s="115">
        <f t="shared" si="5"/>
        <v>0</v>
      </c>
      <c r="O70" s="116">
        <f t="shared" si="6"/>
        <v>0</v>
      </c>
    </row>
    <row r="71" spans="1:15" s="1" customFormat="1" ht="15" customHeight="1" x14ac:dyDescent="0.25">
      <c r="A71" s="57">
        <v>2</v>
      </c>
      <c r="B71" s="58">
        <v>50003</v>
      </c>
      <c r="C71" s="10" t="s">
        <v>56</v>
      </c>
      <c r="D71" s="71">
        <v>84</v>
      </c>
      <c r="E71" s="72"/>
      <c r="F71" s="72">
        <v>34.520000000000003</v>
      </c>
      <c r="G71" s="72">
        <v>54.76</v>
      </c>
      <c r="H71" s="72">
        <v>10.71</v>
      </c>
      <c r="I71" s="38">
        <f t="shared" si="15"/>
        <v>3.7615000000000003</v>
      </c>
      <c r="J71" s="5"/>
      <c r="K71" s="100">
        <f t="shared" ref="K71:K125" si="16">D71</f>
        <v>84</v>
      </c>
      <c r="L71" s="97">
        <f t="shared" ref="L71:L125" si="17">M71*K71/100</f>
        <v>54.994799999999998</v>
      </c>
      <c r="M71" s="98">
        <f t="shared" ref="M71:M125" si="18">G71+H71</f>
        <v>65.47</v>
      </c>
      <c r="N71" s="99">
        <f t="shared" ref="N71:N125" si="19">O71*K71/100</f>
        <v>0</v>
      </c>
      <c r="O71" s="101">
        <f t="shared" ref="O71:O125" si="20">E71</f>
        <v>0</v>
      </c>
    </row>
    <row r="72" spans="1:15" s="1" customFormat="1" ht="15" customHeight="1" x14ac:dyDescent="0.25">
      <c r="A72" s="57">
        <v>3</v>
      </c>
      <c r="B72" s="58">
        <v>50060</v>
      </c>
      <c r="C72" s="10" t="s">
        <v>59</v>
      </c>
      <c r="D72" s="71">
        <v>135</v>
      </c>
      <c r="E72" s="72"/>
      <c r="F72" s="72">
        <v>19.260000000000002</v>
      </c>
      <c r="G72" s="72">
        <v>50.37</v>
      </c>
      <c r="H72" s="72">
        <v>30.37</v>
      </c>
      <c r="I72" s="38">
        <f t="shared" si="15"/>
        <v>4.1111000000000004</v>
      </c>
      <c r="J72" s="5"/>
      <c r="K72" s="100">
        <f t="shared" si="16"/>
        <v>135</v>
      </c>
      <c r="L72" s="97">
        <f t="shared" si="17"/>
        <v>108.999</v>
      </c>
      <c r="M72" s="98">
        <f t="shared" si="18"/>
        <v>80.739999999999995</v>
      </c>
      <c r="N72" s="99">
        <f t="shared" si="19"/>
        <v>0</v>
      </c>
      <c r="O72" s="101">
        <f t="shared" si="20"/>
        <v>0</v>
      </c>
    </row>
    <row r="73" spans="1:15" s="1" customFormat="1" ht="15" customHeight="1" x14ac:dyDescent="0.25">
      <c r="A73" s="57">
        <v>4</v>
      </c>
      <c r="B73" s="58">
        <v>50170</v>
      </c>
      <c r="C73" s="10" t="s">
        <v>60</v>
      </c>
      <c r="D73" s="71">
        <v>78</v>
      </c>
      <c r="E73" s="72">
        <v>1.28</v>
      </c>
      <c r="F73" s="72">
        <v>35.9</v>
      </c>
      <c r="G73" s="72">
        <v>57.69</v>
      </c>
      <c r="H73" s="72">
        <v>5.13</v>
      </c>
      <c r="I73" s="38">
        <f t="shared" si="15"/>
        <v>3.6666999999999996</v>
      </c>
      <c r="J73" s="5"/>
      <c r="K73" s="100">
        <f t="shared" si="16"/>
        <v>78</v>
      </c>
      <c r="L73" s="97">
        <f t="shared" si="17"/>
        <v>48.999600000000001</v>
      </c>
      <c r="M73" s="98">
        <f t="shared" si="18"/>
        <v>62.82</v>
      </c>
      <c r="N73" s="99">
        <v>1</v>
      </c>
      <c r="O73" s="101">
        <f t="shared" si="20"/>
        <v>1.28</v>
      </c>
    </row>
    <row r="74" spans="1:15" s="1" customFormat="1" ht="15" customHeight="1" x14ac:dyDescent="0.25">
      <c r="A74" s="57">
        <v>5</v>
      </c>
      <c r="B74" s="58">
        <v>50230</v>
      </c>
      <c r="C74" s="10" t="s">
        <v>61</v>
      </c>
      <c r="D74" s="71">
        <v>89</v>
      </c>
      <c r="E74" s="72">
        <v>6.74</v>
      </c>
      <c r="F74" s="72">
        <v>35.96</v>
      </c>
      <c r="G74" s="72">
        <v>51.69</v>
      </c>
      <c r="H74" s="72">
        <v>5.62</v>
      </c>
      <c r="I74" s="38">
        <f t="shared" si="15"/>
        <v>3.5622000000000003</v>
      </c>
      <c r="J74" s="5"/>
      <c r="K74" s="100">
        <f t="shared" si="16"/>
        <v>89</v>
      </c>
      <c r="L74" s="97">
        <f t="shared" si="17"/>
        <v>51.00589999999999</v>
      </c>
      <c r="M74" s="98">
        <f t="shared" si="18"/>
        <v>57.309999999999995</v>
      </c>
      <c r="N74" s="99">
        <f t="shared" si="19"/>
        <v>5.9985999999999997</v>
      </c>
      <c r="O74" s="101">
        <f t="shared" si="20"/>
        <v>6.74</v>
      </c>
    </row>
    <row r="75" spans="1:15" s="1" customFormat="1" ht="15" customHeight="1" x14ac:dyDescent="0.25">
      <c r="A75" s="57">
        <v>6</v>
      </c>
      <c r="B75" s="58">
        <v>50340</v>
      </c>
      <c r="C75" s="10" t="s">
        <v>62</v>
      </c>
      <c r="D75" s="71">
        <v>72</v>
      </c>
      <c r="E75" s="72"/>
      <c r="F75" s="72">
        <v>18.059999999999999</v>
      </c>
      <c r="G75" s="72">
        <v>52.78</v>
      </c>
      <c r="H75" s="72">
        <v>29.17</v>
      </c>
      <c r="I75" s="38">
        <f t="shared" si="15"/>
        <v>4.1115000000000004</v>
      </c>
      <c r="J75" s="5"/>
      <c r="K75" s="100">
        <f t="shared" si="16"/>
        <v>72</v>
      </c>
      <c r="L75" s="97">
        <f t="shared" si="17"/>
        <v>59.004000000000005</v>
      </c>
      <c r="M75" s="98">
        <f t="shared" si="18"/>
        <v>81.95</v>
      </c>
      <c r="N75" s="99">
        <f t="shared" si="19"/>
        <v>0</v>
      </c>
      <c r="O75" s="101">
        <f t="shared" si="20"/>
        <v>0</v>
      </c>
    </row>
    <row r="76" spans="1:15" s="1" customFormat="1" ht="15" customHeight="1" x14ac:dyDescent="0.25">
      <c r="A76" s="57">
        <v>7</v>
      </c>
      <c r="B76" s="58">
        <v>50420</v>
      </c>
      <c r="C76" s="10" t="s">
        <v>63</v>
      </c>
      <c r="D76" s="71">
        <v>100</v>
      </c>
      <c r="E76" s="72"/>
      <c r="F76" s="72">
        <v>7</v>
      </c>
      <c r="G76" s="72">
        <v>56</v>
      </c>
      <c r="H76" s="72">
        <v>37</v>
      </c>
      <c r="I76" s="38">
        <f t="shared" si="15"/>
        <v>4.3</v>
      </c>
      <c r="J76" s="5"/>
      <c r="K76" s="100">
        <f t="shared" si="16"/>
        <v>100</v>
      </c>
      <c r="L76" s="97">
        <f t="shared" si="17"/>
        <v>93</v>
      </c>
      <c r="M76" s="98">
        <f t="shared" si="18"/>
        <v>93</v>
      </c>
      <c r="N76" s="99">
        <f t="shared" si="19"/>
        <v>0</v>
      </c>
      <c r="O76" s="101">
        <f t="shared" si="20"/>
        <v>0</v>
      </c>
    </row>
    <row r="77" spans="1:15" s="1" customFormat="1" ht="15" customHeight="1" x14ac:dyDescent="0.25">
      <c r="A77" s="57">
        <v>8</v>
      </c>
      <c r="B77" s="56">
        <v>50450</v>
      </c>
      <c r="C77" s="11" t="s">
        <v>64</v>
      </c>
      <c r="D77" s="71">
        <v>132</v>
      </c>
      <c r="E77" s="72">
        <v>5.3</v>
      </c>
      <c r="F77" s="72">
        <v>44.7</v>
      </c>
      <c r="G77" s="72">
        <v>45.45</v>
      </c>
      <c r="H77" s="72">
        <v>4.55</v>
      </c>
      <c r="I77" s="38">
        <f t="shared" si="15"/>
        <v>3.4925000000000002</v>
      </c>
      <c r="J77" s="5"/>
      <c r="K77" s="100">
        <f t="shared" si="16"/>
        <v>132</v>
      </c>
      <c r="L77" s="97">
        <f t="shared" si="17"/>
        <v>66</v>
      </c>
      <c r="M77" s="98">
        <f t="shared" si="18"/>
        <v>50</v>
      </c>
      <c r="N77" s="99">
        <f t="shared" si="19"/>
        <v>6.9960000000000004</v>
      </c>
      <c r="O77" s="101">
        <f t="shared" si="20"/>
        <v>5.3</v>
      </c>
    </row>
    <row r="78" spans="1:15" s="1" customFormat="1" ht="15" customHeight="1" x14ac:dyDescent="0.25">
      <c r="A78" s="57">
        <v>9</v>
      </c>
      <c r="B78" s="58">
        <v>50620</v>
      </c>
      <c r="C78" s="10" t="s">
        <v>65</v>
      </c>
      <c r="D78" s="71">
        <v>47</v>
      </c>
      <c r="E78" s="72">
        <v>8.51</v>
      </c>
      <c r="F78" s="72">
        <v>44.68</v>
      </c>
      <c r="G78" s="72">
        <v>46.81</v>
      </c>
      <c r="H78" s="72"/>
      <c r="I78" s="38">
        <f t="shared" si="15"/>
        <v>3.383</v>
      </c>
      <c r="J78" s="5"/>
      <c r="K78" s="100">
        <f t="shared" si="16"/>
        <v>47</v>
      </c>
      <c r="L78" s="97">
        <f t="shared" si="17"/>
        <v>22.000700000000002</v>
      </c>
      <c r="M78" s="98">
        <f t="shared" si="18"/>
        <v>46.81</v>
      </c>
      <c r="N78" s="99">
        <f t="shared" si="19"/>
        <v>3.9996999999999998</v>
      </c>
      <c r="O78" s="101">
        <f t="shared" si="20"/>
        <v>8.51</v>
      </c>
    </row>
    <row r="79" spans="1:15" s="1" customFormat="1" ht="15" customHeight="1" x14ac:dyDescent="0.25">
      <c r="A79" s="57">
        <v>10</v>
      </c>
      <c r="B79" s="58">
        <v>50760</v>
      </c>
      <c r="C79" s="10" t="s">
        <v>66</v>
      </c>
      <c r="D79" s="90">
        <v>122</v>
      </c>
      <c r="E79" s="72">
        <v>7.38</v>
      </c>
      <c r="F79" s="72">
        <v>29.51</v>
      </c>
      <c r="G79" s="72">
        <v>51.64</v>
      </c>
      <c r="H79" s="72">
        <v>11.48</v>
      </c>
      <c r="I79" s="38">
        <f t="shared" si="15"/>
        <v>3.6724999999999999</v>
      </c>
      <c r="J79" s="5"/>
      <c r="K79" s="100">
        <f t="shared" si="16"/>
        <v>122</v>
      </c>
      <c r="L79" s="97">
        <f t="shared" si="17"/>
        <v>77.006399999999999</v>
      </c>
      <c r="M79" s="98">
        <f t="shared" si="18"/>
        <v>63.120000000000005</v>
      </c>
      <c r="N79" s="99">
        <f t="shared" si="19"/>
        <v>9.0036000000000005</v>
      </c>
      <c r="O79" s="101">
        <f t="shared" si="20"/>
        <v>7.38</v>
      </c>
    </row>
    <row r="80" spans="1:15" s="1" customFormat="1" ht="15" customHeight="1" x14ac:dyDescent="0.25">
      <c r="A80" s="57">
        <v>11</v>
      </c>
      <c r="B80" s="58">
        <v>50780</v>
      </c>
      <c r="C80" s="10" t="s">
        <v>67</v>
      </c>
      <c r="D80" s="90">
        <v>130</v>
      </c>
      <c r="E80" s="72">
        <v>8.4600000000000009</v>
      </c>
      <c r="F80" s="72">
        <v>46.92</v>
      </c>
      <c r="G80" s="72">
        <v>40.770000000000003</v>
      </c>
      <c r="H80" s="72">
        <v>3.85</v>
      </c>
      <c r="I80" s="38">
        <f t="shared" si="15"/>
        <v>3.4001000000000001</v>
      </c>
      <c r="J80" s="5"/>
      <c r="K80" s="100">
        <f t="shared" si="16"/>
        <v>130</v>
      </c>
      <c r="L80" s="97">
        <f t="shared" si="17"/>
        <v>58.006</v>
      </c>
      <c r="M80" s="98">
        <f t="shared" si="18"/>
        <v>44.620000000000005</v>
      </c>
      <c r="N80" s="167">
        <f t="shared" si="19"/>
        <v>10.998000000000001</v>
      </c>
      <c r="O80" s="101">
        <f t="shared" si="20"/>
        <v>8.4600000000000009</v>
      </c>
    </row>
    <row r="81" spans="1:15" s="1" customFormat="1" ht="15" customHeight="1" x14ac:dyDescent="0.25">
      <c r="A81" s="57">
        <v>12</v>
      </c>
      <c r="B81" s="58">
        <v>50001</v>
      </c>
      <c r="C81" s="10" t="s">
        <v>55</v>
      </c>
      <c r="D81" s="90">
        <v>86</v>
      </c>
      <c r="E81" s="72">
        <v>2.33</v>
      </c>
      <c r="F81" s="72">
        <v>15.12</v>
      </c>
      <c r="G81" s="72">
        <v>41.86</v>
      </c>
      <c r="H81" s="72">
        <v>40.700000000000003</v>
      </c>
      <c r="I81" s="38">
        <f t="shared" si="15"/>
        <v>4.2096</v>
      </c>
      <c r="J81" s="5"/>
      <c r="K81" s="100">
        <f t="shared" si="16"/>
        <v>86</v>
      </c>
      <c r="L81" s="97">
        <f t="shared" si="17"/>
        <v>71.001599999999996</v>
      </c>
      <c r="M81" s="98">
        <f t="shared" si="18"/>
        <v>82.56</v>
      </c>
      <c r="N81" s="99">
        <v>2</v>
      </c>
      <c r="O81" s="101">
        <f t="shared" si="20"/>
        <v>2.33</v>
      </c>
    </row>
    <row r="82" spans="1:15" s="1" customFormat="1" ht="15" customHeight="1" x14ac:dyDescent="0.25">
      <c r="A82" s="57">
        <v>13</v>
      </c>
      <c r="B82" s="58">
        <v>50930</v>
      </c>
      <c r="C82" s="10" t="s">
        <v>68</v>
      </c>
      <c r="D82" s="90">
        <v>54</v>
      </c>
      <c r="E82" s="72"/>
      <c r="F82" s="72">
        <v>25.93</v>
      </c>
      <c r="G82" s="72">
        <v>55.56</v>
      </c>
      <c r="H82" s="72">
        <v>18.52</v>
      </c>
      <c r="I82" s="38">
        <f t="shared" si="15"/>
        <v>3.9262999999999999</v>
      </c>
      <c r="J82" s="5"/>
      <c r="K82" s="100">
        <f t="shared" si="16"/>
        <v>54</v>
      </c>
      <c r="L82" s="97">
        <f t="shared" si="17"/>
        <v>40.0032</v>
      </c>
      <c r="M82" s="98">
        <f t="shared" si="18"/>
        <v>74.08</v>
      </c>
      <c r="N82" s="99">
        <f t="shared" si="19"/>
        <v>0</v>
      </c>
      <c r="O82" s="101">
        <f t="shared" si="20"/>
        <v>0</v>
      </c>
    </row>
    <row r="83" spans="1:15" s="1" customFormat="1" ht="15" customHeight="1" thickBot="1" x14ac:dyDescent="0.3">
      <c r="A83" s="59">
        <v>14</v>
      </c>
      <c r="B83" s="34">
        <v>51370</v>
      </c>
      <c r="C83" s="12" t="s">
        <v>69</v>
      </c>
      <c r="D83" s="91">
        <v>131</v>
      </c>
      <c r="E83" s="81">
        <v>0.76</v>
      </c>
      <c r="F83" s="81">
        <v>40.46</v>
      </c>
      <c r="G83" s="81">
        <v>51.91</v>
      </c>
      <c r="H83" s="82">
        <v>6.87</v>
      </c>
      <c r="I83" s="39">
        <f t="shared" si="15"/>
        <v>3.6488999999999998</v>
      </c>
      <c r="J83" s="5"/>
      <c r="K83" s="107">
        <f t="shared" si="16"/>
        <v>131</v>
      </c>
      <c r="L83" s="108">
        <f t="shared" si="17"/>
        <v>77.001799999999989</v>
      </c>
      <c r="M83" s="109">
        <f t="shared" si="18"/>
        <v>58.779999999999994</v>
      </c>
      <c r="N83" s="110">
        <v>1</v>
      </c>
      <c r="O83" s="111">
        <f t="shared" si="20"/>
        <v>0.76</v>
      </c>
    </row>
    <row r="84" spans="1:15" s="1" customFormat="1" ht="15" customHeight="1" thickBot="1" x14ac:dyDescent="0.3">
      <c r="A84" s="54"/>
      <c r="B84" s="35"/>
      <c r="C84" s="30" t="s">
        <v>112</v>
      </c>
      <c r="D84" s="28">
        <f>SUM(D85:D115)</f>
        <v>3430</v>
      </c>
      <c r="E84" s="29">
        <f t="shared" ref="E84:H84" si="21">AVERAGE(E85:E115)</f>
        <v>4.9484000000000004</v>
      </c>
      <c r="F84" s="29">
        <f t="shared" si="21"/>
        <v>31.032666666666675</v>
      </c>
      <c r="G84" s="29">
        <f t="shared" si="21"/>
        <v>54.004333333333328</v>
      </c>
      <c r="H84" s="29">
        <f t="shared" si="21"/>
        <v>11.213448275862071</v>
      </c>
      <c r="I84" s="31">
        <f>AVERAGE(I85:I115)</f>
        <v>3.5957516129032259</v>
      </c>
      <c r="J84" s="5"/>
      <c r="K84" s="160">
        <f t="shared" si="16"/>
        <v>3430</v>
      </c>
      <c r="L84" s="161">
        <f>SUM(L85:L115)</f>
        <v>2297.0435000000007</v>
      </c>
      <c r="M84" s="162">
        <f t="shared" si="18"/>
        <v>65.217781609195399</v>
      </c>
      <c r="N84" s="168">
        <f>SUM(N85:N115)</f>
        <v>125.99370000000002</v>
      </c>
      <c r="O84" s="163">
        <f t="shared" si="20"/>
        <v>4.9484000000000004</v>
      </c>
    </row>
    <row r="85" spans="1:15" s="1" customFormat="1" ht="15" customHeight="1" x14ac:dyDescent="0.25">
      <c r="A85" s="55">
        <v>1</v>
      </c>
      <c r="B85" s="56">
        <v>60010</v>
      </c>
      <c r="C85" s="11" t="s">
        <v>71</v>
      </c>
      <c r="D85" s="87">
        <v>75</v>
      </c>
      <c r="E85" s="88">
        <v>1.33</v>
      </c>
      <c r="F85" s="88">
        <v>18.670000000000002</v>
      </c>
      <c r="G85" s="88">
        <v>61.33</v>
      </c>
      <c r="H85" s="89">
        <v>18.670000000000002</v>
      </c>
      <c r="I85" s="41">
        <f t="shared" ref="I85:I115" si="22">(2*E85+3*F85+4*G85+5*H85)/100</f>
        <v>3.9734000000000003</v>
      </c>
      <c r="J85" s="5"/>
      <c r="K85" s="252">
        <f t="shared" si="16"/>
        <v>75</v>
      </c>
      <c r="L85" s="253">
        <f t="shared" si="17"/>
        <v>60</v>
      </c>
      <c r="M85" s="254">
        <f t="shared" si="18"/>
        <v>80</v>
      </c>
      <c r="N85" s="255">
        <v>1</v>
      </c>
      <c r="O85" s="256">
        <f t="shared" si="20"/>
        <v>1.33</v>
      </c>
    </row>
    <row r="86" spans="1:15" s="1" customFormat="1" ht="15" customHeight="1" x14ac:dyDescent="0.25">
      <c r="A86" s="57">
        <v>2</v>
      </c>
      <c r="B86" s="58">
        <v>60020</v>
      </c>
      <c r="C86" s="10" t="s">
        <v>72</v>
      </c>
      <c r="D86" s="90">
        <v>68</v>
      </c>
      <c r="E86" s="72">
        <v>4.41</v>
      </c>
      <c r="F86" s="72">
        <v>30.88</v>
      </c>
      <c r="G86" s="72">
        <v>50</v>
      </c>
      <c r="H86" s="85">
        <v>14.71</v>
      </c>
      <c r="I86" s="38">
        <f t="shared" si="22"/>
        <v>3.7501000000000007</v>
      </c>
      <c r="J86" s="5"/>
      <c r="K86" s="100">
        <f t="shared" si="16"/>
        <v>68</v>
      </c>
      <c r="L86" s="97">
        <f t="shared" si="17"/>
        <v>44.002800000000008</v>
      </c>
      <c r="M86" s="98">
        <f t="shared" si="18"/>
        <v>64.710000000000008</v>
      </c>
      <c r="N86" s="99">
        <v>3</v>
      </c>
      <c r="O86" s="101">
        <f t="shared" si="20"/>
        <v>4.41</v>
      </c>
    </row>
    <row r="87" spans="1:15" s="1" customFormat="1" ht="15" customHeight="1" x14ac:dyDescent="0.25">
      <c r="A87" s="57">
        <v>3</v>
      </c>
      <c r="B87" s="58">
        <v>60050</v>
      </c>
      <c r="C87" s="10" t="s">
        <v>73</v>
      </c>
      <c r="D87" s="90">
        <v>103</v>
      </c>
      <c r="E87" s="72">
        <v>5.83</v>
      </c>
      <c r="F87" s="72">
        <v>19.420000000000002</v>
      </c>
      <c r="G87" s="72">
        <v>63.11</v>
      </c>
      <c r="H87" s="85">
        <v>11.65</v>
      </c>
      <c r="I87" s="38">
        <f t="shared" si="22"/>
        <v>3.8061000000000003</v>
      </c>
      <c r="J87" s="5"/>
      <c r="K87" s="100">
        <f t="shared" si="16"/>
        <v>103</v>
      </c>
      <c r="L87" s="97">
        <f t="shared" si="17"/>
        <v>77.002800000000008</v>
      </c>
      <c r="M87" s="98">
        <f t="shared" si="18"/>
        <v>74.760000000000005</v>
      </c>
      <c r="N87" s="99">
        <f t="shared" si="19"/>
        <v>6.0049000000000001</v>
      </c>
      <c r="O87" s="101">
        <f t="shared" si="20"/>
        <v>5.83</v>
      </c>
    </row>
    <row r="88" spans="1:15" s="1" customFormat="1" ht="15" customHeight="1" x14ac:dyDescent="0.25">
      <c r="A88" s="57">
        <v>4</v>
      </c>
      <c r="B88" s="58">
        <v>60070</v>
      </c>
      <c r="C88" s="10" t="s">
        <v>74</v>
      </c>
      <c r="D88" s="90">
        <v>104</v>
      </c>
      <c r="E88" s="72">
        <v>2.88</v>
      </c>
      <c r="F88" s="72">
        <v>14.42</v>
      </c>
      <c r="G88" s="72">
        <v>67.31</v>
      </c>
      <c r="H88" s="85">
        <v>15.38</v>
      </c>
      <c r="I88" s="38">
        <f t="shared" si="22"/>
        <v>3.9515999999999996</v>
      </c>
      <c r="J88" s="5"/>
      <c r="K88" s="100">
        <f t="shared" si="16"/>
        <v>104</v>
      </c>
      <c r="L88" s="97">
        <f t="shared" si="17"/>
        <v>85.997600000000006</v>
      </c>
      <c r="M88" s="98">
        <f t="shared" si="18"/>
        <v>82.69</v>
      </c>
      <c r="N88" s="99">
        <v>3</v>
      </c>
      <c r="O88" s="101">
        <f t="shared" si="20"/>
        <v>2.88</v>
      </c>
    </row>
    <row r="89" spans="1:15" s="1" customFormat="1" ht="15" customHeight="1" x14ac:dyDescent="0.25">
      <c r="A89" s="57">
        <v>5</v>
      </c>
      <c r="B89" s="58">
        <v>60180</v>
      </c>
      <c r="C89" s="10" t="s">
        <v>75</v>
      </c>
      <c r="D89" s="90">
        <v>145</v>
      </c>
      <c r="E89" s="72">
        <v>2.0699999999999998</v>
      </c>
      <c r="F89" s="72">
        <v>27.59</v>
      </c>
      <c r="G89" s="72">
        <v>61.38</v>
      </c>
      <c r="H89" s="85">
        <v>8.9700000000000006</v>
      </c>
      <c r="I89" s="38">
        <f t="shared" si="22"/>
        <v>3.7728000000000002</v>
      </c>
      <c r="J89" s="5"/>
      <c r="K89" s="100">
        <f t="shared" si="16"/>
        <v>145</v>
      </c>
      <c r="L89" s="97">
        <f t="shared" si="17"/>
        <v>102.00750000000002</v>
      </c>
      <c r="M89" s="98">
        <f t="shared" si="18"/>
        <v>70.350000000000009</v>
      </c>
      <c r="N89" s="99">
        <f t="shared" si="19"/>
        <v>3.0014999999999996</v>
      </c>
      <c r="O89" s="101">
        <f t="shared" si="20"/>
        <v>2.0699999999999998</v>
      </c>
    </row>
    <row r="90" spans="1:15" s="1" customFormat="1" ht="15" customHeight="1" x14ac:dyDescent="0.25">
      <c r="A90" s="57">
        <v>6</v>
      </c>
      <c r="B90" s="58">
        <v>60240</v>
      </c>
      <c r="C90" s="10" t="s">
        <v>76</v>
      </c>
      <c r="D90" s="90">
        <v>155</v>
      </c>
      <c r="E90" s="72">
        <v>9.0299999999999994</v>
      </c>
      <c r="F90" s="72">
        <v>46.45</v>
      </c>
      <c r="G90" s="72">
        <v>41.29</v>
      </c>
      <c r="H90" s="85">
        <v>3.23</v>
      </c>
      <c r="I90" s="38">
        <f t="shared" si="22"/>
        <v>3.3872000000000004</v>
      </c>
      <c r="J90" s="5"/>
      <c r="K90" s="100">
        <f t="shared" si="16"/>
        <v>155</v>
      </c>
      <c r="L90" s="97">
        <f t="shared" si="17"/>
        <v>69.006</v>
      </c>
      <c r="M90" s="98">
        <f t="shared" si="18"/>
        <v>44.519999999999996</v>
      </c>
      <c r="N90" s="167">
        <f t="shared" si="19"/>
        <v>13.996499999999999</v>
      </c>
      <c r="O90" s="101">
        <f t="shared" si="20"/>
        <v>9.0299999999999994</v>
      </c>
    </row>
    <row r="91" spans="1:15" s="1" customFormat="1" ht="15" customHeight="1" x14ac:dyDescent="0.25">
      <c r="A91" s="57">
        <v>7</v>
      </c>
      <c r="B91" s="58">
        <v>60560</v>
      </c>
      <c r="C91" s="10" t="s">
        <v>77</v>
      </c>
      <c r="D91" s="90">
        <v>47</v>
      </c>
      <c r="E91" s="72">
        <v>2.13</v>
      </c>
      <c r="F91" s="72">
        <v>23.4</v>
      </c>
      <c r="G91" s="72">
        <v>59.57</v>
      </c>
      <c r="H91" s="85">
        <v>14.89</v>
      </c>
      <c r="I91" s="38">
        <f t="shared" si="22"/>
        <v>3.8719000000000001</v>
      </c>
      <c r="J91" s="5"/>
      <c r="K91" s="100">
        <f t="shared" si="16"/>
        <v>47</v>
      </c>
      <c r="L91" s="97">
        <f t="shared" si="17"/>
        <v>34.996200000000002</v>
      </c>
      <c r="M91" s="98">
        <f t="shared" si="18"/>
        <v>74.460000000000008</v>
      </c>
      <c r="N91" s="167">
        <f t="shared" si="19"/>
        <v>1.0011000000000001</v>
      </c>
      <c r="O91" s="101">
        <f t="shared" si="20"/>
        <v>2.13</v>
      </c>
    </row>
    <row r="92" spans="1:15" s="1" customFormat="1" ht="15" customHeight="1" x14ac:dyDescent="0.25">
      <c r="A92" s="57">
        <v>8</v>
      </c>
      <c r="B92" s="58">
        <v>60660</v>
      </c>
      <c r="C92" s="10" t="s">
        <v>78</v>
      </c>
      <c r="D92" s="90">
        <v>47</v>
      </c>
      <c r="E92" s="72">
        <v>2.13</v>
      </c>
      <c r="F92" s="72">
        <v>29.79</v>
      </c>
      <c r="G92" s="72">
        <v>61.7</v>
      </c>
      <c r="H92" s="85">
        <v>6.38</v>
      </c>
      <c r="I92" s="38">
        <f t="shared" si="22"/>
        <v>3.7233000000000001</v>
      </c>
      <c r="J92" s="5"/>
      <c r="K92" s="100">
        <f t="shared" si="16"/>
        <v>47</v>
      </c>
      <c r="L92" s="97">
        <f t="shared" si="17"/>
        <v>31.997599999999998</v>
      </c>
      <c r="M92" s="98">
        <f t="shared" si="18"/>
        <v>68.08</v>
      </c>
      <c r="N92" s="167">
        <f t="shared" si="19"/>
        <v>1.0011000000000001</v>
      </c>
      <c r="O92" s="101">
        <f t="shared" si="20"/>
        <v>2.13</v>
      </c>
    </row>
    <row r="93" spans="1:15" s="1" customFormat="1" ht="15" customHeight="1" x14ac:dyDescent="0.25">
      <c r="A93" s="57">
        <v>9</v>
      </c>
      <c r="B93" s="58">
        <v>60001</v>
      </c>
      <c r="C93" s="10" t="s">
        <v>70</v>
      </c>
      <c r="D93" s="90">
        <v>94</v>
      </c>
      <c r="E93" s="72">
        <v>25.53</v>
      </c>
      <c r="F93" s="72">
        <v>61.7</v>
      </c>
      <c r="G93" s="72">
        <v>12.77</v>
      </c>
      <c r="H93" s="85"/>
      <c r="I93" s="38">
        <f t="shared" si="22"/>
        <v>2.8724000000000003</v>
      </c>
      <c r="J93" s="5"/>
      <c r="K93" s="100">
        <f t="shared" si="16"/>
        <v>94</v>
      </c>
      <c r="L93" s="97">
        <f t="shared" si="17"/>
        <v>12.003799999999998</v>
      </c>
      <c r="M93" s="98">
        <f t="shared" si="18"/>
        <v>12.77</v>
      </c>
      <c r="N93" s="167">
        <f t="shared" si="19"/>
        <v>23.998200000000001</v>
      </c>
      <c r="O93" s="101">
        <f t="shared" si="20"/>
        <v>25.53</v>
      </c>
    </row>
    <row r="94" spans="1:15" s="1" customFormat="1" ht="15" customHeight="1" x14ac:dyDescent="0.25">
      <c r="A94" s="57">
        <v>10</v>
      </c>
      <c r="B94" s="58">
        <v>60701</v>
      </c>
      <c r="C94" s="18" t="s">
        <v>79</v>
      </c>
      <c r="D94" s="90">
        <v>49</v>
      </c>
      <c r="E94" s="72">
        <v>8.16</v>
      </c>
      <c r="F94" s="72">
        <v>48.98</v>
      </c>
      <c r="G94" s="72">
        <v>40.82</v>
      </c>
      <c r="H94" s="85">
        <v>2.04</v>
      </c>
      <c r="I94" s="38">
        <f t="shared" si="22"/>
        <v>3.3673999999999995</v>
      </c>
      <c r="J94" s="5"/>
      <c r="K94" s="100">
        <f t="shared" si="16"/>
        <v>49</v>
      </c>
      <c r="L94" s="97">
        <f t="shared" si="17"/>
        <v>21.0014</v>
      </c>
      <c r="M94" s="98">
        <f t="shared" si="18"/>
        <v>42.86</v>
      </c>
      <c r="N94" s="99">
        <f t="shared" si="19"/>
        <v>3.9984000000000002</v>
      </c>
      <c r="O94" s="101">
        <f t="shared" si="20"/>
        <v>8.16</v>
      </c>
    </row>
    <row r="95" spans="1:15" s="1" customFormat="1" ht="15" customHeight="1" x14ac:dyDescent="0.25">
      <c r="A95" s="57">
        <v>11</v>
      </c>
      <c r="B95" s="58">
        <v>60850</v>
      </c>
      <c r="C95" s="10" t="s">
        <v>80</v>
      </c>
      <c r="D95" s="90">
        <v>88</v>
      </c>
      <c r="E95" s="72">
        <v>9.09</v>
      </c>
      <c r="F95" s="72">
        <v>45.45</v>
      </c>
      <c r="G95" s="72">
        <v>44.32</v>
      </c>
      <c r="H95" s="85">
        <v>1.1399999999999999</v>
      </c>
      <c r="I95" s="38">
        <f t="shared" si="22"/>
        <v>3.3751000000000007</v>
      </c>
      <c r="J95" s="5"/>
      <c r="K95" s="100">
        <f t="shared" si="16"/>
        <v>88</v>
      </c>
      <c r="L95" s="97">
        <f t="shared" si="17"/>
        <v>40.004800000000003</v>
      </c>
      <c r="M95" s="98">
        <f t="shared" si="18"/>
        <v>45.46</v>
      </c>
      <c r="N95" s="99">
        <f t="shared" si="19"/>
        <v>7.9991999999999992</v>
      </c>
      <c r="O95" s="101">
        <f t="shared" si="20"/>
        <v>9.09</v>
      </c>
    </row>
    <row r="96" spans="1:15" s="1" customFormat="1" ht="15" customHeight="1" x14ac:dyDescent="0.25">
      <c r="A96" s="57">
        <v>12</v>
      </c>
      <c r="B96" s="58">
        <v>60910</v>
      </c>
      <c r="C96" s="10" t="s">
        <v>81</v>
      </c>
      <c r="D96" s="90">
        <v>75</v>
      </c>
      <c r="E96" s="72">
        <v>2.67</v>
      </c>
      <c r="F96" s="72">
        <v>32</v>
      </c>
      <c r="G96" s="72">
        <v>56</v>
      </c>
      <c r="H96" s="85">
        <v>9.33</v>
      </c>
      <c r="I96" s="38">
        <f t="shared" si="22"/>
        <v>3.7199</v>
      </c>
      <c r="J96" s="5"/>
      <c r="K96" s="100">
        <f t="shared" si="16"/>
        <v>75</v>
      </c>
      <c r="L96" s="97">
        <f t="shared" si="17"/>
        <v>48.997500000000002</v>
      </c>
      <c r="M96" s="98">
        <f t="shared" si="18"/>
        <v>65.33</v>
      </c>
      <c r="N96" s="99">
        <v>2</v>
      </c>
      <c r="O96" s="101">
        <f t="shared" si="20"/>
        <v>2.67</v>
      </c>
    </row>
    <row r="97" spans="1:15" s="1" customFormat="1" ht="15" customHeight="1" x14ac:dyDescent="0.25">
      <c r="A97" s="57">
        <v>13</v>
      </c>
      <c r="B97" s="58">
        <v>60980</v>
      </c>
      <c r="C97" s="10" t="s">
        <v>82</v>
      </c>
      <c r="D97" s="90">
        <v>94</v>
      </c>
      <c r="E97" s="72">
        <v>5.32</v>
      </c>
      <c r="F97" s="72">
        <v>40.43</v>
      </c>
      <c r="G97" s="72">
        <v>45.74</v>
      </c>
      <c r="H97" s="85">
        <v>8.51</v>
      </c>
      <c r="I97" s="38">
        <f t="shared" si="22"/>
        <v>3.5743999999999998</v>
      </c>
      <c r="J97" s="5"/>
      <c r="K97" s="100">
        <f t="shared" si="16"/>
        <v>94</v>
      </c>
      <c r="L97" s="97">
        <f t="shared" si="17"/>
        <v>50.994999999999997</v>
      </c>
      <c r="M97" s="98">
        <f t="shared" si="18"/>
        <v>54.25</v>
      </c>
      <c r="N97" s="99">
        <f t="shared" si="19"/>
        <v>5.0008000000000008</v>
      </c>
      <c r="O97" s="101">
        <f t="shared" si="20"/>
        <v>5.32</v>
      </c>
    </row>
    <row r="98" spans="1:15" s="1" customFormat="1" ht="15" customHeight="1" x14ac:dyDescent="0.25">
      <c r="A98" s="57">
        <v>14</v>
      </c>
      <c r="B98" s="58">
        <v>61080</v>
      </c>
      <c r="C98" s="10" t="s">
        <v>83</v>
      </c>
      <c r="D98" s="90">
        <v>138</v>
      </c>
      <c r="E98" s="72">
        <v>3.62</v>
      </c>
      <c r="F98" s="72">
        <v>21.74</v>
      </c>
      <c r="G98" s="72">
        <v>60.14</v>
      </c>
      <c r="H98" s="85">
        <v>14.49</v>
      </c>
      <c r="I98" s="38">
        <f t="shared" si="22"/>
        <v>3.8546999999999998</v>
      </c>
      <c r="J98" s="5"/>
      <c r="K98" s="100">
        <f t="shared" si="16"/>
        <v>138</v>
      </c>
      <c r="L98" s="97">
        <f t="shared" si="17"/>
        <v>102.98939999999999</v>
      </c>
      <c r="M98" s="98">
        <f t="shared" si="18"/>
        <v>74.63</v>
      </c>
      <c r="N98" s="99">
        <v>5</v>
      </c>
      <c r="O98" s="101">
        <f t="shared" si="20"/>
        <v>3.62</v>
      </c>
    </row>
    <row r="99" spans="1:15" s="1" customFormat="1" ht="15" customHeight="1" x14ac:dyDescent="0.25">
      <c r="A99" s="57">
        <v>15</v>
      </c>
      <c r="B99" s="58">
        <v>61150</v>
      </c>
      <c r="C99" s="10" t="s">
        <v>84</v>
      </c>
      <c r="D99" s="90">
        <v>88</v>
      </c>
      <c r="E99" s="72">
        <v>3.41</v>
      </c>
      <c r="F99" s="72">
        <v>40.909999999999997</v>
      </c>
      <c r="G99" s="72">
        <v>51.14</v>
      </c>
      <c r="H99" s="85">
        <v>4.55</v>
      </c>
      <c r="I99" s="38">
        <f t="shared" si="22"/>
        <v>3.5686</v>
      </c>
      <c r="J99" s="5"/>
      <c r="K99" s="100">
        <f t="shared" si="16"/>
        <v>88</v>
      </c>
      <c r="L99" s="97">
        <f t="shared" si="17"/>
        <v>49.00719999999999</v>
      </c>
      <c r="M99" s="98">
        <f t="shared" si="18"/>
        <v>55.69</v>
      </c>
      <c r="N99" s="99">
        <f t="shared" si="19"/>
        <v>3.0008000000000004</v>
      </c>
      <c r="O99" s="101">
        <f t="shared" si="20"/>
        <v>3.41</v>
      </c>
    </row>
    <row r="100" spans="1:15" s="1" customFormat="1" ht="15" customHeight="1" x14ac:dyDescent="0.25">
      <c r="A100" s="57">
        <v>16</v>
      </c>
      <c r="B100" s="58">
        <v>61210</v>
      </c>
      <c r="C100" s="10" t="s">
        <v>85</v>
      </c>
      <c r="D100" s="90">
        <v>67</v>
      </c>
      <c r="E100" s="72"/>
      <c r="F100" s="72">
        <v>22.39</v>
      </c>
      <c r="G100" s="72">
        <v>40.299999999999997</v>
      </c>
      <c r="H100" s="85">
        <v>37.31</v>
      </c>
      <c r="I100" s="38">
        <f t="shared" si="22"/>
        <v>4.1492000000000004</v>
      </c>
      <c r="J100" s="5"/>
      <c r="K100" s="100">
        <f t="shared" si="16"/>
        <v>67</v>
      </c>
      <c r="L100" s="97">
        <f t="shared" si="17"/>
        <v>51.998699999999999</v>
      </c>
      <c r="M100" s="98">
        <f t="shared" si="18"/>
        <v>77.61</v>
      </c>
      <c r="N100" s="99">
        <f t="shared" si="19"/>
        <v>0</v>
      </c>
      <c r="O100" s="101">
        <f t="shared" si="20"/>
        <v>0</v>
      </c>
    </row>
    <row r="101" spans="1:15" s="1" customFormat="1" ht="15" customHeight="1" x14ac:dyDescent="0.25">
      <c r="A101" s="57">
        <v>17</v>
      </c>
      <c r="B101" s="58">
        <v>61290</v>
      </c>
      <c r="C101" s="10" t="s">
        <v>86</v>
      </c>
      <c r="D101" s="90">
        <v>65</v>
      </c>
      <c r="E101" s="72">
        <v>7.69</v>
      </c>
      <c r="F101" s="72">
        <v>58.46</v>
      </c>
      <c r="G101" s="72">
        <v>32.31</v>
      </c>
      <c r="H101" s="85">
        <v>1.54</v>
      </c>
      <c r="I101" s="38">
        <f t="shared" si="22"/>
        <v>3.2769999999999997</v>
      </c>
      <c r="J101" s="5"/>
      <c r="K101" s="100">
        <f t="shared" si="16"/>
        <v>65</v>
      </c>
      <c r="L101" s="97">
        <f t="shared" si="17"/>
        <v>22.002500000000001</v>
      </c>
      <c r="M101" s="98">
        <f t="shared" si="18"/>
        <v>33.85</v>
      </c>
      <c r="N101" s="99">
        <v>5</v>
      </c>
      <c r="O101" s="101">
        <f t="shared" si="20"/>
        <v>7.69</v>
      </c>
    </row>
    <row r="102" spans="1:15" s="1" customFormat="1" ht="15" customHeight="1" x14ac:dyDescent="0.25">
      <c r="A102" s="57">
        <v>18</v>
      </c>
      <c r="B102" s="58">
        <v>61340</v>
      </c>
      <c r="C102" s="10" t="s">
        <v>87</v>
      </c>
      <c r="D102" s="90">
        <v>122</v>
      </c>
      <c r="E102" s="72"/>
      <c r="F102" s="72">
        <v>24.59</v>
      </c>
      <c r="G102" s="72">
        <v>71.31</v>
      </c>
      <c r="H102" s="85">
        <v>4.0999999999999996</v>
      </c>
      <c r="I102" s="38">
        <f t="shared" si="22"/>
        <v>3.7950999999999997</v>
      </c>
      <c r="J102" s="5"/>
      <c r="K102" s="100">
        <f t="shared" si="16"/>
        <v>122</v>
      </c>
      <c r="L102" s="97">
        <f t="shared" si="17"/>
        <v>92.000200000000007</v>
      </c>
      <c r="M102" s="98">
        <f t="shared" si="18"/>
        <v>75.41</v>
      </c>
      <c r="N102" s="99">
        <f t="shared" si="19"/>
        <v>0</v>
      </c>
      <c r="O102" s="101">
        <f t="shared" si="20"/>
        <v>0</v>
      </c>
    </row>
    <row r="103" spans="1:15" s="1" customFormat="1" ht="15" customHeight="1" x14ac:dyDescent="0.25">
      <c r="A103" s="57">
        <v>19</v>
      </c>
      <c r="B103" s="58">
        <v>61390</v>
      </c>
      <c r="C103" s="10" t="s">
        <v>88</v>
      </c>
      <c r="D103" s="90">
        <v>80</v>
      </c>
      <c r="E103" s="72">
        <v>2.5</v>
      </c>
      <c r="F103" s="72">
        <v>42.5</v>
      </c>
      <c r="G103" s="72">
        <v>47.5</v>
      </c>
      <c r="H103" s="85">
        <v>7.5</v>
      </c>
      <c r="I103" s="38">
        <f t="shared" si="22"/>
        <v>3.6</v>
      </c>
      <c r="J103" s="5"/>
      <c r="K103" s="100">
        <f t="shared" si="16"/>
        <v>80</v>
      </c>
      <c r="L103" s="97">
        <f t="shared" si="17"/>
        <v>44</v>
      </c>
      <c r="M103" s="98">
        <f t="shared" si="18"/>
        <v>55</v>
      </c>
      <c r="N103" s="99">
        <f t="shared" si="19"/>
        <v>2</v>
      </c>
      <c r="O103" s="101">
        <f t="shared" si="20"/>
        <v>2.5</v>
      </c>
    </row>
    <row r="104" spans="1:15" s="1" customFormat="1" ht="15" customHeight="1" x14ac:dyDescent="0.25">
      <c r="A104" s="57">
        <v>20</v>
      </c>
      <c r="B104" s="58">
        <v>61410</v>
      </c>
      <c r="C104" s="10" t="s">
        <v>89</v>
      </c>
      <c r="D104" s="90">
        <v>77</v>
      </c>
      <c r="E104" s="72">
        <v>1.3</v>
      </c>
      <c r="F104" s="72">
        <v>28.57</v>
      </c>
      <c r="G104" s="72">
        <v>62.34</v>
      </c>
      <c r="H104" s="85">
        <v>7.79</v>
      </c>
      <c r="I104" s="38">
        <f t="shared" si="22"/>
        <v>3.7662</v>
      </c>
      <c r="J104" s="5"/>
      <c r="K104" s="100">
        <f t="shared" si="16"/>
        <v>77</v>
      </c>
      <c r="L104" s="97">
        <f t="shared" si="17"/>
        <v>54.00010000000001</v>
      </c>
      <c r="M104" s="98">
        <f t="shared" si="18"/>
        <v>70.13000000000001</v>
      </c>
      <c r="N104" s="99">
        <f t="shared" si="19"/>
        <v>1.0010000000000001</v>
      </c>
      <c r="O104" s="101">
        <f t="shared" si="20"/>
        <v>1.3</v>
      </c>
    </row>
    <row r="105" spans="1:15" s="1" customFormat="1" ht="15" customHeight="1" x14ac:dyDescent="0.25">
      <c r="A105" s="57">
        <v>21</v>
      </c>
      <c r="B105" s="58">
        <v>61430</v>
      </c>
      <c r="C105" s="10" t="s">
        <v>118</v>
      </c>
      <c r="D105" s="90">
        <v>215</v>
      </c>
      <c r="E105" s="72"/>
      <c r="F105" s="72">
        <v>17.21</v>
      </c>
      <c r="G105" s="72">
        <v>62.33</v>
      </c>
      <c r="H105" s="85">
        <v>20.47</v>
      </c>
      <c r="I105" s="38">
        <f t="shared" si="22"/>
        <v>4.0329999999999995</v>
      </c>
      <c r="J105" s="5"/>
      <c r="K105" s="100">
        <f t="shared" si="16"/>
        <v>215</v>
      </c>
      <c r="L105" s="97">
        <f t="shared" si="17"/>
        <v>178.02</v>
      </c>
      <c r="M105" s="98">
        <f t="shared" si="18"/>
        <v>82.8</v>
      </c>
      <c r="N105" s="99">
        <f t="shared" si="19"/>
        <v>0</v>
      </c>
      <c r="O105" s="101">
        <f t="shared" si="20"/>
        <v>0</v>
      </c>
    </row>
    <row r="106" spans="1:15" s="1" customFormat="1" ht="15" customHeight="1" x14ac:dyDescent="0.25">
      <c r="A106" s="57">
        <v>22</v>
      </c>
      <c r="B106" s="58">
        <v>61440</v>
      </c>
      <c r="C106" s="10" t="s">
        <v>90</v>
      </c>
      <c r="D106" s="90">
        <v>240</v>
      </c>
      <c r="E106" s="72">
        <v>2.08</v>
      </c>
      <c r="F106" s="72">
        <v>39.17</v>
      </c>
      <c r="G106" s="72">
        <v>55.42</v>
      </c>
      <c r="H106" s="85">
        <v>3.33</v>
      </c>
      <c r="I106" s="38">
        <f t="shared" si="22"/>
        <v>3.6</v>
      </c>
      <c r="J106" s="5"/>
      <c r="K106" s="100">
        <f t="shared" si="16"/>
        <v>240</v>
      </c>
      <c r="L106" s="97">
        <f t="shared" si="17"/>
        <v>141</v>
      </c>
      <c r="M106" s="98">
        <f t="shared" si="18"/>
        <v>58.75</v>
      </c>
      <c r="N106" s="99">
        <v>5</v>
      </c>
      <c r="O106" s="101">
        <f t="shared" si="20"/>
        <v>2.08</v>
      </c>
    </row>
    <row r="107" spans="1:15" s="1" customFormat="1" ht="15" customHeight="1" x14ac:dyDescent="0.25">
      <c r="A107" s="57">
        <v>23</v>
      </c>
      <c r="B107" s="58">
        <v>61450</v>
      </c>
      <c r="C107" s="10" t="s">
        <v>119</v>
      </c>
      <c r="D107" s="90">
        <v>126</v>
      </c>
      <c r="E107" s="72">
        <v>3.17</v>
      </c>
      <c r="F107" s="72">
        <v>30.95</v>
      </c>
      <c r="G107" s="72">
        <v>48.41</v>
      </c>
      <c r="H107" s="85">
        <v>17.46</v>
      </c>
      <c r="I107" s="38">
        <f t="shared" si="22"/>
        <v>3.8012999999999999</v>
      </c>
      <c r="J107" s="5"/>
      <c r="K107" s="100">
        <f t="shared" si="16"/>
        <v>126</v>
      </c>
      <c r="L107" s="97">
        <f t="shared" si="17"/>
        <v>82.996200000000002</v>
      </c>
      <c r="M107" s="98">
        <f t="shared" si="18"/>
        <v>65.87</v>
      </c>
      <c r="N107" s="99">
        <f t="shared" si="19"/>
        <v>3.9942000000000002</v>
      </c>
      <c r="O107" s="101">
        <f t="shared" si="20"/>
        <v>3.17</v>
      </c>
    </row>
    <row r="108" spans="1:15" s="1" customFormat="1" ht="15" customHeight="1" x14ac:dyDescent="0.25">
      <c r="A108" s="57">
        <v>24</v>
      </c>
      <c r="B108" s="58">
        <v>61470</v>
      </c>
      <c r="C108" s="10" t="s">
        <v>91</v>
      </c>
      <c r="D108" s="90">
        <v>138</v>
      </c>
      <c r="E108" s="72">
        <v>3.62</v>
      </c>
      <c r="F108" s="72">
        <v>19.57</v>
      </c>
      <c r="G108" s="72">
        <v>62.32</v>
      </c>
      <c r="H108" s="85">
        <v>14.49</v>
      </c>
      <c r="I108" s="38">
        <f t="shared" si="22"/>
        <v>3.8768000000000002</v>
      </c>
      <c r="J108" s="5"/>
      <c r="K108" s="100">
        <f t="shared" si="16"/>
        <v>138</v>
      </c>
      <c r="L108" s="97">
        <f t="shared" si="17"/>
        <v>105.99780000000001</v>
      </c>
      <c r="M108" s="98">
        <f t="shared" si="18"/>
        <v>76.81</v>
      </c>
      <c r="N108" s="99">
        <v>5</v>
      </c>
      <c r="O108" s="101">
        <f t="shared" si="20"/>
        <v>3.62</v>
      </c>
    </row>
    <row r="109" spans="1:15" s="1" customFormat="1" ht="15" customHeight="1" x14ac:dyDescent="0.25">
      <c r="A109" s="57">
        <v>25</v>
      </c>
      <c r="B109" s="58">
        <v>61490</v>
      </c>
      <c r="C109" s="10" t="s">
        <v>120</v>
      </c>
      <c r="D109" s="90">
        <v>247</v>
      </c>
      <c r="E109" s="72">
        <v>1.21</v>
      </c>
      <c r="F109" s="72">
        <v>27.53</v>
      </c>
      <c r="G109" s="72">
        <v>57.49</v>
      </c>
      <c r="H109" s="85">
        <v>13.77</v>
      </c>
      <c r="I109" s="38">
        <f t="shared" si="22"/>
        <v>3.8382000000000005</v>
      </c>
      <c r="J109" s="5"/>
      <c r="K109" s="100">
        <f t="shared" si="16"/>
        <v>247</v>
      </c>
      <c r="L109" s="97">
        <f t="shared" si="17"/>
        <v>176.01220000000001</v>
      </c>
      <c r="M109" s="98">
        <f t="shared" si="18"/>
        <v>71.260000000000005</v>
      </c>
      <c r="N109" s="99">
        <v>3</v>
      </c>
      <c r="O109" s="101">
        <f t="shared" si="20"/>
        <v>1.21</v>
      </c>
    </row>
    <row r="110" spans="1:15" s="1" customFormat="1" ht="15" customHeight="1" x14ac:dyDescent="0.25">
      <c r="A110" s="57">
        <v>26</v>
      </c>
      <c r="B110" s="58">
        <v>61500</v>
      </c>
      <c r="C110" s="10" t="s">
        <v>121</v>
      </c>
      <c r="D110" s="83"/>
      <c r="E110" s="84"/>
      <c r="F110" s="84"/>
      <c r="G110" s="84"/>
      <c r="H110" s="84"/>
      <c r="I110" s="38">
        <f t="shared" si="22"/>
        <v>0</v>
      </c>
      <c r="J110" s="5"/>
      <c r="K110" s="257" t="s">
        <v>140</v>
      </c>
      <c r="L110" s="248" t="s">
        <v>140</v>
      </c>
      <c r="M110" s="248" t="s">
        <v>140</v>
      </c>
      <c r="N110" s="248" t="s">
        <v>140</v>
      </c>
      <c r="O110" s="258" t="s">
        <v>140</v>
      </c>
    </row>
    <row r="111" spans="1:15" s="1" customFormat="1" ht="15" customHeight="1" x14ac:dyDescent="0.25">
      <c r="A111" s="57">
        <v>27</v>
      </c>
      <c r="B111" s="58">
        <v>61510</v>
      </c>
      <c r="C111" s="10" t="s">
        <v>92</v>
      </c>
      <c r="D111" s="90">
        <v>100</v>
      </c>
      <c r="E111" s="72"/>
      <c r="F111" s="72">
        <v>16</v>
      </c>
      <c r="G111" s="72">
        <v>64</v>
      </c>
      <c r="H111" s="85">
        <v>20</v>
      </c>
      <c r="I111" s="38">
        <f t="shared" si="22"/>
        <v>4.04</v>
      </c>
      <c r="J111" s="5"/>
      <c r="K111" s="100">
        <f t="shared" si="16"/>
        <v>100</v>
      </c>
      <c r="L111" s="97">
        <f t="shared" si="17"/>
        <v>84</v>
      </c>
      <c r="M111" s="98">
        <f t="shared" si="18"/>
        <v>84</v>
      </c>
      <c r="N111" s="99">
        <f t="shared" si="19"/>
        <v>0</v>
      </c>
      <c r="O111" s="101">
        <f t="shared" si="20"/>
        <v>0</v>
      </c>
    </row>
    <row r="112" spans="1:15" s="1" customFormat="1" ht="15" customHeight="1" x14ac:dyDescent="0.25">
      <c r="A112" s="57">
        <v>28</v>
      </c>
      <c r="B112" s="56">
        <v>61520</v>
      </c>
      <c r="C112" s="10" t="s">
        <v>122</v>
      </c>
      <c r="D112" s="90">
        <v>216</v>
      </c>
      <c r="E112" s="72">
        <v>0.46</v>
      </c>
      <c r="F112" s="72">
        <v>5.09</v>
      </c>
      <c r="G112" s="72">
        <v>77.31</v>
      </c>
      <c r="H112" s="85">
        <v>17.13</v>
      </c>
      <c r="I112" s="40">
        <f t="shared" si="22"/>
        <v>4.1108000000000002</v>
      </c>
      <c r="J112" s="5"/>
      <c r="K112" s="100">
        <f t="shared" si="16"/>
        <v>216</v>
      </c>
      <c r="L112" s="97">
        <f t="shared" si="17"/>
        <v>203.99040000000002</v>
      </c>
      <c r="M112" s="98">
        <f t="shared" si="18"/>
        <v>94.44</v>
      </c>
      <c r="N112" s="99">
        <v>1</v>
      </c>
      <c r="O112" s="101">
        <f t="shared" si="20"/>
        <v>0.46</v>
      </c>
    </row>
    <row r="113" spans="1:15" s="1" customFormat="1" ht="15" customHeight="1" x14ac:dyDescent="0.25">
      <c r="A113" s="55">
        <v>29</v>
      </c>
      <c r="B113" s="58">
        <v>61540</v>
      </c>
      <c r="C113" s="69" t="s">
        <v>113</v>
      </c>
      <c r="D113" s="90">
        <v>150</v>
      </c>
      <c r="E113" s="72">
        <v>2.67</v>
      </c>
      <c r="F113" s="72">
        <v>28.67</v>
      </c>
      <c r="G113" s="72">
        <v>60.67</v>
      </c>
      <c r="H113" s="85">
        <v>8</v>
      </c>
      <c r="I113" s="38">
        <f t="shared" si="22"/>
        <v>3.7403000000000004</v>
      </c>
      <c r="J113" s="5"/>
      <c r="K113" s="100">
        <f t="shared" si="16"/>
        <v>150</v>
      </c>
      <c r="L113" s="97">
        <f t="shared" si="17"/>
        <v>103.005</v>
      </c>
      <c r="M113" s="98">
        <f t="shared" si="18"/>
        <v>68.67</v>
      </c>
      <c r="N113" s="99">
        <v>4</v>
      </c>
      <c r="O113" s="101">
        <f t="shared" si="20"/>
        <v>2.67</v>
      </c>
    </row>
    <row r="114" spans="1:15" s="1" customFormat="1" ht="15" customHeight="1" x14ac:dyDescent="0.25">
      <c r="A114" s="68">
        <v>30</v>
      </c>
      <c r="B114" s="56">
        <v>61560</v>
      </c>
      <c r="C114" s="86" t="s">
        <v>124</v>
      </c>
      <c r="D114" s="90">
        <v>114</v>
      </c>
      <c r="E114" s="72">
        <v>11.4</v>
      </c>
      <c r="F114" s="72">
        <v>50</v>
      </c>
      <c r="G114" s="72">
        <v>37.72</v>
      </c>
      <c r="H114" s="85">
        <v>0.88</v>
      </c>
      <c r="I114" s="38">
        <f t="shared" ref="I114" si="23">(2*E114+3*F114+4*G114+5*H114)/100</f>
        <v>3.2807999999999997</v>
      </c>
      <c r="J114" s="5"/>
      <c r="K114" s="100">
        <f t="shared" si="16"/>
        <v>114</v>
      </c>
      <c r="L114" s="97">
        <f t="shared" si="17"/>
        <v>44.004000000000005</v>
      </c>
      <c r="M114" s="98">
        <f t="shared" si="18"/>
        <v>38.6</v>
      </c>
      <c r="N114" s="167">
        <f t="shared" si="19"/>
        <v>12.996000000000002</v>
      </c>
      <c r="O114" s="101">
        <f t="shared" si="20"/>
        <v>11.4</v>
      </c>
    </row>
    <row r="115" spans="1:15" s="1" customFormat="1" ht="15" customHeight="1" thickBot="1" x14ac:dyDescent="0.3">
      <c r="A115" s="61">
        <v>31</v>
      </c>
      <c r="B115" s="64">
        <v>61570</v>
      </c>
      <c r="C115" s="33" t="s">
        <v>127</v>
      </c>
      <c r="D115" s="91">
        <v>103</v>
      </c>
      <c r="E115" s="81"/>
      <c r="F115" s="81">
        <v>18.45</v>
      </c>
      <c r="G115" s="81">
        <v>64.08</v>
      </c>
      <c r="H115" s="82">
        <v>17.48</v>
      </c>
      <c r="I115" s="47">
        <f t="shared" si="22"/>
        <v>3.9906999999999995</v>
      </c>
      <c r="J115" s="5"/>
      <c r="K115" s="102">
        <f t="shared" si="16"/>
        <v>103</v>
      </c>
      <c r="L115" s="103">
        <f t="shared" si="17"/>
        <v>84.006799999999998</v>
      </c>
      <c r="M115" s="104">
        <f t="shared" si="18"/>
        <v>81.56</v>
      </c>
      <c r="N115" s="105">
        <f t="shared" si="19"/>
        <v>0</v>
      </c>
      <c r="O115" s="106">
        <f t="shared" si="20"/>
        <v>0</v>
      </c>
    </row>
    <row r="116" spans="1:15" s="1" customFormat="1" ht="15" customHeight="1" thickBot="1" x14ac:dyDescent="0.3">
      <c r="A116" s="54"/>
      <c r="B116" s="35"/>
      <c r="C116" s="22" t="s">
        <v>114</v>
      </c>
      <c r="D116" s="28">
        <f>SUM(D117:D125)</f>
        <v>985</v>
      </c>
      <c r="E116" s="29">
        <f t="shared" ref="E116:H116" si="24">AVERAGE(E117:E125)</f>
        <v>4.0340000000000007</v>
      </c>
      <c r="F116" s="29">
        <f t="shared" si="24"/>
        <v>22.361111111111114</v>
      </c>
      <c r="G116" s="29">
        <f t="shared" si="24"/>
        <v>57.907777777777774</v>
      </c>
      <c r="H116" s="29">
        <f t="shared" si="24"/>
        <v>17.489999999999998</v>
      </c>
      <c r="I116" s="31">
        <f>AVERAGE(I117:I125)</f>
        <v>3.9064666666666659</v>
      </c>
      <c r="J116" s="5"/>
      <c r="K116" s="160">
        <f t="shared" si="16"/>
        <v>985</v>
      </c>
      <c r="L116" s="161">
        <f>SUM(L117:L125)</f>
        <v>725.99919999999997</v>
      </c>
      <c r="M116" s="162">
        <f t="shared" si="18"/>
        <v>75.397777777777776</v>
      </c>
      <c r="N116" s="168">
        <f>SUM(N117:N125)</f>
        <v>15.9878</v>
      </c>
      <c r="O116" s="163">
        <f t="shared" si="20"/>
        <v>4.0340000000000007</v>
      </c>
    </row>
    <row r="117" spans="1:15" s="1" customFormat="1" ht="15" customHeight="1" x14ac:dyDescent="0.25">
      <c r="A117" s="67">
        <v>1</v>
      </c>
      <c r="B117" s="78">
        <v>70020</v>
      </c>
      <c r="C117" s="13" t="s">
        <v>93</v>
      </c>
      <c r="D117" s="79">
        <v>107</v>
      </c>
      <c r="E117" s="80"/>
      <c r="F117" s="80">
        <v>18.690000000000001</v>
      </c>
      <c r="G117" s="80">
        <v>69.16</v>
      </c>
      <c r="H117" s="80">
        <v>12.15</v>
      </c>
      <c r="I117" s="49">
        <f t="shared" ref="I117:I125" si="25">(2*E117+3*F117+4*G117+5*H117)/100</f>
        <v>3.9345999999999997</v>
      </c>
      <c r="J117" s="5"/>
      <c r="K117" s="112">
        <f t="shared" si="16"/>
        <v>107</v>
      </c>
      <c r="L117" s="113">
        <f t="shared" si="17"/>
        <v>87.0017</v>
      </c>
      <c r="M117" s="114">
        <f t="shared" si="18"/>
        <v>81.31</v>
      </c>
      <c r="N117" s="115">
        <f t="shared" si="19"/>
        <v>0</v>
      </c>
      <c r="O117" s="116">
        <f t="shared" si="20"/>
        <v>0</v>
      </c>
    </row>
    <row r="118" spans="1:15" s="1" customFormat="1" ht="15" customHeight="1" x14ac:dyDescent="0.25">
      <c r="A118" s="55">
        <v>2</v>
      </c>
      <c r="B118" s="58">
        <v>70110</v>
      </c>
      <c r="C118" s="10" t="s">
        <v>96</v>
      </c>
      <c r="D118" s="71">
        <v>71</v>
      </c>
      <c r="E118" s="72">
        <v>4.2300000000000004</v>
      </c>
      <c r="F118" s="72">
        <v>23.94</v>
      </c>
      <c r="G118" s="72">
        <v>50.7</v>
      </c>
      <c r="H118" s="72">
        <v>21.13</v>
      </c>
      <c r="I118" s="50">
        <f t="shared" si="25"/>
        <v>3.8873000000000002</v>
      </c>
      <c r="J118" s="5"/>
      <c r="K118" s="100">
        <f t="shared" si="16"/>
        <v>71</v>
      </c>
      <c r="L118" s="97">
        <f t="shared" si="17"/>
        <v>50.999300000000005</v>
      </c>
      <c r="M118" s="98">
        <f t="shared" si="18"/>
        <v>71.83</v>
      </c>
      <c r="N118" s="99">
        <f t="shared" si="19"/>
        <v>3.0033000000000003</v>
      </c>
      <c r="O118" s="101">
        <f t="shared" si="20"/>
        <v>4.2300000000000004</v>
      </c>
    </row>
    <row r="119" spans="1:15" s="1" customFormat="1" ht="15" customHeight="1" x14ac:dyDescent="0.25">
      <c r="A119" s="55">
        <v>3</v>
      </c>
      <c r="B119" s="58">
        <v>70021</v>
      </c>
      <c r="C119" s="10" t="s">
        <v>94</v>
      </c>
      <c r="D119" s="71">
        <v>82</v>
      </c>
      <c r="E119" s="72"/>
      <c r="F119" s="72">
        <v>4.88</v>
      </c>
      <c r="G119" s="72">
        <v>57.32</v>
      </c>
      <c r="H119" s="72">
        <v>37.799999999999997</v>
      </c>
      <c r="I119" s="50">
        <f t="shared" si="25"/>
        <v>4.3292000000000002</v>
      </c>
      <c r="J119" s="5"/>
      <c r="K119" s="100">
        <f t="shared" si="16"/>
        <v>82</v>
      </c>
      <c r="L119" s="97">
        <f t="shared" si="17"/>
        <v>77.998400000000004</v>
      </c>
      <c r="M119" s="98">
        <f t="shared" si="18"/>
        <v>95.12</v>
      </c>
      <c r="N119" s="99">
        <f t="shared" si="19"/>
        <v>0</v>
      </c>
      <c r="O119" s="101">
        <f t="shared" si="20"/>
        <v>0</v>
      </c>
    </row>
    <row r="120" spans="1:15" s="1" customFormat="1" ht="15" customHeight="1" x14ac:dyDescent="0.25">
      <c r="A120" s="55">
        <v>4</v>
      </c>
      <c r="B120" s="58">
        <v>70040</v>
      </c>
      <c r="C120" s="10" t="s">
        <v>95</v>
      </c>
      <c r="D120" s="71">
        <v>64</v>
      </c>
      <c r="E120" s="72">
        <v>3.13</v>
      </c>
      <c r="F120" s="72">
        <v>18.75</v>
      </c>
      <c r="G120" s="72">
        <v>60.94</v>
      </c>
      <c r="H120" s="72">
        <v>17.190000000000001</v>
      </c>
      <c r="I120" s="50">
        <f t="shared" si="25"/>
        <v>3.9221999999999997</v>
      </c>
      <c r="J120" s="5"/>
      <c r="K120" s="100">
        <f t="shared" si="16"/>
        <v>64</v>
      </c>
      <c r="L120" s="97">
        <f t="shared" si="17"/>
        <v>50.0032</v>
      </c>
      <c r="M120" s="98">
        <f t="shared" si="18"/>
        <v>78.13</v>
      </c>
      <c r="N120" s="99">
        <v>2</v>
      </c>
      <c r="O120" s="101">
        <f t="shared" si="20"/>
        <v>3.13</v>
      </c>
    </row>
    <row r="121" spans="1:15" s="1" customFormat="1" ht="15" customHeight="1" x14ac:dyDescent="0.25">
      <c r="A121" s="55">
        <v>5</v>
      </c>
      <c r="B121" s="58">
        <v>70100</v>
      </c>
      <c r="C121" s="10" t="s">
        <v>115</v>
      </c>
      <c r="D121" s="71">
        <v>78</v>
      </c>
      <c r="E121" s="72"/>
      <c r="F121" s="72">
        <v>5.13</v>
      </c>
      <c r="G121" s="72">
        <v>65.38</v>
      </c>
      <c r="H121" s="72">
        <v>29.49</v>
      </c>
      <c r="I121" s="50">
        <f t="shared" si="25"/>
        <v>4.2435999999999998</v>
      </c>
      <c r="J121" s="5"/>
      <c r="K121" s="100">
        <f t="shared" si="16"/>
        <v>78</v>
      </c>
      <c r="L121" s="97">
        <f t="shared" si="17"/>
        <v>73.998599999999996</v>
      </c>
      <c r="M121" s="98">
        <f t="shared" si="18"/>
        <v>94.86999999999999</v>
      </c>
      <c r="N121" s="99">
        <f t="shared" si="19"/>
        <v>0</v>
      </c>
      <c r="O121" s="101">
        <f t="shared" si="20"/>
        <v>0</v>
      </c>
    </row>
    <row r="122" spans="1:15" s="1" customFormat="1" ht="15" customHeight="1" x14ac:dyDescent="0.25">
      <c r="A122" s="55">
        <v>6</v>
      </c>
      <c r="B122" s="58">
        <v>70270</v>
      </c>
      <c r="C122" s="6" t="s">
        <v>97</v>
      </c>
      <c r="D122" s="71">
        <v>78</v>
      </c>
      <c r="E122" s="72"/>
      <c r="F122" s="72">
        <v>21.79</v>
      </c>
      <c r="G122" s="72">
        <v>56.41</v>
      </c>
      <c r="H122" s="72">
        <v>21.79</v>
      </c>
      <c r="I122" s="51">
        <f t="shared" si="25"/>
        <v>3.9995999999999996</v>
      </c>
      <c r="J122" s="5"/>
      <c r="K122" s="100">
        <f t="shared" si="16"/>
        <v>78</v>
      </c>
      <c r="L122" s="97">
        <f t="shared" si="17"/>
        <v>60.995999999999995</v>
      </c>
      <c r="M122" s="98">
        <f t="shared" si="18"/>
        <v>78.199999999999989</v>
      </c>
      <c r="N122" s="99">
        <f t="shared" si="19"/>
        <v>0</v>
      </c>
      <c r="O122" s="101">
        <f t="shared" si="20"/>
        <v>0</v>
      </c>
    </row>
    <row r="123" spans="1:15" s="1" customFormat="1" ht="15" customHeight="1" x14ac:dyDescent="0.25">
      <c r="A123" s="55">
        <v>7</v>
      </c>
      <c r="B123" s="62">
        <v>70510</v>
      </c>
      <c r="C123" s="6" t="s">
        <v>98</v>
      </c>
      <c r="D123" s="71">
        <v>30</v>
      </c>
      <c r="E123" s="72">
        <v>10</v>
      </c>
      <c r="F123" s="72">
        <v>46.67</v>
      </c>
      <c r="G123" s="72">
        <v>40</v>
      </c>
      <c r="H123" s="72">
        <v>3.33</v>
      </c>
      <c r="I123" s="50">
        <f t="shared" si="25"/>
        <v>3.3665999999999996</v>
      </c>
      <c r="J123" s="5"/>
      <c r="K123" s="100">
        <f t="shared" si="16"/>
        <v>30</v>
      </c>
      <c r="L123" s="97">
        <f t="shared" si="17"/>
        <v>12.998999999999999</v>
      </c>
      <c r="M123" s="98">
        <f t="shared" si="18"/>
        <v>43.33</v>
      </c>
      <c r="N123" s="167">
        <f t="shared" si="19"/>
        <v>3</v>
      </c>
      <c r="O123" s="123">
        <f t="shared" si="20"/>
        <v>10</v>
      </c>
    </row>
    <row r="124" spans="1:15" s="1" customFormat="1" ht="15" customHeight="1" x14ac:dyDescent="0.25">
      <c r="A124" s="57">
        <v>8</v>
      </c>
      <c r="B124" s="62">
        <v>10880</v>
      </c>
      <c r="C124" s="6" t="s">
        <v>123</v>
      </c>
      <c r="D124" s="71">
        <v>360</v>
      </c>
      <c r="E124" s="72">
        <v>1.94</v>
      </c>
      <c r="F124" s="72">
        <v>34.44</v>
      </c>
      <c r="G124" s="72">
        <v>57.78</v>
      </c>
      <c r="H124" s="72">
        <v>5.83</v>
      </c>
      <c r="I124" s="50">
        <f t="shared" ref="I124" si="26">(2*E124+3*F124+4*G124+5*H124)/100</f>
        <v>3.6746999999999996</v>
      </c>
      <c r="J124" s="5"/>
      <c r="K124" s="100">
        <f t="shared" si="16"/>
        <v>360</v>
      </c>
      <c r="L124" s="97">
        <f t="shared" si="17"/>
        <v>228.99599999999998</v>
      </c>
      <c r="M124" s="98">
        <f t="shared" si="18"/>
        <v>63.61</v>
      </c>
      <c r="N124" s="99">
        <f t="shared" si="19"/>
        <v>6.984</v>
      </c>
      <c r="O124" s="101">
        <f t="shared" si="20"/>
        <v>1.94</v>
      </c>
    </row>
    <row r="125" spans="1:15" s="1" customFormat="1" ht="15" customHeight="1" thickBot="1" x14ac:dyDescent="0.3">
      <c r="A125" s="63">
        <v>9</v>
      </c>
      <c r="B125" s="64">
        <v>10890</v>
      </c>
      <c r="C125" s="92" t="s">
        <v>125</v>
      </c>
      <c r="D125" s="91">
        <v>115</v>
      </c>
      <c r="E125" s="81">
        <v>0.87</v>
      </c>
      <c r="F125" s="81">
        <v>26.96</v>
      </c>
      <c r="G125" s="81">
        <v>63.48</v>
      </c>
      <c r="H125" s="82">
        <v>8.6999999999999993</v>
      </c>
      <c r="I125" s="70">
        <f t="shared" si="25"/>
        <v>3.8003999999999998</v>
      </c>
      <c r="J125" s="5"/>
      <c r="K125" s="102">
        <f t="shared" si="16"/>
        <v>115</v>
      </c>
      <c r="L125" s="103">
        <f t="shared" si="17"/>
        <v>83.006999999999991</v>
      </c>
      <c r="M125" s="104">
        <f t="shared" si="18"/>
        <v>72.179999999999993</v>
      </c>
      <c r="N125" s="105">
        <f t="shared" si="19"/>
        <v>1.0004999999999999</v>
      </c>
      <c r="O125" s="106">
        <f t="shared" si="20"/>
        <v>0.87</v>
      </c>
    </row>
    <row r="126" spans="1:15" ht="15" customHeight="1" x14ac:dyDescent="0.25">
      <c r="A126" s="8"/>
      <c r="B126" s="8"/>
      <c r="C126" s="8"/>
      <c r="D126" s="426" t="s">
        <v>101</v>
      </c>
      <c r="E126" s="426"/>
      <c r="F126" s="426"/>
      <c r="G126" s="426"/>
      <c r="H126" s="426"/>
      <c r="I126" s="32">
        <f>AVERAGE(I7,I9:I17,I19:I30,I32:I48,I50:I68,I70:I83,I85:I115,I117:I125)</f>
        <v>3.6531678571428583</v>
      </c>
      <c r="J126" s="3"/>
      <c r="M126" s="122"/>
      <c r="N126" s="122"/>
      <c r="O126" s="122"/>
    </row>
    <row r="127" spans="1:15" ht="15" customHeight="1" x14ac:dyDescent="0.25">
      <c r="A127" s="8"/>
      <c r="B127" s="8"/>
      <c r="C127" s="8"/>
      <c r="D127" s="8"/>
      <c r="E127" s="9"/>
      <c r="I127"/>
      <c r="J127" s="3"/>
    </row>
    <row r="128" spans="1:15" ht="15" customHeight="1" x14ac:dyDescent="0.25">
      <c r="A128" s="8"/>
      <c r="B128" s="8"/>
      <c r="C128" s="8"/>
      <c r="D128" s="8"/>
      <c r="E128" s="9"/>
      <c r="I128"/>
      <c r="J128" s="3"/>
    </row>
    <row r="129" spans="1:10" x14ac:dyDescent="0.25">
      <c r="A129" s="3"/>
      <c r="B129" s="3"/>
      <c r="C129" s="3"/>
      <c r="D129" s="3"/>
      <c r="E129" s="3"/>
      <c r="F129" s="3"/>
      <c r="G129" s="3"/>
      <c r="H129" s="3"/>
      <c r="I129" s="4"/>
      <c r="J129" s="3"/>
    </row>
  </sheetData>
  <mergeCells count="8">
    <mergeCell ref="I4:I5"/>
    <mergeCell ref="D126:H126"/>
    <mergeCell ref="E4:H4"/>
    <mergeCell ref="C2:D2"/>
    <mergeCell ref="A4:A5"/>
    <mergeCell ref="B4:B5"/>
    <mergeCell ref="C4:C5"/>
    <mergeCell ref="D4:D5"/>
  </mergeCells>
  <conditionalFormatting sqref="I6:I126">
    <cfRule type="cellIs" dxfId="90" priority="41" operator="between">
      <formula>3.648</formula>
      <formula>3.654</formula>
    </cfRule>
    <cfRule type="cellIs" dxfId="89" priority="236" stopIfTrue="1" operator="lessThan">
      <formula>3.5</formula>
    </cfRule>
    <cfRule type="cellIs" dxfId="88" priority="237" stopIfTrue="1" operator="between">
      <formula>$I$126</formula>
      <formula>3.5</formula>
    </cfRule>
    <cfRule type="cellIs" dxfId="87" priority="238" stopIfTrue="1" operator="between">
      <formula>4.5</formula>
      <formula>$I$126</formula>
    </cfRule>
    <cfRule type="cellIs" dxfId="86" priority="239" stopIfTrue="1" operator="greaterThanOrEqual">
      <formula>4.5</formula>
    </cfRule>
  </conditionalFormatting>
  <conditionalFormatting sqref="N7:O8 N10:O109 N111:O125">
    <cfRule type="cellIs" dxfId="85" priority="22" operator="equal">
      <formula>"-"</formula>
    </cfRule>
    <cfRule type="cellIs" dxfId="84" priority="23" operator="equal">
      <formula>0</formula>
    </cfRule>
    <cfRule type="cellIs" dxfId="83" priority="24" operator="between">
      <formula>0</formula>
      <formula>9.99</formula>
    </cfRule>
    <cfRule type="cellIs" dxfId="82" priority="25" operator="greaterThanOrEqual">
      <formula>9.99</formula>
    </cfRule>
  </conditionalFormatting>
  <conditionalFormatting sqref="M7:M109 M111:M125">
    <cfRule type="cellIs" dxfId="81" priority="21" operator="equal">
      <formula>"-"</formula>
    </cfRule>
    <cfRule type="cellIs" dxfId="80" priority="37" operator="between">
      <formula>90</formula>
      <formula>100</formula>
    </cfRule>
    <cfRule type="cellIs" dxfId="79" priority="38" operator="between">
      <formula>$M$6</formula>
      <formula>90</formula>
    </cfRule>
    <cfRule type="cellIs" dxfId="78" priority="39" operator="between">
      <formula>50</formula>
      <formula>$M$6</formula>
    </cfRule>
    <cfRule type="cellIs" dxfId="77" priority="40" operator="lessThan">
      <formula>50</formula>
    </cfRule>
  </conditionalFormatting>
  <conditionalFormatting sqref="N9:O9">
    <cfRule type="cellIs" dxfId="76" priority="16" operator="equal">
      <formula>"-"</formula>
    </cfRule>
    <cfRule type="cellIs" dxfId="75" priority="17" operator="between">
      <formula>90</formula>
      <formula>100</formula>
    </cfRule>
    <cfRule type="cellIs" dxfId="74" priority="18" operator="between">
      <formula>$M$6</formula>
      <formula>90</formula>
    </cfRule>
    <cfRule type="cellIs" dxfId="73" priority="19" operator="between">
      <formula>50</formula>
      <formula>$M$6</formula>
    </cfRule>
    <cfRule type="cellIs" dxfId="72" priority="20" operator="lessThan">
      <formula>50</formula>
    </cfRule>
  </conditionalFormatting>
  <conditionalFormatting sqref="K9:L9">
    <cfRule type="cellIs" dxfId="71" priority="11" operator="equal">
      <formula>"-"</formula>
    </cfRule>
    <cfRule type="cellIs" dxfId="70" priority="12" operator="between">
      <formula>90</formula>
      <formula>100</formula>
    </cfRule>
    <cfRule type="cellIs" dxfId="69" priority="13" operator="between">
      <formula>$M$6</formula>
      <formula>90</formula>
    </cfRule>
    <cfRule type="cellIs" dxfId="68" priority="14" operator="between">
      <formula>50</formula>
      <formula>$M$6</formula>
    </cfRule>
    <cfRule type="cellIs" dxfId="67" priority="15" operator="lessThan">
      <formula>50</formula>
    </cfRule>
  </conditionalFormatting>
  <conditionalFormatting sqref="D9:H9">
    <cfRule type="cellIs" dxfId="66" priority="6" operator="equal">
      <formula>"-"</formula>
    </cfRule>
    <cfRule type="cellIs" dxfId="65" priority="7" operator="between">
      <formula>90</formula>
      <formula>100</formula>
    </cfRule>
    <cfRule type="cellIs" dxfId="64" priority="8" operator="between">
      <formula>$M$6</formula>
      <formula>90</formula>
    </cfRule>
    <cfRule type="cellIs" dxfId="63" priority="9" operator="between">
      <formula>50</formula>
      <formula>$M$6</formula>
    </cfRule>
    <cfRule type="cellIs" dxfId="62" priority="10" operator="lessThan">
      <formula>50</formula>
    </cfRule>
  </conditionalFormatting>
  <conditionalFormatting sqref="K110:O110">
    <cfRule type="cellIs" dxfId="61" priority="1" operator="equal">
      <formula>"-"</formula>
    </cfRule>
    <cfRule type="cellIs" dxfId="60" priority="2" operator="between">
      <formula>90</formula>
      <formula>100</formula>
    </cfRule>
    <cfRule type="cellIs" dxfId="59" priority="3" operator="between">
      <formula>$M$6</formula>
      <formula>90</formula>
    </cfRule>
    <cfRule type="cellIs" dxfId="58" priority="4" operator="between">
      <formula>50</formula>
      <formula>$M$6</formula>
    </cfRule>
    <cfRule type="cellIs" dxfId="57" priority="5" operator="lessThan">
      <formula>50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8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225" customWidth="1"/>
    <col min="2" max="2" width="9.7109375" style="225" customWidth="1"/>
    <col min="3" max="3" width="31.7109375" style="225" customWidth="1"/>
    <col min="4" max="4" width="8.7109375" style="225" customWidth="1"/>
    <col min="5" max="8" width="7.7109375" style="225" customWidth="1"/>
    <col min="9" max="9" width="8.7109375" style="225" customWidth="1"/>
    <col min="10" max="10" width="9.140625" style="225" customWidth="1"/>
    <col min="11" max="15" width="10.7109375" style="225" customWidth="1"/>
    <col min="16" max="16384" width="9.140625" style="225"/>
  </cols>
  <sheetData>
    <row r="1" spans="1:17" ht="18" customHeight="1" x14ac:dyDescent="0.25">
      <c r="K1" s="223"/>
      <c r="L1" s="172" t="s">
        <v>135</v>
      </c>
    </row>
    <row r="2" spans="1:17" ht="18" customHeight="1" x14ac:dyDescent="0.25">
      <c r="C2" s="433" t="s">
        <v>99</v>
      </c>
      <c r="D2" s="433"/>
      <c r="E2" s="124"/>
      <c r="F2" s="124"/>
      <c r="G2" s="124"/>
      <c r="H2" s="124"/>
      <c r="I2" s="169">
        <v>2021</v>
      </c>
      <c r="K2" s="179"/>
      <c r="L2" s="172" t="s">
        <v>141</v>
      </c>
    </row>
    <row r="3" spans="1:17" ht="18" customHeight="1" thickBot="1" x14ac:dyDescent="0.3">
      <c r="K3" s="224"/>
      <c r="L3" s="172" t="s">
        <v>136</v>
      </c>
    </row>
    <row r="4" spans="1:17" ht="18" customHeight="1" thickBot="1" x14ac:dyDescent="0.3">
      <c r="A4" s="418" t="s">
        <v>0</v>
      </c>
      <c r="B4" s="420" t="s">
        <v>1</v>
      </c>
      <c r="C4" s="420" t="s">
        <v>2</v>
      </c>
      <c r="D4" s="431" t="s">
        <v>3</v>
      </c>
      <c r="E4" s="427" t="s">
        <v>4</v>
      </c>
      <c r="F4" s="428"/>
      <c r="G4" s="428"/>
      <c r="H4" s="429"/>
      <c r="I4" s="424" t="s">
        <v>100</v>
      </c>
      <c r="K4" s="173"/>
      <c r="L4" s="172" t="s">
        <v>137</v>
      </c>
    </row>
    <row r="5" spans="1:17" ht="30" customHeight="1" thickBot="1" x14ac:dyDescent="0.3">
      <c r="A5" s="419"/>
      <c r="B5" s="421"/>
      <c r="C5" s="421"/>
      <c r="D5" s="432"/>
      <c r="E5" s="178">
        <v>2</v>
      </c>
      <c r="F5" s="178">
        <v>3</v>
      </c>
      <c r="G5" s="178">
        <v>4</v>
      </c>
      <c r="H5" s="178">
        <v>5</v>
      </c>
      <c r="I5" s="425"/>
      <c r="K5" s="94" t="s">
        <v>128</v>
      </c>
      <c r="L5" s="95" t="s">
        <v>129</v>
      </c>
      <c r="M5" s="95" t="s">
        <v>130</v>
      </c>
      <c r="N5" s="95" t="s">
        <v>131</v>
      </c>
      <c r="O5" s="96" t="s">
        <v>132</v>
      </c>
    </row>
    <row r="6" spans="1:17" ht="15" customHeight="1" thickBot="1" x14ac:dyDescent="0.3">
      <c r="A6" s="184">
        <f>A7+A17+A30+A48+A68+A83+A115+A125</f>
        <v>112</v>
      </c>
      <c r="B6" s="185"/>
      <c r="C6" s="180" t="s">
        <v>116</v>
      </c>
      <c r="D6" s="186">
        <f>D7+D8+D18+D31+D49+D69+D84+D116</f>
        <v>12414</v>
      </c>
      <c r="E6" s="125">
        <v>2.2609756097560969</v>
      </c>
      <c r="F6" s="126">
        <v>17.585818181818187</v>
      </c>
      <c r="G6" s="126">
        <v>55.205535714285723</v>
      </c>
      <c r="H6" s="127">
        <v>27.180454545454545</v>
      </c>
      <c r="I6" s="219">
        <f t="shared" ref="I6" si="0">(2*E6+3*F6+4*G6+5*H6)/100</f>
        <v>4.1400382134938241</v>
      </c>
      <c r="J6" s="226"/>
      <c r="K6" s="160">
        <f>D6</f>
        <v>12414</v>
      </c>
      <c r="L6" s="161">
        <f>L7+L8+L18+L31+L49+L69+L84+L116</f>
        <v>10341.007299999999</v>
      </c>
      <c r="M6" s="162">
        <f t="shared" ref="M6:M69" si="1">G6+H6</f>
        <v>82.385990259740268</v>
      </c>
      <c r="N6" s="161">
        <f>N7+N8+N18+N31+N49+N69+N84+N116</f>
        <v>95.002600000000015</v>
      </c>
      <c r="O6" s="163">
        <f t="shared" ref="O6:O69" si="2">E6</f>
        <v>2.2609756097560969</v>
      </c>
    </row>
    <row r="7" spans="1:17" ht="15" customHeight="1" thickBot="1" x14ac:dyDescent="0.3">
      <c r="A7" s="209">
        <v>1</v>
      </c>
      <c r="B7" s="210">
        <v>50050</v>
      </c>
      <c r="C7" s="187" t="s">
        <v>58</v>
      </c>
      <c r="D7" s="128">
        <v>76</v>
      </c>
      <c r="E7" s="129">
        <v>0</v>
      </c>
      <c r="F7" s="129">
        <v>14.47</v>
      </c>
      <c r="G7" s="129">
        <v>65.790000000000006</v>
      </c>
      <c r="H7" s="129">
        <v>19.739999999999998</v>
      </c>
      <c r="I7" s="194">
        <f>(2*E7+3*F7+4*G7+5*H7)/100</f>
        <v>4.0527000000000006</v>
      </c>
      <c r="J7" s="226"/>
      <c r="K7" s="130">
        <f t="shared" ref="K7:K70" si="3">D7</f>
        <v>76</v>
      </c>
      <c r="L7" s="131">
        <f t="shared" ref="L7:L70" si="4">M7*K7/100</f>
        <v>65.002799999999993</v>
      </c>
      <c r="M7" s="132">
        <f t="shared" si="1"/>
        <v>85.53</v>
      </c>
      <c r="N7" s="131">
        <f t="shared" ref="N7:N70" si="5">O7*K7/100</f>
        <v>0</v>
      </c>
      <c r="O7" s="133">
        <f t="shared" si="2"/>
        <v>0</v>
      </c>
    </row>
    <row r="8" spans="1:17" ht="15" customHeight="1" thickBot="1" x14ac:dyDescent="0.3">
      <c r="A8" s="211"/>
      <c r="B8" s="193"/>
      <c r="C8" s="183" t="s">
        <v>102</v>
      </c>
      <c r="D8" s="182">
        <f>SUM(D9:D17)</f>
        <v>920</v>
      </c>
      <c r="E8" s="205">
        <f t="shared" ref="E8:H8" si="6">AVERAGE(E9:E17)</f>
        <v>0.35111111111111115</v>
      </c>
      <c r="F8" s="205">
        <f t="shared" si="6"/>
        <v>12.782222222222222</v>
      </c>
      <c r="G8" s="205">
        <f t="shared" si="6"/>
        <v>52.263333333333335</v>
      </c>
      <c r="H8" s="205">
        <f t="shared" si="6"/>
        <v>34.6</v>
      </c>
      <c r="I8" s="201">
        <f>AVERAGE(I9:I17)</f>
        <v>4.2110222222222227</v>
      </c>
      <c r="J8" s="226"/>
      <c r="K8" s="160">
        <f t="shared" si="3"/>
        <v>920</v>
      </c>
      <c r="L8" s="161">
        <f>SUM(L9:L17)</f>
        <v>798.97110000000009</v>
      </c>
      <c r="M8" s="162">
        <f t="shared" si="1"/>
        <v>86.863333333333344</v>
      </c>
      <c r="N8" s="161">
        <f>SUM(N9:N17)</f>
        <v>2.9973999999999998</v>
      </c>
      <c r="O8" s="163">
        <f t="shared" si="2"/>
        <v>0.35111111111111115</v>
      </c>
      <c r="P8" s="226"/>
      <c r="Q8" s="165"/>
    </row>
    <row r="9" spans="1:17" ht="15" customHeight="1" x14ac:dyDescent="0.25">
      <c r="A9" s="228">
        <v>1</v>
      </c>
      <c r="B9" s="229">
        <v>10003</v>
      </c>
      <c r="C9" s="227" t="s">
        <v>7</v>
      </c>
      <c r="D9" s="134">
        <v>50</v>
      </c>
      <c r="E9" s="135">
        <v>0</v>
      </c>
      <c r="F9" s="135">
        <v>2</v>
      </c>
      <c r="G9" s="135">
        <v>54</v>
      </c>
      <c r="H9" s="135">
        <v>44</v>
      </c>
      <c r="I9" s="195">
        <f t="shared" ref="I9:I17" si="7">(2*E9+3*F9+4*G9+5*H9)/100</f>
        <v>4.42</v>
      </c>
      <c r="J9" s="226"/>
      <c r="K9" s="136">
        <f t="shared" si="3"/>
        <v>50</v>
      </c>
      <c r="L9" s="137">
        <f t="shared" si="4"/>
        <v>49</v>
      </c>
      <c r="M9" s="138">
        <f t="shared" si="1"/>
        <v>98</v>
      </c>
      <c r="N9" s="137">
        <f t="shared" si="5"/>
        <v>0</v>
      </c>
      <c r="O9" s="139">
        <f t="shared" si="2"/>
        <v>0</v>
      </c>
    </row>
    <row r="10" spans="1:17" ht="15" customHeight="1" x14ac:dyDescent="0.25">
      <c r="A10" s="212">
        <v>2</v>
      </c>
      <c r="B10" s="232">
        <v>10002</v>
      </c>
      <c r="C10" s="231" t="s">
        <v>6</v>
      </c>
      <c r="D10" s="134">
        <v>99</v>
      </c>
      <c r="E10" s="135">
        <v>1.01</v>
      </c>
      <c r="F10" s="135">
        <v>20.2</v>
      </c>
      <c r="G10" s="135">
        <v>47.47</v>
      </c>
      <c r="H10" s="135">
        <v>31.31</v>
      </c>
      <c r="I10" s="196">
        <f t="shared" si="7"/>
        <v>4.0904999999999996</v>
      </c>
      <c r="J10" s="226"/>
      <c r="K10" s="140">
        <f t="shared" si="3"/>
        <v>99</v>
      </c>
      <c r="L10" s="141">
        <f t="shared" si="4"/>
        <v>77.992199999999997</v>
      </c>
      <c r="M10" s="142">
        <f t="shared" si="1"/>
        <v>78.78</v>
      </c>
      <c r="N10" s="141">
        <f t="shared" si="5"/>
        <v>0.9998999999999999</v>
      </c>
      <c r="O10" s="143">
        <f t="shared" si="2"/>
        <v>1.01</v>
      </c>
    </row>
    <row r="11" spans="1:17" ht="15" customHeight="1" x14ac:dyDescent="0.25">
      <c r="A11" s="212">
        <v>3</v>
      </c>
      <c r="B11" s="232">
        <v>10090</v>
      </c>
      <c r="C11" s="231" t="s">
        <v>9</v>
      </c>
      <c r="D11" s="134">
        <v>182</v>
      </c>
      <c r="E11" s="135">
        <v>0</v>
      </c>
      <c r="F11" s="135">
        <v>7.69</v>
      </c>
      <c r="G11" s="135">
        <v>46.15</v>
      </c>
      <c r="H11" s="135">
        <v>46.15</v>
      </c>
      <c r="I11" s="196">
        <f t="shared" si="7"/>
        <v>4.3841999999999999</v>
      </c>
      <c r="J11" s="226"/>
      <c r="K11" s="140">
        <f t="shared" si="3"/>
        <v>182</v>
      </c>
      <c r="L11" s="141">
        <f t="shared" si="4"/>
        <v>167.98599999999999</v>
      </c>
      <c r="M11" s="142">
        <f t="shared" si="1"/>
        <v>92.3</v>
      </c>
      <c r="N11" s="141">
        <f t="shared" si="5"/>
        <v>0</v>
      </c>
      <c r="O11" s="143">
        <f t="shared" si="2"/>
        <v>0</v>
      </c>
    </row>
    <row r="12" spans="1:17" ht="15" customHeight="1" x14ac:dyDescent="0.25">
      <c r="A12" s="212">
        <v>4</v>
      </c>
      <c r="B12" s="232">
        <v>10004</v>
      </c>
      <c r="C12" s="231" t="s">
        <v>8</v>
      </c>
      <c r="D12" s="134">
        <v>113</v>
      </c>
      <c r="E12" s="135">
        <v>0</v>
      </c>
      <c r="F12" s="135">
        <v>0</v>
      </c>
      <c r="G12" s="135">
        <v>43.36</v>
      </c>
      <c r="H12" s="135">
        <v>56.64</v>
      </c>
      <c r="I12" s="196">
        <f t="shared" si="7"/>
        <v>4.5663999999999998</v>
      </c>
      <c r="J12" s="226"/>
      <c r="K12" s="140">
        <f t="shared" si="3"/>
        <v>113</v>
      </c>
      <c r="L12" s="141">
        <f t="shared" si="4"/>
        <v>113</v>
      </c>
      <c r="M12" s="142">
        <f t="shared" si="1"/>
        <v>100</v>
      </c>
      <c r="N12" s="141">
        <f t="shared" si="5"/>
        <v>0</v>
      </c>
      <c r="O12" s="143">
        <f t="shared" si="2"/>
        <v>0</v>
      </c>
    </row>
    <row r="13" spans="1:17" ht="15" customHeight="1" x14ac:dyDescent="0.25">
      <c r="A13" s="212">
        <v>5</v>
      </c>
      <c r="B13" s="232">
        <v>10001</v>
      </c>
      <c r="C13" s="231" t="s">
        <v>5</v>
      </c>
      <c r="D13" s="134">
        <v>74</v>
      </c>
      <c r="E13" s="135">
        <v>0</v>
      </c>
      <c r="F13" s="135">
        <v>2.7</v>
      </c>
      <c r="G13" s="135">
        <v>63.51</v>
      </c>
      <c r="H13" s="135">
        <v>33.78</v>
      </c>
      <c r="I13" s="196">
        <f t="shared" si="7"/>
        <v>4.3103999999999996</v>
      </c>
      <c r="J13" s="226"/>
      <c r="K13" s="140">
        <f t="shared" si="3"/>
        <v>74</v>
      </c>
      <c r="L13" s="141">
        <f t="shared" si="4"/>
        <v>71.994599999999991</v>
      </c>
      <c r="M13" s="142">
        <f t="shared" si="1"/>
        <v>97.289999999999992</v>
      </c>
      <c r="N13" s="141">
        <f t="shared" si="5"/>
        <v>0</v>
      </c>
      <c r="O13" s="143">
        <f t="shared" si="2"/>
        <v>0</v>
      </c>
    </row>
    <row r="14" spans="1:17" ht="15" customHeight="1" x14ac:dyDescent="0.25">
      <c r="A14" s="212">
        <v>6</v>
      </c>
      <c r="B14" s="232">
        <v>10120</v>
      </c>
      <c r="C14" s="231" t="s">
        <v>10</v>
      </c>
      <c r="D14" s="134">
        <v>86</v>
      </c>
      <c r="E14" s="135">
        <v>1.1599999999999999</v>
      </c>
      <c r="F14" s="135">
        <v>27.91</v>
      </c>
      <c r="G14" s="135">
        <v>48.84</v>
      </c>
      <c r="H14" s="135">
        <v>22.09</v>
      </c>
      <c r="I14" s="196">
        <f t="shared" si="7"/>
        <v>3.9186000000000001</v>
      </c>
      <c r="J14" s="226"/>
      <c r="K14" s="140">
        <f t="shared" si="3"/>
        <v>86</v>
      </c>
      <c r="L14" s="141">
        <f t="shared" si="4"/>
        <v>60.999800000000008</v>
      </c>
      <c r="M14" s="142">
        <f t="shared" si="1"/>
        <v>70.930000000000007</v>
      </c>
      <c r="N14" s="141">
        <f t="shared" si="5"/>
        <v>0.99759999999999993</v>
      </c>
      <c r="O14" s="143">
        <f t="shared" si="2"/>
        <v>1.1599999999999999</v>
      </c>
    </row>
    <row r="15" spans="1:17" ht="15" customHeight="1" x14ac:dyDescent="0.25">
      <c r="A15" s="212">
        <v>7</v>
      </c>
      <c r="B15" s="232">
        <v>10190</v>
      </c>
      <c r="C15" s="231" t="s">
        <v>11</v>
      </c>
      <c r="D15" s="134">
        <v>116</v>
      </c>
      <c r="E15" s="135">
        <v>0</v>
      </c>
      <c r="F15" s="135">
        <v>14.66</v>
      </c>
      <c r="G15" s="135">
        <v>56.03</v>
      </c>
      <c r="H15" s="135">
        <v>29.31</v>
      </c>
      <c r="I15" s="196">
        <f t="shared" si="7"/>
        <v>4.1464999999999996</v>
      </c>
      <c r="J15" s="226"/>
      <c r="K15" s="140">
        <f t="shared" si="3"/>
        <v>116</v>
      </c>
      <c r="L15" s="141">
        <f t="shared" si="4"/>
        <v>98.994399999999999</v>
      </c>
      <c r="M15" s="142">
        <f t="shared" si="1"/>
        <v>85.34</v>
      </c>
      <c r="N15" s="141">
        <f t="shared" si="5"/>
        <v>0</v>
      </c>
      <c r="O15" s="143">
        <f t="shared" si="2"/>
        <v>0</v>
      </c>
    </row>
    <row r="16" spans="1:17" ht="15" customHeight="1" x14ac:dyDescent="0.25">
      <c r="A16" s="212">
        <v>8</v>
      </c>
      <c r="B16" s="232">
        <v>10320</v>
      </c>
      <c r="C16" s="231" t="s">
        <v>12</v>
      </c>
      <c r="D16" s="134">
        <v>99</v>
      </c>
      <c r="E16" s="135">
        <v>0</v>
      </c>
      <c r="F16" s="135">
        <v>14.14</v>
      </c>
      <c r="G16" s="135">
        <v>55.56</v>
      </c>
      <c r="H16" s="135">
        <v>30.3</v>
      </c>
      <c r="I16" s="196">
        <f t="shared" si="7"/>
        <v>4.1616</v>
      </c>
      <c r="J16" s="226"/>
      <c r="K16" s="140">
        <f t="shared" si="3"/>
        <v>99</v>
      </c>
      <c r="L16" s="141">
        <f t="shared" si="4"/>
        <v>85.00139999999999</v>
      </c>
      <c r="M16" s="142">
        <f t="shared" si="1"/>
        <v>85.86</v>
      </c>
      <c r="N16" s="141">
        <f t="shared" si="5"/>
        <v>0</v>
      </c>
      <c r="O16" s="143">
        <f t="shared" si="2"/>
        <v>0</v>
      </c>
    </row>
    <row r="17" spans="1:15" ht="15" customHeight="1" thickBot="1" x14ac:dyDescent="0.3">
      <c r="A17" s="213">
        <v>9</v>
      </c>
      <c r="B17" s="192">
        <v>10860</v>
      </c>
      <c r="C17" s="176" t="s">
        <v>103</v>
      </c>
      <c r="D17" s="134">
        <v>101</v>
      </c>
      <c r="E17" s="135">
        <v>0.99</v>
      </c>
      <c r="F17" s="135">
        <v>25.74</v>
      </c>
      <c r="G17" s="135">
        <v>55.45</v>
      </c>
      <c r="H17" s="135">
        <v>17.82</v>
      </c>
      <c r="I17" s="197">
        <f t="shared" si="7"/>
        <v>3.9010000000000002</v>
      </c>
      <c r="J17" s="226"/>
      <c r="K17" s="144">
        <f t="shared" si="3"/>
        <v>101</v>
      </c>
      <c r="L17" s="145">
        <f t="shared" si="4"/>
        <v>74.002700000000019</v>
      </c>
      <c r="M17" s="146">
        <f t="shared" si="1"/>
        <v>73.27000000000001</v>
      </c>
      <c r="N17" s="145">
        <f t="shared" si="5"/>
        <v>0.9998999999999999</v>
      </c>
      <c r="O17" s="147">
        <f t="shared" si="2"/>
        <v>0.99</v>
      </c>
    </row>
    <row r="18" spans="1:15" ht="15" customHeight="1" thickBot="1" x14ac:dyDescent="0.3">
      <c r="A18" s="202"/>
      <c r="B18" s="203"/>
      <c r="C18" s="183" t="s">
        <v>104</v>
      </c>
      <c r="D18" s="188">
        <f>SUM(D19:D30)</f>
        <v>1197</v>
      </c>
      <c r="E18" s="189">
        <f t="shared" ref="E18:H18" si="8">AVERAGE(E19:E30)</f>
        <v>0.8208333333333333</v>
      </c>
      <c r="F18" s="189">
        <f t="shared" si="8"/>
        <v>15.730833333333331</v>
      </c>
      <c r="G18" s="189">
        <f t="shared" si="8"/>
        <v>52.365000000000002</v>
      </c>
      <c r="H18" s="189">
        <f t="shared" si="8"/>
        <v>31.08583333333333</v>
      </c>
      <c r="I18" s="190">
        <f>AVERAGE(I19:I30)</f>
        <v>4.1372333333333335</v>
      </c>
      <c r="J18" s="226"/>
      <c r="K18" s="160">
        <f t="shared" si="3"/>
        <v>1197</v>
      </c>
      <c r="L18" s="161">
        <f>SUM(L19:L30)</f>
        <v>1017.0179000000001</v>
      </c>
      <c r="M18" s="162">
        <f t="shared" si="1"/>
        <v>83.450833333333335</v>
      </c>
      <c r="N18" s="161">
        <f>SUM(N19:N30)</f>
        <v>9.0007000000000001</v>
      </c>
      <c r="O18" s="163">
        <f t="shared" si="2"/>
        <v>0.8208333333333333</v>
      </c>
    </row>
    <row r="19" spans="1:15" ht="15" customHeight="1" x14ac:dyDescent="0.25">
      <c r="A19" s="228">
        <v>1</v>
      </c>
      <c r="B19" s="229">
        <v>20040</v>
      </c>
      <c r="C19" s="75" t="s">
        <v>13</v>
      </c>
      <c r="D19" s="134">
        <v>83</v>
      </c>
      <c r="E19" s="135">
        <v>0</v>
      </c>
      <c r="F19" s="135">
        <v>8.43</v>
      </c>
      <c r="G19" s="135">
        <v>46.99</v>
      </c>
      <c r="H19" s="135">
        <v>44.58</v>
      </c>
      <c r="I19" s="199">
        <f t="shared" ref="I19:I30" si="9">(2*E19+3*F19+4*G19+5*H19)/100</f>
        <v>4.3614999999999995</v>
      </c>
      <c r="J19" s="226"/>
      <c r="K19" s="136">
        <f t="shared" si="3"/>
        <v>83</v>
      </c>
      <c r="L19" s="137">
        <f t="shared" si="4"/>
        <v>76.003099999999989</v>
      </c>
      <c r="M19" s="138">
        <f t="shared" si="1"/>
        <v>91.57</v>
      </c>
      <c r="N19" s="137">
        <f t="shared" si="5"/>
        <v>0</v>
      </c>
      <c r="O19" s="139">
        <f t="shared" si="2"/>
        <v>0</v>
      </c>
    </row>
    <row r="20" spans="1:15" ht="15" customHeight="1" x14ac:dyDescent="0.25">
      <c r="A20" s="212">
        <v>2</v>
      </c>
      <c r="B20" s="232">
        <v>20061</v>
      </c>
      <c r="C20" s="76" t="s">
        <v>14</v>
      </c>
      <c r="D20" s="134">
        <v>68</v>
      </c>
      <c r="E20" s="135">
        <v>1.47</v>
      </c>
      <c r="F20" s="135">
        <v>14.71</v>
      </c>
      <c r="G20" s="135">
        <v>47.06</v>
      </c>
      <c r="H20" s="135">
        <v>36.76</v>
      </c>
      <c r="I20" s="196">
        <f t="shared" si="9"/>
        <v>4.1911000000000005</v>
      </c>
      <c r="J20" s="226"/>
      <c r="K20" s="140">
        <f t="shared" si="3"/>
        <v>68</v>
      </c>
      <c r="L20" s="141">
        <f t="shared" si="4"/>
        <v>56.997599999999991</v>
      </c>
      <c r="M20" s="142">
        <f t="shared" si="1"/>
        <v>83.82</v>
      </c>
      <c r="N20" s="141">
        <f t="shared" si="5"/>
        <v>0.99959999999999993</v>
      </c>
      <c r="O20" s="143">
        <f t="shared" si="2"/>
        <v>1.47</v>
      </c>
    </row>
    <row r="21" spans="1:15" ht="15" customHeight="1" x14ac:dyDescent="0.25">
      <c r="A21" s="212">
        <v>3</v>
      </c>
      <c r="B21" s="232">
        <v>21020</v>
      </c>
      <c r="C21" s="76" t="s">
        <v>22</v>
      </c>
      <c r="D21" s="134">
        <v>95</v>
      </c>
      <c r="E21" s="135">
        <v>0</v>
      </c>
      <c r="F21" s="135">
        <v>3.16</v>
      </c>
      <c r="G21" s="135">
        <v>54.74</v>
      </c>
      <c r="H21" s="135">
        <v>42.11</v>
      </c>
      <c r="I21" s="196">
        <f t="shared" si="9"/>
        <v>4.3898999999999999</v>
      </c>
      <c r="J21" s="226"/>
      <c r="K21" s="140">
        <f t="shared" si="3"/>
        <v>95</v>
      </c>
      <c r="L21" s="141">
        <f t="shared" si="4"/>
        <v>92.007499999999993</v>
      </c>
      <c r="M21" s="142">
        <f t="shared" si="1"/>
        <v>96.85</v>
      </c>
      <c r="N21" s="141">
        <f t="shared" si="5"/>
        <v>0</v>
      </c>
      <c r="O21" s="143">
        <f t="shared" si="2"/>
        <v>0</v>
      </c>
    </row>
    <row r="22" spans="1:15" ht="15" customHeight="1" x14ac:dyDescent="0.25">
      <c r="A22" s="212">
        <v>4</v>
      </c>
      <c r="B22" s="229">
        <v>20060</v>
      </c>
      <c r="C22" s="76" t="s">
        <v>126</v>
      </c>
      <c r="D22" s="134">
        <v>159</v>
      </c>
      <c r="E22" s="135">
        <v>0</v>
      </c>
      <c r="F22" s="135">
        <v>3.77</v>
      </c>
      <c r="G22" s="135">
        <v>40.880000000000003</v>
      </c>
      <c r="H22" s="135">
        <v>55.35</v>
      </c>
      <c r="I22" s="196">
        <f t="shared" si="9"/>
        <v>4.5158000000000005</v>
      </c>
      <c r="J22" s="226"/>
      <c r="K22" s="140">
        <f t="shared" si="3"/>
        <v>159</v>
      </c>
      <c r="L22" s="141">
        <f t="shared" si="4"/>
        <v>153.00570000000002</v>
      </c>
      <c r="M22" s="142">
        <f t="shared" si="1"/>
        <v>96.23</v>
      </c>
      <c r="N22" s="141">
        <f t="shared" si="5"/>
        <v>0</v>
      </c>
      <c r="O22" s="143">
        <f t="shared" si="2"/>
        <v>0</v>
      </c>
    </row>
    <row r="23" spans="1:15" ht="15" customHeight="1" x14ac:dyDescent="0.25">
      <c r="A23" s="212">
        <v>5</v>
      </c>
      <c r="B23" s="232">
        <v>20400</v>
      </c>
      <c r="C23" s="76" t="s">
        <v>16</v>
      </c>
      <c r="D23" s="134">
        <v>136</v>
      </c>
      <c r="E23" s="135">
        <v>0</v>
      </c>
      <c r="F23" s="135">
        <v>5.15</v>
      </c>
      <c r="G23" s="135">
        <v>52.94</v>
      </c>
      <c r="H23" s="135">
        <v>41.91</v>
      </c>
      <c r="I23" s="196">
        <f t="shared" si="9"/>
        <v>4.3675999999999995</v>
      </c>
      <c r="J23" s="226"/>
      <c r="K23" s="140">
        <f t="shared" si="3"/>
        <v>136</v>
      </c>
      <c r="L23" s="141">
        <f t="shared" si="4"/>
        <v>128.99599999999998</v>
      </c>
      <c r="M23" s="142">
        <f t="shared" si="1"/>
        <v>94.85</v>
      </c>
      <c r="N23" s="141">
        <f t="shared" si="5"/>
        <v>0</v>
      </c>
      <c r="O23" s="143">
        <f t="shared" si="2"/>
        <v>0</v>
      </c>
    </row>
    <row r="24" spans="1:15" ht="15" customHeight="1" x14ac:dyDescent="0.25">
      <c r="A24" s="212">
        <v>6</v>
      </c>
      <c r="B24" s="232">
        <v>20080</v>
      </c>
      <c r="C24" s="76" t="s">
        <v>15</v>
      </c>
      <c r="D24" s="134">
        <v>80</v>
      </c>
      <c r="E24" s="135">
        <v>0</v>
      </c>
      <c r="F24" s="135">
        <v>21.25</v>
      </c>
      <c r="G24" s="135">
        <v>60</v>
      </c>
      <c r="H24" s="135">
        <v>18.75</v>
      </c>
      <c r="I24" s="196">
        <f t="shared" si="9"/>
        <v>3.9750000000000001</v>
      </c>
      <c r="J24" s="226"/>
      <c r="K24" s="140">
        <f t="shared" si="3"/>
        <v>80</v>
      </c>
      <c r="L24" s="141">
        <f t="shared" si="4"/>
        <v>63</v>
      </c>
      <c r="M24" s="142">
        <f t="shared" si="1"/>
        <v>78.75</v>
      </c>
      <c r="N24" s="141">
        <f t="shared" si="5"/>
        <v>0</v>
      </c>
      <c r="O24" s="143">
        <f t="shared" si="2"/>
        <v>0</v>
      </c>
    </row>
    <row r="25" spans="1:15" ht="15" customHeight="1" x14ac:dyDescent="0.25">
      <c r="A25" s="212">
        <v>7</v>
      </c>
      <c r="B25" s="232">
        <v>20460</v>
      </c>
      <c r="C25" s="76" t="s">
        <v>17</v>
      </c>
      <c r="D25" s="134">
        <v>103</v>
      </c>
      <c r="E25" s="135">
        <v>0.97</v>
      </c>
      <c r="F25" s="135">
        <v>18.45</v>
      </c>
      <c r="G25" s="135">
        <v>58.25</v>
      </c>
      <c r="H25" s="135">
        <v>22.33</v>
      </c>
      <c r="I25" s="196">
        <f t="shared" si="9"/>
        <v>4.0193999999999992</v>
      </c>
      <c r="J25" s="226"/>
      <c r="K25" s="140">
        <f t="shared" si="3"/>
        <v>103</v>
      </c>
      <c r="L25" s="141">
        <f t="shared" si="4"/>
        <v>82.997399999999999</v>
      </c>
      <c r="M25" s="142">
        <f t="shared" si="1"/>
        <v>80.58</v>
      </c>
      <c r="N25" s="141">
        <f t="shared" si="5"/>
        <v>0.99909999999999999</v>
      </c>
      <c r="O25" s="143">
        <f t="shared" si="2"/>
        <v>0.97</v>
      </c>
    </row>
    <row r="26" spans="1:15" ht="15" customHeight="1" x14ac:dyDescent="0.25">
      <c r="A26" s="212">
        <v>8</v>
      </c>
      <c r="B26" s="232">
        <v>20550</v>
      </c>
      <c r="C26" s="231" t="s">
        <v>18</v>
      </c>
      <c r="D26" s="134">
        <v>91</v>
      </c>
      <c r="E26" s="135">
        <v>0</v>
      </c>
      <c r="F26" s="135">
        <v>14.29</v>
      </c>
      <c r="G26" s="135">
        <v>51.65</v>
      </c>
      <c r="H26" s="135">
        <v>34.07</v>
      </c>
      <c r="I26" s="196">
        <f t="shared" si="9"/>
        <v>4.1981999999999999</v>
      </c>
      <c r="J26" s="226"/>
      <c r="K26" s="140">
        <f t="shared" si="3"/>
        <v>91</v>
      </c>
      <c r="L26" s="141">
        <f t="shared" si="4"/>
        <v>78.005200000000002</v>
      </c>
      <c r="M26" s="142">
        <f t="shared" si="1"/>
        <v>85.72</v>
      </c>
      <c r="N26" s="141">
        <f t="shared" si="5"/>
        <v>0</v>
      </c>
      <c r="O26" s="143">
        <f t="shared" si="2"/>
        <v>0</v>
      </c>
    </row>
    <row r="27" spans="1:15" ht="15" customHeight="1" x14ac:dyDescent="0.25">
      <c r="A27" s="212">
        <v>9</v>
      </c>
      <c r="B27" s="232">
        <v>20630</v>
      </c>
      <c r="C27" s="231" t="s">
        <v>19</v>
      </c>
      <c r="D27" s="134">
        <v>108</v>
      </c>
      <c r="E27" s="135">
        <v>1.85</v>
      </c>
      <c r="F27" s="135">
        <v>15.74</v>
      </c>
      <c r="G27" s="135">
        <v>63.89</v>
      </c>
      <c r="H27" s="135">
        <v>18.52</v>
      </c>
      <c r="I27" s="196">
        <f t="shared" si="9"/>
        <v>3.9908000000000006</v>
      </c>
      <c r="J27" s="226"/>
      <c r="K27" s="140">
        <f t="shared" si="3"/>
        <v>108</v>
      </c>
      <c r="L27" s="141">
        <f t="shared" si="4"/>
        <v>89.002799999999993</v>
      </c>
      <c r="M27" s="142">
        <f t="shared" si="1"/>
        <v>82.41</v>
      </c>
      <c r="N27" s="141">
        <f t="shared" si="5"/>
        <v>1.9980000000000002</v>
      </c>
      <c r="O27" s="143">
        <f t="shared" si="2"/>
        <v>1.85</v>
      </c>
    </row>
    <row r="28" spans="1:15" ht="15" customHeight="1" x14ac:dyDescent="0.25">
      <c r="A28" s="212">
        <v>10</v>
      </c>
      <c r="B28" s="232">
        <v>20810</v>
      </c>
      <c r="C28" s="231" t="s">
        <v>20</v>
      </c>
      <c r="D28" s="134">
        <v>90</v>
      </c>
      <c r="E28" s="135">
        <v>5.56</v>
      </c>
      <c r="F28" s="135">
        <v>40</v>
      </c>
      <c r="G28" s="135">
        <v>48.89</v>
      </c>
      <c r="H28" s="135">
        <v>5.56</v>
      </c>
      <c r="I28" s="196">
        <f t="shared" si="9"/>
        <v>3.5448000000000004</v>
      </c>
      <c r="J28" s="226"/>
      <c r="K28" s="140">
        <f t="shared" si="3"/>
        <v>90</v>
      </c>
      <c r="L28" s="141">
        <f t="shared" si="4"/>
        <v>49.005000000000003</v>
      </c>
      <c r="M28" s="142">
        <f t="shared" si="1"/>
        <v>54.45</v>
      </c>
      <c r="N28" s="141">
        <f t="shared" si="5"/>
        <v>5.0039999999999996</v>
      </c>
      <c r="O28" s="143">
        <f t="shared" si="2"/>
        <v>5.56</v>
      </c>
    </row>
    <row r="29" spans="1:15" ht="15" customHeight="1" x14ac:dyDescent="0.25">
      <c r="A29" s="212">
        <v>11</v>
      </c>
      <c r="B29" s="232">
        <v>20900</v>
      </c>
      <c r="C29" s="231" t="s">
        <v>21</v>
      </c>
      <c r="D29" s="134">
        <v>127</v>
      </c>
      <c r="E29" s="135">
        <v>0</v>
      </c>
      <c r="F29" s="135">
        <v>15.75</v>
      </c>
      <c r="G29" s="135">
        <v>57.48</v>
      </c>
      <c r="H29" s="135">
        <v>26.77</v>
      </c>
      <c r="I29" s="196">
        <f t="shared" si="9"/>
        <v>4.1101999999999999</v>
      </c>
      <c r="J29" s="226"/>
      <c r="K29" s="140">
        <f t="shared" si="3"/>
        <v>127</v>
      </c>
      <c r="L29" s="141">
        <f t="shared" si="4"/>
        <v>106.9975</v>
      </c>
      <c r="M29" s="142">
        <f t="shared" si="1"/>
        <v>84.25</v>
      </c>
      <c r="N29" s="141">
        <f t="shared" si="5"/>
        <v>0</v>
      </c>
      <c r="O29" s="143">
        <f t="shared" si="2"/>
        <v>0</v>
      </c>
    </row>
    <row r="30" spans="1:15" ht="15" customHeight="1" thickBot="1" x14ac:dyDescent="0.3">
      <c r="A30" s="212">
        <v>12</v>
      </c>
      <c r="B30" s="192">
        <v>21350</v>
      </c>
      <c r="C30" s="174" t="s">
        <v>23</v>
      </c>
      <c r="D30" s="134">
        <v>57</v>
      </c>
      <c r="E30" s="135">
        <v>0</v>
      </c>
      <c r="F30" s="135">
        <v>28.07</v>
      </c>
      <c r="G30" s="135">
        <v>45.61</v>
      </c>
      <c r="H30" s="135">
        <v>26.32</v>
      </c>
      <c r="I30" s="198">
        <f t="shared" si="9"/>
        <v>3.9824999999999999</v>
      </c>
      <c r="J30" s="226"/>
      <c r="K30" s="144">
        <f t="shared" si="3"/>
        <v>57</v>
      </c>
      <c r="L30" s="145">
        <f t="shared" si="4"/>
        <v>41.000100000000003</v>
      </c>
      <c r="M30" s="146">
        <f t="shared" si="1"/>
        <v>71.930000000000007</v>
      </c>
      <c r="N30" s="145">
        <f t="shared" si="5"/>
        <v>0</v>
      </c>
      <c r="O30" s="147">
        <f t="shared" si="2"/>
        <v>0</v>
      </c>
    </row>
    <row r="31" spans="1:15" ht="15" customHeight="1" thickBot="1" x14ac:dyDescent="0.3">
      <c r="A31" s="211"/>
      <c r="B31" s="193"/>
      <c r="C31" s="183" t="s">
        <v>105</v>
      </c>
      <c r="D31" s="188">
        <f>SUM(D32:D48)</f>
        <v>1687</v>
      </c>
      <c r="E31" s="189">
        <f t="shared" ref="E31:H31" si="10">AVERAGE(E32:E48)</f>
        <v>0.97294117647058842</v>
      </c>
      <c r="F31" s="189">
        <f t="shared" si="10"/>
        <v>25.767058823529407</v>
      </c>
      <c r="G31" s="189">
        <f t="shared" si="10"/>
        <v>55.072941176470579</v>
      </c>
      <c r="H31" s="189">
        <f t="shared" si="10"/>
        <v>18.188235294117646</v>
      </c>
      <c r="I31" s="204">
        <f>AVERAGE(I32:I48)</f>
        <v>3.9048000000000012</v>
      </c>
      <c r="J31" s="226"/>
      <c r="K31" s="160">
        <f t="shared" si="3"/>
        <v>1687</v>
      </c>
      <c r="L31" s="161">
        <f>SUM(L32:L48)</f>
        <v>1265.0238999999999</v>
      </c>
      <c r="M31" s="162">
        <f t="shared" si="1"/>
        <v>73.261176470588225</v>
      </c>
      <c r="N31" s="161">
        <f>SUM(N32:N48)</f>
        <v>15.0044</v>
      </c>
      <c r="O31" s="163">
        <f t="shared" si="2"/>
        <v>0.97294117647058842</v>
      </c>
    </row>
    <row r="32" spans="1:15" ht="15" customHeight="1" x14ac:dyDescent="0.25">
      <c r="A32" s="228">
        <v>1</v>
      </c>
      <c r="B32" s="229">
        <v>30070</v>
      </c>
      <c r="C32" s="177" t="s">
        <v>25</v>
      </c>
      <c r="D32" s="134">
        <v>134</v>
      </c>
      <c r="E32" s="135">
        <v>0.75</v>
      </c>
      <c r="F32" s="135">
        <v>20.149999999999999</v>
      </c>
      <c r="G32" s="135">
        <v>55.22</v>
      </c>
      <c r="H32" s="135">
        <v>23.88</v>
      </c>
      <c r="I32" s="195">
        <f t="shared" ref="I32:I48" si="11">(2*E32+3*F32+4*G32+5*H32)/100</f>
        <v>4.0222999999999995</v>
      </c>
      <c r="J32" s="226"/>
      <c r="K32" s="136">
        <f t="shared" si="3"/>
        <v>134</v>
      </c>
      <c r="L32" s="137">
        <f t="shared" si="4"/>
        <v>105.994</v>
      </c>
      <c r="M32" s="138">
        <f t="shared" si="1"/>
        <v>79.099999999999994</v>
      </c>
      <c r="N32" s="137">
        <f t="shared" si="5"/>
        <v>1.0049999999999999</v>
      </c>
      <c r="O32" s="139">
        <f t="shared" si="2"/>
        <v>0.75</v>
      </c>
    </row>
    <row r="33" spans="1:15" ht="15" customHeight="1" x14ac:dyDescent="0.25">
      <c r="A33" s="212">
        <v>2</v>
      </c>
      <c r="B33" s="232">
        <v>30480</v>
      </c>
      <c r="C33" s="227" t="s">
        <v>106</v>
      </c>
      <c r="D33" s="134">
        <v>117</v>
      </c>
      <c r="E33" s="135">
        <v>0</v>
      </c>
      <c r="F33" s="135">
        <v>11.97</v>
      </c>
      <c r="G33" s="135">
        <v>59.83</v>
      </c>
      <c r="H33" s="135">
        <v>28.21</v>
      </c>
      <c r="I33" s="199">
        <f t="shared" si="11"/>
        <v>4.1628000000000007</v>
      </c>
      <c r="J33" s="226"/>
      <c r="K33" s="140">
        <f t="shared" si="3"/>
        <v>117</v>
      </c>
      <c r="L33" s="141">
        <f t="shared" si="4"/>
        <v>103.00679999999998</v>
      </c>
      <c r="M33" s="142">
        <f t="shared" si="1"/>
        <v>88.039999999999992</v>
      </c>
      <c r="N33" s="141">
        <f t="shared" si="5"/>
        <v>0</v>
      </c>
      <c r="O33" s="143">
        <f t="shared" si="2"/>
        <v>0</v>
      </c>
    </row>
    <row r="34" spans="1:15" ht="15" customHeight="1" x14ac:dyDescent="0.25">
      <c r="A34" s="212">
        <v>3</v>
      </c>
      <c r="B34" s="232">
        <v>30460</v>
      </c>
      <c r="C34" s="231" t="s">
        <v>30</v>
      </c>
      <c r="D34" s="134">
        <v>113</v>
      </c>
      <c r="E34" s="135">
        <v>0</v>
      </c>
      <c r="F34" s="135">
        <v>13.27</v>
      </c>
      <c r="G34" s="135">
        <v>65.489999999999995</v>
      </c>
      <c r="H34" s="135">
        <v>21.24</v>
      </c>
      <c r="I34" s="196">
        <f t="shared" si="11"/>
        <v>4.0796999999999999</v>
      </c>
      <c r="J34" s="226"/>
      <c r="K34" s="140">
        <f t="shared" si="3"/>
        <v>113</v>
      </c>
      <c r="L34" s="141">
        <f t="shared" si="4"/>
        <v>98.004899999999978</v>
      </c>
      <c r="M34" s="142">
        <f t="shared" si="1"/>
        <v>86.72999999999999</v>
      </c>
      <c r="N34" s="141">
        <f t="shared" si="5"/>
        <v>0</v>
      </c>
      <c r="O34" s="143">
        <f t="shared" si="2"/>
        <v>0</v>
      </c>
    </row>
    <row r="35" spans="1:15" ht="15" customHeight="1" x14ac:dyDescent="0.25">
      <c r="A35" s="212">
        <v>4</v>
      </c>
      <c r="B35" s="232">
        <v>30030</v>
      </c>
      <c r="C35" s="231" t="s">
        <v>24</v>
      </c>
      <c r="D35" s="134">
        <v>101</v>
      </c>
      <c r="E35" s="135">
        <v>0</v>
      </c>
      <c r="F35" s="135">
        <v>10.89</v>
      </c>
      <c r="G35" s="135">
        <v>63.37</v>
      </c>
      <c r="H35" s="135">
        <v>25.74</v>
      </c>
      <c r="I35" s="196">
        <f t="shared" si="11"/>
        <v>4.1484999999999994</v>
      </c>
      <c r="J35" s="226"/>
      <c r="K35" s="140">
        <f t="shared" si="3"/>
        <v>101</v>
      </c>
      <c r="L35" s="141">
        <f t="shared" si="4"/>
        <v>90.001100000000008</v>
      </c>
      <c r="M35" s="142">
        <f t="shared" si="1"/>
        <v>89.11</v>
      </c>
      <c r="N35" s="141">
        <f t="shared" si="5"/>
        <v>0</v>
      </c>
      <c r="O35" s="143">
        <f t="shared" si="2"/>
        <v>0</v>
      </c>
    </row>
    <row r="36" spans="1:15" ht="15" customHeight="1" x14ac:dyDescent="0.25">
      <c r="A36" s="212">
        <v>5</v>
      </c>
      <c r="B36" s="232">
        <v>31000</v>
      </c>
      <c r="C36" s="231" t="s">
        <v>38</v>
      </c>
      <c r="D36" s="134">
        <v>101</v>
      </c>
      <c r="E36" s="135">
        <v>0</v>
      </c>
      <c r="F36" s="135">
        <v>21.78</v>
      </c>
      <c r="G36" s="135">
        <v>67.33</v>
      </c>
      <c r="H36" s="135">
        <v>10.89</v>
      </c>
      <c r="I36" s="196">
        <f t="shared" si="11"/>
        <v>3.8910999999999998</v>
      </c>
      <c r="J36" s="226"/>
      <c r="K36" s="140">
        <f t="shared" si="3"/>
        <v>101</v>
      </c>
      <c r="L36" s="141">
        <f t="shared" si="4"/>
        <v>79.002200000000002</v>
      </c>
      <c r="M36" s="142">
        <f t="shared" si="1"/>
        <v>78.22</v>
      </c>
      <c r="N36" s="141">
        <f t="shared" si="5"/>
        <v>0</v>
      </c>
      <c r="O36" s="143">
        <f t="shared" si="2"/>
        <v>0</v>
      </c>
    </row>
    <row r="37" spans="1:15" ht="15" customHeight="1" x14ac:dyDescent="0.25">
      <c r="A37" s="212">
        <v>6</v>
      </c>
      <c r="B37" s="232">
        <v>30130</v>
      </c>
      <c r="C37" s="231" t="s">
        <v>26</v>
      </c>
      <c r="D37" s="134">
        <v>58</v>
      </c>
      <c r="E37" s="135">
        <v>6.9</v>
      </c>
      <c r="F37" s="135">
        <v>44.83</v>
      </c>
      <c r="G37" s="135">
        <v>48.28</v>
      </c>
      <c r="H37" s="135">
        <v>0</v>
      </c>
      <c r="I37" s="196">
        <f t="shared" si="11"/>
        <v>3.4141000000000004</v>
      </c>
      <c r="J37" s="226"/>
      <c r="K37" s="140">
        <f t="shared" si="3"/>
        <v>58</v>
      </c>
      <c r="L37" s="141">
        <f t="shared" si="4"/>
        <v>28.002400000000002</v>
      </c>
      <c r="M37" s="142">
        <f t="shared" si="1"/>
        <v>48.28</v>
      </c>
      <c r="N37" s="141">
        <f t="shared" si="5"/>
        <v>4.0020000000000007</v>
      </c>
      <c r="O37" s="143">
        <f t="shared" si="2"/>
        <v>6.9</v>
      </c>
    </row>
    <row r="38" spans="1:15" ht="15" customHeight="1" x14ac:dyDescent="0.25">
      <c r="A38" s="212">
        <v>7</v>
      </c>
      <c r="B38" s="232">
        <v>30160</v>
      </c>
      <c r="C38" s="231" t="s">
        <v>27</v>
      </c>
      <c r="D38" s="134">
        <v>154</v>
      </c>
      <c r="E38" s="135">
        <v>0.65</v>
      </c>
      <c r="F38" s="135">
        <v>28.57</v>
      </c>
      <c r="G38" s="135">
        <v>57.14</v>
      </c>
      <c r="H38" s="135">
        <v>13.64</v>
      </c>
      <c r="I38" s="196">
        <f t="shared" si="11"/>
        <v>3.8376999999999999</v>
      </c>
      <c r="J38" s="226"/>
      <c r="K38" s="140">
        <f t="shared" si="3"/>
        <v>154</v>
      </c>
      <c r="L38" s="141">
        <f t="shared" si="4"/>
        <v>109.00120000000001</v>
      </c>
      <c r="M38" s="142">
        <f t="shared" si="1"/>
        <v>70.78</v>
      </c>
      <c r="N38" s="141">
        <f t="shared" si="5"/>
        <v>1.0010000000000001</v>
      </c>
      <c r="O38" s="143">
        <f t="shared" si="2"/>
        <v>0.65</v>
      </c>
    </row>
    <row r="39" spans="1:15" ht="15" customHeight="1" x14ac:dyDescent="0.25">
      <c r="A39" s="212">
        <v>8</v>
      </c>
      <c r="B39" s="232">
        <v>30310</v>
      </c>
      <c r="C39" s="231" t="s">
        <v>28</v>
      </c>
      <c r="D39" s="134">
        <v>66</v>
      </c>
      <c r="E39" s="135">
        <v>0</v>
      </c>
      <c r="F39" s="135">
        <v>31.82</v>
      </c>
      <c r="G39" s="135">
        <v>51.52</v>
      </c>
      <c r="H39" s="135">
        <v>16.670000000000002</v>
      </c>
      <c r="I39" s="196">
        <f t="shared" si="11"/>
        <v>3.8489000000000004</v>
      </c>
      <c r="J39" s="226"/>
      <c r="K39" s="140">
        <f t="shared" si="3"/>
        <v>66</v>
      </c>
      <c r="L39" s="141">
        <f t="shared" si="4"/>
        <v>45.005400000000002</v>
      </c>
      <c r="M39" s="142">
        <f t="shared" si="1"/>
        <v>68.19</v>
      </c>
      <c r="N39" s="141">
        <f t="shared" si="5"/>
        <v>0</v>
      </c>
      <c r="O39" s="143">
        <f t="shared" si="2"/>
        <v>0</v>
      </c>
    </row>
    <row r="40" spans="1:15" ht="15" customHeight="1" x14ac:dyDescent="0.25">
      <c r="A40" s="212">
        <v>9</v>
      </c>
      <c r="B40" s="232">
        <v>30440</v>
      </c>
      <c r="C40" s="231" t="s">
        <v>29</v>
      </c>
      <c r="D40" s="134">
        <v>87</v>
      </c>
      <c r="E40" s="135">
        <v>1.1499999999999999</v>
      </c>
      <c r="F40" s="135">
        <v>42.53</v>
      </c>
      <c r="G40" s="135">
        <v>51.72</v>
      </c>
      <c r="H40" s="135">
        <v>4.5999999999999996</v>
      </c>
      <c r="I40" s="196">
        <f t="shared" si="11"/>
        <v>3.5976999999999997</v>
      </c>
      <c r="J40" s="226"/>
      <c r="K40" s="140">
        <f t="shared" si="3"/>
        <v>87</v>
      </c>
      <c r="L40" s="141">
        <f t="shared" si="4"/>
        <v>48.998400000000004</v>
      </c>
      <c r="M40" s="142">
        <f t="shared" si="1"/>
        <v>56.32</v>
      </c>
      <c r="N40" s="141">
        <f t="shared" si="5"/>
        <v>1.0004999999999999</v>
      </c>
      <c r="O40" s="143">
        <f t="shared" si="2"/>
        <v>1.1499999999999999</v>
      </c>
    </row>
    <row r="41" spans="1:15" ht="15" customHeight="1" x14ac:dyDescent="0.25">
      <c r="A41" s="212">
        <v>10</v>
      </c>
      <c r="B41" s="232">
        <v>30500</v>
      </c>
      <c r="C41" s="231" t="s">
        <v>31</v>
      </c>
      <c r="D41" s="134">
        <v>42</v>
      </c>
      <c r="E41" s="135">
        <v>0</v>
      </c>
      <c r="F41" s="135">
        <v>30.95</v>
      </c>
      <c r="G41" s="135">
        <v>47.62</v>
      </c>
      <c r="H41" s="135">
        <v>21.43</v>
      </c>
      <c r="I41" s="196">
        <f t="shared" si="11"/>
        <v>3.9048000000000003</v>
      </c>
      <c r="J41" s="226"/>
      <c r="K41" s="140">
        <f t="shared" si="3"/>
        <v>42</v>
      </c>
      <c r="L41" s="141">
        <f t="shared" si="4"/>
        <v>29.000999999999998</v>
      </c>
      <c r="M41" s="142">
        <f t="shared" si="1"/>
        <v>69.05</v>
      </c>
      <c r="N41" s="141">
        <f t="shared" si="5"/>
        <v>0</v>
      </c>
      <c r="O41" s="143">
        <f t="shared" si="2"/>
        <v>0</v>
      </c>
    </row>
    <row r="42" spans="1:15" ht="15" customHeight="1" x14ac:dyDescent="0.25">
      <c r="A42" s="212">
        <v>11</v>
      </c>
      <c r="B42" s="232">
        <v>30530</v>
      </c>
      <c r="C42" s="231" t="s">
        <v>32</v>
      </c>
      <c r="D42" s="134">
        <v>151</v>
      </c>
      <c r="E42" s="135">
        <v>3.31</v>
      </c>
      <c r="F42" s="135">
        <v>30.46</v>
      </c>
      <c r="G42" s="135">
        <v>51.66</v>
      </c>
      <c r="H42" s="135">
        <v>14.57</v>
      </c>
      <c r="I42" s="196">
        <f t="shared" si="11"/>
        <v>3.7749000000000001</v>
      </c>
      <c r="J42" s="226"/>
      <c r="K42" s="140">
        <f t="shared" si="3"/>
        <v>151</v>
      </c>
      <c r="L42" s="141">
        <f t="shared" si="4"/>
        <v>100.00729999999997</v>
      </c>
      <c r="M42" s="142">
        <f t="shared" si="1"/>
        <v>66.22999999999999</v>
      </c>
      <c r="N42" s="141">
        <f t="shared" si="5"/>
        <v>4.9981</v>
      </c>
      <c r="O42" s="143">
        <f t="shared" si="2"/>
        <v>3.31</v>
      </c>
    </row>
    <row r="43" spans="1:15" ht="15" customHeight="1" x14ac:dyDescent="0.25">
      <c r="A43" s="212">
        <v>12</v>
      </c>
      <c r="B43" s="232">
        <v>30640</v>
      </c>
      <c r="C43" s="231" t="s">
        <v>33</v>
      </c>
      <c r="D43" s="134">
        <v>99</v>
      </c>
      <c r="E43" s="135">
        <v>0</v>
      </c>
      <c r="F43" s="135">
        <v>23.23</v>
      </c>
      <c r="G43" s="135">
        <v>62.63</v>
      </c>
      <c r="H43" s="135">
        <v>14.14</v>
      </c>
      <c r="I43" s="196">
        <f t="shared" si="11"/>
        <v>3.9091000000000005</v>
      </c>
      <c r="J43" s="226"/>
      <c r="K43" s="140">
        <f t="shared" si="3"/>
        <v>99</v>
      </c>
      <c r="L43" s="141">
        <f t="shared" si="4"/>
        <v>76.00230000000002</v>
      </c>
      <c r="M43" s="142">
        <f t="shared" si="1"/>
        <v>76.77000000000001</v>
      </c>
      <c r="N43" s="141">
        <f t="shared" si="5"/>
        <v>0</v>
      </c>
      <c r="O43" s="143">
        <f t="shared" si="2"/>
        <v>0</v>
      </c>
    </row>
    <row r="44" spans="1:15" ht="15" customHeight="1" x14ac:dyDescent="0.25">
      <c r="A44" s="212">
        <v>13</v>
      </c>
      <c r="B44" s="232">
        <v>30650</v>
      </c>
      <c r="C44" s="231" t="s">
        <v>34</v>
      </c>
      <c r="D44" s="134">
        <v>105</v>
      </c>
      <c r="E44" s="135">
        <v>0.95</v>
      </c>
      <c r="F44" s="135">
        <v>25.71</v>
      </c>
      <c r="G44" s="135">
        <v>51.43</v>
      </c>
      <c r="H44" s="135">
        <v>21.9</v>
      </c>
      <c r="I44" s="196">
        <f t="shared" si="11"/>
        <v>3.9424999999999999</v>
      </c>
      <c r="J44" s="226"/>
      <c r="K44" s="140">
        <f t="shared" si="3"/>
        <v>105</v>
      </c>
      <c r="L44" s="141">
        <f t="shared" si="4"/>
        <v>76.996499999999997</v>
      </c>
      <c r="M44" s="142">
        <f t="shared" si="1"/>
        <v>73.33</v>
      </c>
      <c r="N44" s="141">
        <f t="shared" si="5"/>
        <v>0.99750000000000005</v>
      </c>
      <c r="O44" s="143">
        <f t="shared" si="2"/>
        <v>0.95</v>
      </c>
    </row>
    <row r="45" spans="1:15" ht="15" customHeight="1" x14ac:dyDescent="0.25">
      <c r="A45" s="212">
        <v>14</v>
      </c>
      <c r="B45" s="229">
        <v>30790</v>
      </c>
      <c r="C45" s="227" t="s">
        <v>35</v>
      </c>
      <c r="D45" s="134">
        <v>88</v>
      </c>
      <c r="E45" s="135">
        <v>1.1399999999999999</v>
      </c>
      <c r="F45" s="135">
        <v>26.14</v>
      </c>
      <c r="G45" s="135">
        <v>55.68</v>
      </c>
      <c r="H45" s="135">
        <v>17.05</v>
      </c>
      <c r="I45" s="196">
        <f t="shared" si="11"/>
        <v>3.8867000000000003</v>
      </c>
      <c r="J45" s="226"/>
      <c r="K45" s="140">
        <f t="shared" si="3"/>
        <v>88</v>
      </c>
      <c r="L45" s="141">
        <f t="shared" si="4"/>
        <v>64.002400000000009</v>
      </c>
      <c r="M45" s="142">
        <f t="shared" si="1"/>
        <v>72.73</v>
      </c>
      <c r="N45" s="141">
        <f t="shared" si="5"/>
        <v>1.0031999999999999</v>
      </c>
      <c r="O45" s="143">
        <f t="shared" si="2"/>
        <v>1.1399999999999999</v>
      </c>
    </row>
    <row r="46" spans="1:15" ht="15" customHeight="1" x14ac:dyDescent="0.25">
      <c r="A46" s="212">
        <v>15</v>
      </c>
      <c r="B46" s="232">
        <v>30890</v>
      </c>
      <c r="C46" s="231" t="s">
        <v>36</v>
      </c>
      <c r="D46" s="134">
        <v>59</v>
      </c>
      <c r="E46" s="135">
        <v>1.69</v>
      </c>
      <c r="F46" s="135">
        <v>47.46</v>
      </c>
      <c r="G46" s="135">
        <v>30.51</v>
      </c>
      <c r="H46" s="135">
        <v>20.34</v>
      </c>
      <c r="I46" s="196">
        <f t="shared" si="11"/>
        <v>3.6949999999999998</v>
      </c>
      <c r="J46" s="226"/>
      <c r="K46" s="140">
        <f t="shared" si="3"/>
        <v>59</v>
      </c>
      <c r="L46" s="141">
        <f t="shared" si="4"/>
        <v>30.0015</v>
      </c>
      <c r="M46" s="142">
        <f t="shared" si="1"/>
        <v>50.85</v>
      </c>
      <c r="N46" s="141">
        <f t="shared" si="5"/>
        <v>0.99709999999999999</v>
      </c>
      <c r="O46" s="143">
        <f t="shared" si="2"/>
        <v>1.69</v>
      </c>
    </row>
    <row r="47" spans="1:15" ht="15" customHeight="1" x14ac:dyDescent="0.25">
      <c r="A47" s="212">
        <v>16</v>
      </c>
      <c r="B47" s="232">
        <v>30940</v>
      </c>
      <c r="C47" s="231" t="s">
        <v>37</v>
      </c>
      <c r="D47" s="134">
        <v>107</v>
      </c>
      <c r="E47" s="135">
        <v>0</v>
      </c>
      <c r="F47" s="135">
        <v>14.95</v>
      </c>
      <c r="G47" s="135">
        <v>67.290000000000006</v>
      </c>
      <c r="H47" s="135">
        <v>17.760000000000002</v>
      </c>
      <c r="I47" s="196">
        <f t="shared" si="11"/>
        <v>4.0281000000000002</v>
      </c>
      <c r="J47" s="226"/>
      <c r="K47" s="140">
        <f t="shared" si="3"/>
        <v>107</v>
      </c>
      <c r="L47" s="141">
        <f t="shared" si="4"/>
        <v>91.003500000000003</v>
      </c>
      <c r="M47" s="142">
        <f t="shared" si="1"/>
        <v>85.050000000000011</v>
      </c>
      <c r="N47" s="141">
        <f t="shared" si="5"/>
        <v>0</v>
      </c>
      <c r="O47" s="143">
        <f t="shared" si="2"/>
        <v>0</v>
      </c>
    </row>
    <row r="48" spans="1:15" ht="15" customHeight="1" thickBot="1" x14ac:dyDescent="0.3">
      <c r="A48" s="213">
        <v>17</v>
      </c>
      <c r="B48" s="214">
        <v>31480</v>
      </c>
      <c r="C48" s="181" t="s">
        <v>39</v>
      </c>
      <c r="D48" s="134">
        <v>105</v>
      </c>
      <c r="E48" s="135">
        <v>0</v>
      </c>
      <c r="F48" s="135">
        <v>13.33</v>
      </c>
      <c r="G48" s="135">
        <v>49.52</v>
      </c>
      <c r="H48" s="135">
        <v>37.14</v>
      </c>
      <c r="I48" s="197">
        <f t="shared" si="11"/>
        <v>4.2377000000000002</v>
      </c>
      <c r="J48" s="226"/>
      <c r="K48" s="144">
        <f t="shared" si="3"/>
        <v>105</v>
      </c>
      <c r="L48" s="145">
        <f t="shared" si="4"/>
        <v>90.992999999999995</v>
      </c>
      <c r="M48" s="146">
        <f t="shared" si="1"/>
        <v>86.66</v>
      </c>
      <c r="N48" s="145">
        <f t="shared" si="5"/>
        <v>0</v>
      </c>
      <c r="O48" s="147">
        <f t="shared" si="2"/>
        <v>0</v>
      </c>
    </row>
    <row r="49" spans="1:15" ht="15" customHeight="1" thickBot="1" x14ac:dyDescent="0.3">
      <c r="A49" s="211"/>
      <c r="B49" s="193"/>
      <c r="C49" s="183" t="s">
        <v>107</v>
      </c>
      <c r="D49" s="188">
        <f>SUM(D50:D68)</f>
        <v>1950</v>
      </c>
      <c r="E49" s="189">
        <f t="shared" ref="E49:H49" si="12">AVERAGE(E50:E68)</f>
        <v>1.1626315789473685</v>
      </c>
      <c r="F49" s="189">
        <f t="shared" si="12"/>
        <v>17.324736842105267</v>
      </c>
      <c r="G49" s="189">
        <f t="shared" si="12"/>
        <v>57.73105263157894</v>
      </c>
      <c r="H49" s="189">
        <f t="shared" si="12"/>
        <v>23.783157894736842</v>
      </c>
      <c r="I49" s="190">
        <f>AVERAGE(I50:I68)</f>
        <v>4.0413947368421059</v>
      </c>
      <c r="J49" s="226"/>
      <c r="K49" s="160">
        <f t="shared" si="3"/>
        <v>1950</v>
      </c>
      <c r="L49" s="161">
        <f>SUM(L50:L68)</f>
        <v>1653.0238999999997</v>
      </c>
      <c r="M49" s="162">
        <f t="shared" si="1"/>
        <v>81.514210526315779</v>
      </c>
      <c r="N49" s="161">
        <f>SUM(N50:N68)</f>
        <v>13.0021</v>
      </c>
      <c r="O49" s="163">
        <f t="shared" si="2"/>
        <v>1.1626315789473685</v>
      </c>
    </row>
    <row r="50" spans="1:15" ht="15" customHeight="1" x14ac:dyDescent="0.25">
      <c r="A50" s="228">
        <v>1</v>
      </c>
      <c r="B50" s="229">
        <v>40010</v>
      </c>
      <c r="C50" s="227" t="s">
        <v>108</v>
      </c>
      <c r="D50" s="134">
        <v>245</v>
      </c>
      <c r="E50" s="135">
        <v>0</v>
      </c>
      <c r="F50" s="135">
        <v>6.53</v>
      </c>
      <c r="G50" s="135">
        <v>50.61</v>
      </c>
      <c r="H50" s="135">
        <v>42.86</v>
      </c>
      <c r="I50" s="199">
        <f t="shared" ref="I50:I68" si="13">(2*E50+3*F50+4*G50+5*H50)/100</f>
        <v>4.3633000000000006</v>
      </c>
      <c r="J50" s="226"/>
      <c r="K50" s="136">
        <f t="shared" si="3"/>
        <v>245</v>
      </c>
      <c r="L50" s="137">
        <f t="shared" si="4"/>
        <v>229.00150000000002</v>
      </c>
      <c r="M50" s="138">
        <f t="shared" si="1"/>
        <v>93.47</v>
      </c>
      <c r="N50" s="137">
        <f t="shared" si="5"/>
        <v>0</v>
      </c>
      <c r="O50" s="139">
        <f t="shared" si="2"/>
        <v>0</v>
      </c>
    </row>
    <row r="51" spans="1:15" ht="15" customHeight="1" x14ac:dyDescent="0.25">
      <c r="A51" s="212">
        <v>2</v>
      </c>
      <c r="B51" s="232">
        <v>40030</v>
      </c>
      <c r="C51" s="231" t="s">
        <v>133</v>
      </c>
      <c r="D51" s="134">
        <v>59</v>
      </c>
      <c r="E51" s="135">
        <v>0</v>
      </c>
      <c r="F51" s="135">
        <v>11.86</v>
      </c>
      <c r="G51" s="135">
        <v>64.41</v>
      </c>
      <c r="H51" s="135">
        <v>23.73</v>
      </c>
      <c r="I51" s="196">
        <f t="shared" si="13"/>
        <v>4.1187000000000005</v>
      </c>
      <c r="J51" s="226"/>
      <c r="K51" s="140">
        <f t="shared" si="3"/>
        <v>59</v>
      </c>
      <c r="L51" s="141">
        <f t="shared" si="4"/>
        <v>52.002600000000001</v>
      </c>
      <c r="M51" s="142">
        <f t="shared" si="1"/>
        <v>88.14</v>
      </c>
      <c r="N51" s="141">
        <f t="shared" si="5"/>
        <v>0</v>
      </c>
      <c r="O51" s="143">
        <f t="shared" si="2"/>
        <v>0</v>
      </c>
    </row>
    <row r="52" spans="1:15" ht="15" customHeight="1" x14ac:dyDescent="0.25">
      <c r="A52" s="212">
        <v>3</v>
      </c>
      <c r="B52" s="232">
        <v>40410</v>
      </c>
      <c r="C52" s="231" t="s">
        <v>49</v>
      </c>
      <c r="D52" s="134">
        <v>187</v>
      </c>
      <c r="E52" s="135">
        <v>0</v>
      </c>
      <c r="F52" s="135">
        <v>7.49</v>
      </c>
      <c r="G52" s="135">
        <v>57.75</v>
      </c>
      <c r="H52" s="135">
        <v>34.76</v>
      </c>
      <c r="I52" s="196">
        <f t="shared" si="13"/>
        <v>4.2726999999999995</v>
      </c>
      <c r="J52" s="226"/>
      <c r="K52" s="140">
        <f t="shared" si="3"/>
        <v>187</v>
      </c>
      <c r="L52" s="141">
        <f t="shared" si="4"/>
        <v>172.99369999999999</v>
      </c>
      <c r="M52" s="142">
        <f t="shared" si="1"/>
        <v>92.509999999999991</v>
      </c>
      <c r="N52" s="141">
        <f t="shared" si="5"/>
        <v>0</v>
      </c>
      <c r="O52" s="143">
        <f t="shared" si="2"/>
        <v>0</v>
      </c>
    </row>
    <row r="53" spans="1:15" ht="15" customHeight="1" x14ac:dyDescent="0.25">
      <c r="A53" s="212">
        <v>4</v>
      </c>
      <c r="B53" s="232">
        <v>40011</v>
      </c>
      <c r="C53" s="231" t="s">
        <v>40</v>
      </c>
      <c r="D53" s="134">
        <v>231</v>
      </c>
      <c r="E53" s="135">
        <v>0.43</v>
      </c>
      <c r="F53" s="135">
        <v>17.32</v>
      </c>
      <c r="G53" s="135">
        <v>57.58</v>
      </c>
      <c r="H53" s="135">
        <v>24.68</v>
      </c>
      <c r="I53" s="196">
        <f t="shared" si="13"/>
        <v>4.0653999999999995</v>
      </c>
      <c r="J53" s="226"/>
      <c r="K53" s="140">
        <f t="shared" si="3"/>
        <v>231</v>
      </c>
      <c r="L53" s="141">
        <f t="shared" si="4"/>
        <v>190.02059999999997</v>
      </c>
      <c r="M53" s="142">
        <f t="shared" si="1"/>
        <v>82.259999999999991</v>
      </c>
      <c r="N53" s="141">
        <f t="shared" si="5"/>
        <v>0.99329999999999996</v>
      </c>
      <c r="O53" s="143">
        <f t="shared" si="2"/>
        <v>0.43</v>
      </c>
    </row>
    <row r="54" spans="1:15" ht="15" customHeight="1" x14ac:dyDescent="0.25">
      <c r="A54" s="212">
        <v>5</v>
      </c>
      <c r="B54" s="232">
        <v>40080</v>
      </c>
      <c r="C54" s="231" t="s">
        <v>42</v>
      </c>
      <c r="D54" s="134">
        <v>149</v>
      </c>
      <c r="E54" s="135">
        <v>0</v>
      </c>
      <c r="F54" s="135">
        <v>10.07</v>
      </c>
      <c r="G54" s="135">
        <v>50.34</v>
      </c>
      <c r="H54" s="135">
        <v>39.6</v>
      </c>
      <c r="I54" s="196">
        <f t="shared" si="13"/>
        <v>4.2957000000000001</v>
      </c>
      <c r="J54" s="226"/>
      <c r="K54" s="140">
        <f t="shared" si="3"/>
        <v>149</v>
      </c>
      <c r="L54" s="141">
        <f t="shared" si="4"/>
        <v>134.01059999999998</v>
      </c>
      <c r="M54" s="142">
        <f t="shared" si="1"/>
        <v>89.94</v>
      </c>
      <c r="N54" s="141">
        <f t="shared" si="5"/>
        <v>0</v>
      </c>
      <c r="O54" s="143">
        <f t="shared" si="2"/>
        <v>0</v>
      </c>
    </row>
    <row r="55" spans="1:15" ht="15" customHeight="1" x14ac:dyDescent="0.25">
      <c r="A55" s="212">
        <v>6</v>
      </c>
      <c r="B55" s="232">
        <v>40100</v>
      </c>
      <c r="C55" s="231" t="s">
        <v>43</v>
      </c>
      <c r="D55" s="134">
        <v>109</v>
      </c>
      <c r="E55" s="135">
        <v>0</v>
      </c>
      <c r="F55" s="135">
        <v>11.01</v>
      </c>
      <c r="G55" s="135">
        <v>59.63</v>
      </c>
      <c r="H55" s="135">
        <v>29.36</v>
      </c>
      <c r="I55" s="196">
        <f t="shared" si="13"/>
        <v>4.1835000000000004</v>
      </c>
      <c r="J55" s="226"/>
      <c r="K55" s="140">
        <f t="shared" si="3"/>
        <v>109</v>
      </c>
      <c r="L55" s="141">
        <f t="shared" si="4"/>
        <v>96.999100000000013</v>
      </c>
      <c r="M55" s="142">
        <f t="shared" si="1"/>
        <v>88.990000000000009</v>
      </c>
      <c r="N55" s="141">
        <f t="shared" si="5"/>
        <v>0</v>
      </c>
      <c r="O55" s="143">
        <f t="shared" si="2"/>
        <v>0</v>
      </c>
    </row>
    <row r="56" spans="1:15" ht="15" customHeight="1" x14ac:dyDescent="0.25">
      <c r="A56" s="212">
        <v>7</v>
      </c>
      <c r="B56" s="232">
        <v>40020</v>
      </c>
      <c r="C56" s="231" t="s">
        <v>109</v>
      </c>
      <c r="D56" s="134">
        <v>28</v>
      </c>
      <c r="E56" s="135">
        <v>0</v>
      </c>
      <c r="F56" s="135">
        <v>21.43</v>
      </c>
      <c r="G56" s="135">
        <v>67.86</v>
      </c>
      <c r="H56" s="135">
        <v>10.71</v>
      </c>
      <c r="I56" s="196">
        <f t="shared" si="13"/>
        <v>3.8928000000000003</v>
      </c>
      <c r="J56" s="226"/>
      <c r="K56" s="140">
        <f t="shared" si="3"/>
        <v>28</v>
      </c>
      <c r="L56" s="141">
        <f t="shared" si="4"/>
        <v>21.999600000000001</v>
      </c>
      <c r="M56" s="142">
        <f t="shared" si="1"/>
        <v>78.569999999999993</v>
      </c>
      <c r="N56" s="141">
        <f t="shared" si="5"/>
        <v>0</v>
      </c>
      <c r="O56" s="143">
        <f t="shared" si="2"/>
        <v>0</v>
      </c>
    </row>
    <row r="57" spans="1:15" ht="15" customHeight="1" x14ac:dyDescent="0.25">
      <c r="A57" s="212">
        <v>8</v>
      </c>
      <c r="B57" s="232">
        <v>40031</v>
      </c>
      <c r="C57" s="175" t="s">
        <v>41</v>
      </c>
      <c r="D57" s="134">
        <v>114</v>
      </c>
      <c r="E57" s="135">
        <v>0</v>
      </c>
      <c r="F57" s="135">
        <v>14.91</v>
      </c>
      <c r="G57" s="135">
        <v>45.61</v>
      </c>
      <c r="H57" s="135">
        <v>39.47</v>
      </c>
      <c r="I57" s="196">
        <f t="shared" si="13"/>
        <v>4.2451999999999996</v>
      </c>
      <c r="J57" s="226"/>
      <c r="K57" s="140">
        <f t="shared" si="3"/>
        <v>114</v>
      </c>
      <c r="L57" s="141">
        <f t="shared" si="4"/>
        <v>96.991199999999992</v>
      </c>
      <c r="M57" s="142">
        <f t="shared" si="1"/>
        <v>85.08</v>
      </c>
      <c r="N57" s="141">
        <f t="shared" si="5"/>
        <v>0</v>
      </c>
      <c r="O57" s="143">
        <f t="shared" si="2"/>
        <v>0</v>
      </c>
    </row>
    <row r="58" spans="1:15" ht="15" customHeight="1" x14ac:dyDescent="0.25">
      <c r="A58" s="212">
        <v>9</v>
      </c>
      <c r="B58" s="232">
        <v>40210</v>
      </c>
      <c r="C58" s="175" t="s">
        <v>45</v>
      </c>
      <c r="D58" s="134">
        <v>49</v>
      </c>
      <c r="E58" s="135">
        <v>18.37</v>
      </c>
      <c r="F58" s="135">
        <v>42.86</v>
      </c>
      <c r="G58" s="135">
        <v>38.78</v>
      </c>
      <c r="H58" s="135">
        <v>0</v>
      </c>
      <c r="I58" s="196">
        <f t="shared" si="13"/>
        <v>3.2044000000000001</v>
      </c>
      <c r="J58" s="226"/>
      <c r="K58" s="140">
        <f t="shared" si="3"/>
        <v>49</v>
      </c>
      <c r="L58" s="141">
        <f t="shared" si="4"/>
        <v>19.002200000000002</v>
      </c>
      <c r="M58" s="142">
        <f t="shared" si="1"/>
        <v>38.78</v>
      </c>
      <c r="N58" s="164">
        <f t="shared" si="5"/>
        <v>9.0013000000000005</v>
      </c>
      <c r="O58" s="143">
        <f t="shared" si="2"/>
        <v>18.37</v>
      </c>
    </row>
    <row r="59" spans="1:15" ht="15" customHeight="1" x14ac:dyDescent="0.25">
      <c r="A59" s="212">
        <v>10</v>
      </c>
      <c r="B59" s="229">
        <v>40300</v>
      </c>
      <c r="C59" s="222" t="s">
        <v>46</v>
      </c>
      <c r="D59" s="134">
        <v>39</v>
      </c>
      <c r="E59" s="135">
        <v>0</v>
      </c>
      <c r="F59" s="135">
        <v>23.08</v>
      </c>
      <c r="G59" s="135">
        <v>58.97</v>
      </c>
      <c r="H59" s="135">
        <v>17.95</v>
      </c>
      <c r="I59" s="196">
        <f t="shared" si="13"/>
        <v>3.9487000000000001</v>
      </c>
      <c r="J59" s="226"/>
      <c r="K59" s="140">
        <f t="shared" si="3"/>
        <v>39</v>
      </c>
      <c r="L59" s="141">
        <f t="shared" si="4"/>
        <v>29.998800000000003</v>
      </c>
      <c r="M59" s="142">
        <f t="shared" si="1"/>
        <v>76.92</v>
      </c>
      <c r="N59" s="141">
        <f t="shared" si="5"/>
        <v>0</v>
      </c>
      <c r="O59" s="143">
        <f t="shared" si="2"/>
        <v>0</v>
      </c>
    </row>
    <row r="60" spans="1:15" ht="15" customHeight="1" x14ac:dyDescent="0.25">
      <c r="A60" s="212">
        <v>11</v>
      </c>
      <c r="B60" s="232">
        <v>40360</v>
      </c>
      <c r="C60" s="231" t="s">
        <v>47</v>
      </c>
      <c r="D60" s="134">
        <v>34</v>
      </c>
      <c r="E60" s="135">
        <v>0</v>
      </c>
      <c r="F60" s="135">
        <v>26.47</v>
      </c>
      <c r="G60" s="135">
        <v>61.76</v>
      </c>
      <c r="H60" s="135">
        <v>11.76</v>
      </c>
      <c r="I60" s="196">
        <f t="shared" si="13"/>
        <v>3.8525</v>
      </c>
      <c r="J60" s="226"/>
      <c r="K60" s="140">
        <f t="shared" si="3"/>
        <v>34</v>
      </c>
      <c r="L60" s="141">
        <f t="shared" si="4"/>
        <v>24.996799999999997</v>
      </c>
      <c r="M60" s="142">
        <f t="shared" si="1"/>
        <v>73.52</v>
      </c>
      <c r="N60" s="141">
        <f t="shared" si="5"/>
        <v>0</v>
      </c>
      <c r="O60" s="143">
        <f t="shared" si="2"/>
        <v>0</v>
      </c>
    </row>
    <row r="61" spans="1:15" ht="15" customHeight="1" x14ac:dyDescent="0.25">
      <c r="A61" s="212">
        <v>12</v>
      </c>
      <c r="B61" s="232">
        <v>40390</v>
      </c>
      <c r="C61" s="231" t="s">
        <v>48</v>
      </c>
      <c r="D61" s="134">
        <v>69</v>
      </c>
      <c r="E61" s="135">
        <v>0</v>
      </c>
      <c r="F61" s="135">
        <v>18.84</v>
      </c>
      <c r="G61" s="135">
        <v>65.22</v>
      </c>
      <c r="H61" s="135">
        <v>15.94</v>
      </c>
      <c r="I61" s="196">
        <f t="shared" si="13"/>
        <v>3.9709999999999996</v>
      </c>
      <c r="J61" s="226"/>
      <c r="K61" s="140">
        <f t="shared" si="3"/>
        <v>69</v>
      </c>
      <c r="L61" s="141">
        <f t="shared" si="4"/>
        <v>56.000399999999999</v>
      </c>
      <c r="M61" s="142">
        <f t="shared" si="1"/>
        <v>81.16</v>
      </c>
      <c r="N61" s="141">
        <f t="shared" si="5"/>
        <v>0</v>
      </c>
      <c r="O61" s="143">
        <f t="shared" si="2"/>
        <v>0</v>
      </c>
    </row>
    <row r="62" spans="1:15" ht="15" customHeight="1" x14ac:dyDescent="0.25">
      <c r="A62" s="212">
        <v>13</v>
      </c>
      <c r="B62" s="232">
        <v>40720</v>
      </c>
      <c r="C62" s="231" t="s">
        <v>110</v>
      </c>
      <c r="D62" s="134">
        <v>111</v>
      </c>
      <c r="E62" s="135">
        <v>0</v>
      </c>
      <c r="F62" s="135">
        <v>13.51</v>
      </c>
      <c r="G62" s="135">
        <v>67.569999999999993</v>
      </c>
      <c r="H62" s="135">
        <v>18.920000000000002</v>
      </c>
      <c r="I62" s="196">
        <f t="shared" si="13"/>
        <v>4.0541</v>
      </c>
      <c r="J62" s="226"/>
      <c r="K62" s="140">
        <f t="shared" si="3"/>
        <v>111</v>
      </c>
      <c r="L62" s="141">
        <f t="shared" si="4"/>
        <v>96.003899999999987</v>
      </c>
      <c r="M62" s="142">
        <f t="shared" si="1"/>
        <v>86.49</v>
      </c>
      <c r="N62" s="141">
        <f t="shared" si="5"/>
        <v>0</v>
      </c>
      <c r="O62" s="143">
        <f t="shared" si="2"/>
        <v>0</v>
      </c>
    </row>
    <row r="63" spans="1:15" ht="15" customHeight="1" x14ac:dyDescent="0.25">
      <c r="A63" s="212">
        <v>14</v>
      </c>
      <c r="B63" s="232">
        <v>40730</v>
      </c>
      <c r="C63" s="231" t="s">
        <v>50</v>
      </c>
      <c r="D63" s="134">
        <v>33</v>
      </c>
      <c r="E63" s="135">
        <v>0</v>
      </c>
      <c r="F63" s="135">
        <v>15.15</v>
      </c>
      <c r="G63" s="135">
        <v>69.7</v>
      </c>
      <c r="H63" s="135">
        <v>15.15</v>
      </c>
      <c r="I63" s="196">
        <f t="shared" si="13"/>
        <v>4</v>
      </c>
      <c r="J63" s="226"/>
      <c r="K63" s="140">
        <f t="shared" si="3"/>
        <v>33</v>
      </c>
      <c r="L63" s="141">
        <f t="shared" si="4"/>
        <v>28.000500000000002</v>
      </c>
      <c r="M63" s="142">
        <f t="shared" si="1"/>
        <v>84.850000000000009</v>
      </c>
      <c r="N63" s="141">
        <f t="shared" si="5"/>
        <v>0</v>
      </c>
      <c r="O63" s="143">
        <f t="shared" si="2"/>
        <v>0</v>
      </c>
    </row>
    <row r="64" spans="1:15" ht="15" customHeight="1" x14ac:dyDescent="0.25">
      <c r="A64" s="212">
        <v>15</v>
      </c>
      <c r="B64" s="232">
        <v>40820</v>
      </c>
      <c r="C64" s="231" t="s">
        <v>51</v>
      </c>
      <c r="D64" s="134">
        <v>95</v>
      </c>
      <c r="E64" s="135">
        <v>2.11</v>
      </c>
      <c r="F64" s="135">
        <v>26.32</v>
      </c>
      <c r="G64" s="135">
        <v>57.89</v>
      </c>
      <c r="H64" s="135">
        <v>13.68</v>
      </c>
      <c r="I64" s="196">
        <f t="shared" si="13"/>
        <v>3.8313999999999999</v>
      </c>
      <c r="J64" s="226"/>
      <c r="K64" s="140">
        <f t="shared" si="3"/>
        <v>95</v>
      </c>
      <c r="L64" s="141">
        <f t="shared" si="4"/>
        <v>67.991500000000002</v>
      </c>
      <c r="M64" s="142">
        <f t="shared" si="1"/>
        <v>71.569999999999993</v>
      </c>
      <c r="N64" s="141">
        <f t="shared" si="5"/>
        <v>2.0044999999999997</v>
      </c>
      <c r="O64" s="143">
        <f t="shared" si="2"/>
        <v>2.11</v>
      </c>
    </row>
    <row r="65" spans="1:15" ht="15" customHeight="1" x14ac:dyDescent="0.25">
      <c r="A65" s="212">
        <v>16</v>
      </c>
      <c r="B65" s="232">
        <v>40840</v>
      </c>
      <c r="C65" s="231" t="s">
        <v>52</v>
      </c>
      <c r="D65" s="134">
        <v>86</v>
      </c>
      <c r="E65" s="135">
        <v>0</v>
      </c>
      <c r="F65" s="135">
        <v>18.600000000000001</v>
      </c>
      <c r="G65" s="135">
        <v>65.12</v>
      </c>
      <c r="H65" s="135">
        <v>16.28</v>
      </c>
      <c r="I65" s="196">
        <f t="shared" si="13"/>
        <v>3.9768000000000008</v>
      </c>
      <c r="J65" s="226"/>
      <c r="K65" s="140">
        <f t="shared" si="3"/>
        <v>86</v>
      </c>
      <c r="L65" s="141">
        <f t="shared" si="4"/>
        <v>70.004000000000005</v>
      </c>
      <c r="M65" s="142">
        <f t="shared" si="1"/>
        <v>81.400000000000006</v>
      </c>
      <c r="N65" s="141">
        <f t="shared" si="5"/>
        <v>0</v>
      </c>
      <c r="O65" s="143">
        <f t="shared" si="2"/>
        <v>0</v>
      </c>
    </row>
    <row r="66" spans="1:15" ht="15" customHeight="1" x14ac:dyDescent="0.25">
      <c r="A66" s="212">
        <v>17</v>
      </c>
      <c r="B66" s="232">
        <v>40950</v>
      </c>
      <c r="C66" s="231" t="s">
        <v>53</v>
      </c>
      <c r="D66" s="134">
        <v>85</v>
      </c>
      <c r="E66" s="135">
        <v>1.18</v>
      </c>
      <c r="F66" s="135">
        <v>21.18</v>
      </c>
      <c r="G66" s="135">
        <v>57.65</v>
      </c>
      <c r="H66" s="135">
        <v>20</v>
      </c>
      <c r="I66" s="196">
        <f t="shared" si="13"/>
        <v>3.9649999999999999</v>
      </c>
      <c r="J66" s="226"/>
      <c r="K66" s="140">
        <f t="shared" si="3"/>
        <v>85</v>
      </c>
      <c r="L66" s="141">
        <f t="shared" si="4"/>
        <v>66.002500000000012</v>
      </c>
      <c r="M66" s="142">
        <f t="shared" si="1"/>
        <v>77.650000000000006</v>
      </c>
      <c r="N66" s="164">
        <f t="shared" si="5"/>
        <v>1.0029999999999999</v>
      </c>
      <c r="O66" s="143">
        <f t="shared" si="2"/>
        <v>1.18</v>
      </c>
    </row>
    <row r="67" spans="1:15" ht="15" customHeight="1" x14ac:dyDescent="0.25">
      <c r="A67" s="212">
        <v>18</v>
      </c>
      <c r="B67" s="232">
        <v>40990</v>
      </c>
      <c r="C67" s="231" t="s">
        <v>54</v>
      </c>
      <c r="D67" s="134">
        <v>119</v>
      </c>
      <c r="E67" s="135">
        <v>0</v>
      </c>
      <c r="F67" s="135">
        <v>15.13</v>
      </c>
      <c r="G67" s="135">
        <v>41.18</v>
      </c>
      <c r="H67" s="135">
        <v>43.7</v>
      </c>
      <c r="I67" s="196">
        <f t="shared" si="13"/>
        <v>4.2861000000000002</v>
      </c>
      <c r="J67" s="226"/>
      <c r="K67" s="140">
        <f t="shared" si="3"/>
        <v>119</v>
      </c>
      <c r="L67" s="141">
        <f t="shared" si="4"/>
        <v>101.0072</v>
      </c>
      <c r="M67" s="142">
        <f t="shared" si="1"/>
        <v>84.88</v>
      </c>
      <c r="N67" s="141">
        <f t="shared" si="5"/>
        <v>0</v>
      </c>
      <c r="O67" s="143">
        <f t="shared" si="2"/>
        <v>0</v>
      </c>
    </row>
    <row r="68" spans="1:15" ht="15" customHeight="1" thickBot="1" x14ac:dyDescent="0.3">
      <c r="A68" s="213">
        <v>19</v>
      </c>
      <c r="B68" s="192">
        <v>40133</v>
      </c>
      <c r="C68" s="181" t="s">
        <v>44</v>
      </c>
      <c r="D68" s="134">
        <v>108</v>
      </c>
      <c r="E68" s="135">
        <v>0</v>
      </c>
      <c r="F68" s="135">
        <v>7.41</v>
      </c>
      <c r="G68" s="135">
        <v>59.26</v>
      </c>
      <c r="H68" s="135">
        <v>33.33</v>
      </c>
      <c r="I68" s="200">
        <f t="shared" si="13"/>
        <v>4.2591999999999999</v>
      </c>
      <c r="J68" s="226"/>
      <c r="K68" s="144">
        <f t="shared" si="3"/>
        <v>108</v>
      </c>
      <c r="L68" s="145">
        <f t="shared" si="4"/>
        <v>99.997200000000007</v>
      </c>
      <c r="M68" s="146">
        <f t="shared" si="1"/>
        <v>92.59</v>
      </c>
      <c r="N68" s="145">
        <f t="shared" si="5"/>
        <v>0</v>
      </c>
      <c r="O68" s="147">
        <f t="shared" si="2"/>
        <v>0</v>
      </c>
    </row>
    <row r="69" spans="1:15" ht="15" customHeight="1" thickBot="1" x14ac:dyDescent="0.3">
      <c r="A69" s="211"/>
      <c r="B69" s="193"/>
      <c r="C69" s="183" t="s">
        <v>111</v>
      </c>
      <c r="D69" s="188">
        <f>SUM(D70:D83)</f>
        <v>1627</v>
      </c>
      <c r="E69" s="189">
        <f>AVERAGE(E70:E83)</f>
        <v>0.59071428571428564</v>
      </c>
      <c r="F69" s="189">
        <f>AVERAGE(F70:F83)</f>
        <v>18.574285714285715</v>
      </c>
      <c r="G69" s="189">
        <f>AVERAGE(G70:G83)</f>
        <v>52.602142857142852</v>
      </c>
      <c r="H69" s="189">
        <f>AVERAGE(H70:H83)</f>
        <v>28.233571428571434</v>
      </c>
      <c r="I69" s="190">
        <f>AVERAGE(I70:I83)</f>
        <v>4.0848071428571426</v>
      </c>
      <c r="J69" s="226"/>
      <c r="K69" s="160">
        <f t="shared" si="3"/>
        <v>1627</v>
      </c>
      <c r="L69" s="161">
        <f>SUM(L70:L83)</f>
        <v>1357.0032000000001</v>
      </c>
      <c r="M69" s="162">
        <f t="shared" si="1"/>
        <v>80.835714285714289</v>
      </c>
      <c r="N69" s="161">
        <f>SUM(N70:N83)</f>
        <v>10.005000000000001</v>
      </c>
      <c r="O69" s="163">
        <f t="shared" si="2"/>
        <v>0.59071428571428564</v>
      </c>
    </row>
    <row r="70" spans="1:15" ht="15" customHeight="1" x14ac:dyDescent="0.25">
      <c r="A70" s="228">
        <v>1</v>
      </c>
      <c r="B70" s="229">
        <v>50040</v>
      </c>
      <c r="C70" s="227" t="s">
        <v>57</v>
      </c>
      <c r="D70" s="134">
        <v>99</v>
      </c>
      <c r="E70" s="135">
        <v>0</v>
      </c>
      <c r="F70" s="135">
        <v>0</v>
      </c>
      <c r="G70" s="135">
        <v>25.25</v>
      </c>
      <c r="H70" s="135">
        <v>74.75</v>
      </c>
      <c r="I70" s="199">
        <f t="shared" ref="I70:I83" si="14">(2*E70+3*F70+4*G70+5*H70)/100</f>
        <v>4.7474999999999996</v>
      </c>
      <c r="J70" s="226"/>
      <c r="K70" s="136">
        <f t="shared" si="3"/>
        <v>99</v>
      </c>
      <c r="L70" s="137">
        <f t="shared" si="4"/>
        <v>99</v>
      </c>
      <c r="M70" s="138">
        <f t="shared" ref="M70:M125" si="15">G70+H70</f>
        <v>100</v>
      </c>
      <c r="N70" s="137">
        <f t="shared" si="5"/>
        <v>0</v>
      </c>
      <c r="O70" s="139">
        <f t="shared" ref="O70:O125" si="16">E70</f>
        <v>0</v>
      </c>
    </row>
    <row r="71" spans="1:15" ht="15" customHeight="1" x14ac:dyDescent="0.25">
      <c r="A71" s="212">
        <v>2</v>
      </c>
      <c r="B71" s="232">
        <v>50003</v>
      </c>
      <c r="C71" s="231" t="s">
        <v>56</v>
      </c>
      <c r="D71" s="134">
        <v>116</v>
      </c>
      <c r="E71" s="135">
        <v>0</v>
      </c>
      <c r="F71" s="135">
        <v>10.34</v>
      </c>
      <c r="G71" s="135">
        <v>56.03</v>
      </c>
      <c r="H71" s="135">
        <v>33.619999999999997</v>
      </c>
      <c r="I71" s="196">
        <f t="shared" si="14"/>
        <v>4.2324000000000002</v>
      </c>
      <c r="J71" s="226"/>
      <c r="K71" s="140">
        <f t="shared" ref="K71:K125" si="17">D71</f>
        <v>116</v>
      </c>
      <c r="L71" s="141">
        <f t="shared" ref="L71:L125" si="18">M71*K71/100</f>
        <v>103.99400000000001</v>
      </c>
      <c r="M71" s="142">
        <f t="shared" si="15"/>
        <v>89.65</v>
      </c>
      <c r="N71" s="141">
        <f t="shared" ref="N71:N125" si="19">O71*K71/100</f>
        <v>0</v>
      </c>
      <c r="O71" s="143">
        <f t="shared" si="16"/>
        <v>0</v>
      </c>
    </row>
    <row r="72" spans="1:15" ht="15" customHeight="1" x14ac:dyDescent="0.25">
      <c r="A72" s="212">
        <v>3</v>
      </c>
      <c r="B72" s="232">
        <v>50060</v>
      </c>
      <c r="C72" s="231" t="s">
        <v>59</v>
      </c>
      <c r="D72" s="134">
        <v>180</v>
      </c>
      <c r="E72" s="135">
        <v>0</v>
      </c>
      <c r="F72" s="135">
        <v>10</v>
      </c>
      <c r="G72" s="135">
        <v>59.44</v>
      </c>
      <c r="H72" s="135">
        <v>30.56</v>
      </c>
      <c r="I72" s="196">
        <f t="shared" si="14"/>
        <v>4.2055999999999996</v>
      </c>
      <c r="J72" s="226"/>
      <c r="K72" s="140">
        <f t="shared" si="17"/>
        <v>180</v>
      </c>
      <c r="L72" s="141">
        <f t="shared" si="18"/>
        <v>162</v>
      </c>
      <c r="M72" s="142">
        <f t="shared" si="15"/>
        <v>90</v>
      </c>
      <c r="N72" s="141">
        <f t="shared" si="19"/>
        <v>0</v>
      </c>
      <c r="O72" s="143">
        <f t="shared" si="16"/>
        <v>0</v>
      </c>
    </row>
    <row r="73" spans="1:15" ht="15" customHeight="1" x14ac:dyDescent="0.25">
      <c r="A73" s="212">
        <v>4</v>
      </c>
      <c r="B73" s="232">
        <v>50170</v>
      </c>
      <c r="C73" s="231" t="s">
        <v>60</v>
      </c>
      <c r="D73" s="134">
        <v>71</v>
      </c>
      <c r="E73" s="135">
        <v>2.82</v>
      </c>
      <c r="F73" s="135">
        <v>30.99</v>
      </c>
      <c r="G73" s="135">
        <v>54.93</v>
      </c>
      <c r="H73" s="135">
        <v>11.27</v>
      </c>
      <c r="I73" s="196">
        <f t="shared" si="14"/>
        <v>3.7467999999999995</v>
      </c>
      <c r="J73" s="226"/>
      <c r="K73" s="140">
        <f t="shared" si="17"/>
        <v>71</v>
      </c>
      <c r="L73" s="141">
        <f t="shared" si="18"/>
        <v>47.001999999999995</v>
      </c>
      <c r="M73" s="142">
        <f t="shared" si="15"/>
        <v>66.2</v>
      </c>
      <c r="N73" s="141">
        <f t="shared" si="19"/>
        <v>2.0022000000000002</v>
      </c>
      <c r="O73" s="143">
        <f t="shared" si="16"/>
        <v>2.82</v>
      </c>
    </row>
    <row r="74" spans="1:15" ht="15" customHeight="1" x14ac:dyDescent="0.25">
      <c r="A74" s="212">
        <v>5</v>
      </c>
      <c r="B74" s="232">
        <v>50230</v>
      </c>
      <c r="C74" s="231" t="s">
        <v>61</v>
      </c>
      <c r="D74" s="134">
        <v>104</v>
      </c>
      <c r="E74" s="135">
        <v>0.96</v>
      </c>
      <c r="F74" s="135">
        <v>24.04</v>
      </c>
      <c r="G74" s="135">
        <v>57.69</v>
      </c>
      <c r="H74" s="135">
        <v>17.309999999999999</v>
      </c>
      <c r="I74" s="196">
        <f t="shared" si="14"/>
        <v>3.9135000000000004</v>
      </c>
      <c r="J74" s="226"/>
      <c r="K74" s="140">
        <f t="shared" si="17"/>
        <v>104</v>
      </c>
      <c r="L74" s="141">
        <f t="shared" si="18"/>
        <v>78</v>
      </c>
      <c r="M74" s="142">
        <f t="shared" si="15"/>
        <v>75</v>
      </c>
      <c r="N74" s="141">
        <f t="shared" si="19"/>
        <v>0.99840000000000007</v>
      </c>
      <c r="O74" s="143">
        <f t="shared" si="16"/>
        <v>0.96</v>
      </c>
    </row>
    <row r="75" spans="1:15" ht="15" customHeight="1" x14ac:dyDescent="0.25">
      <c r="A75" s="212">
        <v>6</v>
      </c>
      <c r="B75" s="232">
        <v>50340</v>
      </c>
      <c r="C75" s="231" t="s">
        <v>62</v>
      </c>
      <c r="D75" s="134">
        <v>84</v>
      </c>
      <c r="E75" s="135">
        <v>0</v>
      </c>
      <c r="F75" s="135">
        <v>17.86</v>
      </c>
      <c r="G75" s="135">
        <v>48.81</v>
      </c>
      <c r="H75" s="135">
        <v>33.33</v>
      </c>
      <c r="I75" s="196">
        <f t="shared" si="14"/>
        <v>4.1547000000000001</v>
      </c>
      <c r="J75" s="226"/>
      <c r="K75" s="140">
        <f t="shared" si="17"/>
        <v>84</v>
      </c>
      <c r="L75" s="141">
        <f t="shared" si="18"/>
        <v>68.997600000000006</v>
      </c>
      <c r="M75" s="142">
        <f t="shared" si="15"/>
        <v>82.14</v>
      </c>
      <c r="N75" s="141">
        <f t="shared" si="19"/>
        <v>0</v>
      </c>
      <c r="O75" s="143">
        <f t="shared" si="16"/>
        <v>0</v>
      </c>
    </row>
    <row r="76" spans="1:15" ht="15" customHeight="1" x14ac:dyDescent="0.25">
      <c r="A76" s="212">
        <v>7</v>
      </c>
      <c r="B76" s="232">
        <v>50420</v>
      </c>
      <c r="C76" s="231" t="s">
        <v>63</v>
      </c>
      <c r="D76" s="134">
        <v>106</v>
      </c>
      <c r="E76" s="135">
        <v>0</v>
      </c>
      <c r="F76" s="135">
        <v>12.26</v>
      </c>
      <c r="G76" s="135">
        <v>57.55</v>
      </c>
      <c r="H76" s="135">
        <v>30.19</v>
      </c>
      <c r="I76" s="196">
        <f t="shared" si="14"/>
        <v>4.1793000000000005</v>
      </c>
      <c r="J76" s="226"/>
      <c r="K76" s="140">
        <f t="shared" si="17"/>
        <v>106</v>
      </c>
      <c r="L76" s="141">
        <f t="shared" si="18"/>
        <v>93.00439999999999</v>
      </c>
      <c r="M76" s="142">
        <f t="shared" si="15"/>
        <v>87.74</v>
      </c>
      <c r="N76" s="141">
        <f t="shared" si="19"/>
        <v>0</v>
      </c>
      <c r="O76" s="143">
        <f t="shared" si="16"/>
        <v>0</v>
      </c>
    </row>
    <row r="77" spans="1:15" ht="15" customHeight="1" x14ac:dyDescent="0.25">
      <c r="A77" s="212">
        <v>8</v>
      </c>
      <c r="B77" s="229">
        <v>50450</v>
      </c>
      <c r="C77" s="227" t="s">
        <v>64</v>
      </c>
      <c r="D77" s="134">
        <v>160</v>
      </c>
      <c r="E77" s="135">
        <v>0</v>
      </c>
      <c r="F77" s="135">
        <v>13.75</v>
      </c>
      <c r="G77" s="135">
        <v>61.88</v>
      </c>
      <c r="H77" s="135">
        <v>24.38</v>
      </c>
      <c r="I77" s="196">
        <f t="shared" si="14"/>
        <v>4.1067</v>
      </c>
      <c r="J77" s="226"/>
      <c r="K77" s="140">
        <f t="shared" si="17"/>
        <v>160</v>
      </c>
      <c r="L77" s="141">
        <f t="shared" si="18"/>
        <v>138.01599999999999</v>
      </c>
      <c r="M77" s="142">
        <f t="shared" si="15"/>
        <v>86.26</v>
      </c>
      <c r="N77" s="141">
        <f t="shared" si="19"/>
        <v>0</v>
      </c>
      <c r="O77" s="143">
        <f t="shared" si="16"/>
        <v>0</v>
      </c>
    </row>
    <row r="78" spans="1:15" ht="15" customHeight="1" x14ac:dyDescent="0.25">
      <c r="A78" s="212">
        <v>9</v>
      </c>
      <c r="B78" s="232">
        <v>50620</v>
      </c>
      <c r="C78" s="231" t="s">
        <v>65</v>
      </c>
      <c r="D78" s="134">
        <v>74</v>
      </c>
      <c r="E78" s="135">
        <v>0</v>
      </c>
      <c r="F78" s="135">
        <v>32.43</v>
      </c>
      <c r="G78" s="135">
        <v>52.7</v>
      </c>
      <c r="H78" s="135">
        <v>14.86</v>
      </c>
      <c r="I78" s="196">
        <f t="shared" si="14"/>
        <v>3.8239000000000005</v>
      </c>
      <c r="J78" s="226"/>
      <c r="K78" s="140">
        <f t="shared" si="17"/>
        <v>74</v>
      </c>
      <c r="L78" s="141">
        <f t="shared" si="18"/>
        <v>49.994400000000006</v>
      </c>
      <c r="M78" s="142">
        <f t="shared" si="15"/>
        <v>67.56</v>
      </c>
      <c r="N78" s="141">
        <f t="shared" si="19"/>
        <v>0</v>
      </c>
      <c r="O78" s="143">
        <f t="shared" si="16"/>
        <v>0</v>
      </c>
    </row>
    <row r="79" spans="1:15" ht="15" customHeight="1" x14ac:dyDescent="0.25">
      <c r="A79" s="212">
        <v>10</v>
      </c>
      <c r="B79" s="232">
        <v>50760</v>
      </c>
      <c r="C79" s="231" t="s">
        <v>66</v>
      </c>
      <c r="D79" s="134">
        <v>233</v>
      </c>
      <c r="E79" s="135">
        <v>0</v>
      </c>
      <c r="F79" s="135">
        <v>13.73</v>
      </c>
      <c r="G79" s="135">
        <v>50.64</v>
      </c>
      <c r="H79" s="135">
        <v>35.619999999999997</v>
      </c>
      <c r="I79" s="196">
        <f t="shared" si="14"/>
        <v>4.2185000000000006</v>
      </c>
      <c r="J79" s="226"/>
      <c r="K79" s="140">
        <f t="shared" si="17"/>
        <v>233</v>
      </c>
      <c r="L79" s="141">
        <f t="shared" si="18"/>
        <v>200.98579999999998</v>
      </c>
      <c r="M79" s="142">
        <f t="shared" si="15"/>
        <v>86.259999999999991</v>
      </c>
      <c r="N79" s="141">
        <f t="shared" si="19"/>
        <v>0</v>
      </c>
      <c r="O79" s="143">
        <f t="shared" si="16"/>
        <v>0</v>
      </c>
    </row>
    <row r="80" spans="1:15" ht="15" customHeight="1" x14ac:dyDescent="0.25">
      <c r="A80" s="212">
        <v>11</v>
      </c>
      <c r="B80" s="232">
        <v>50780</v>
      </c>
      <c r="C80" s="231" t="s">
        <v>67</v>
      </c>
      <c r="D80" s="134">
        <v>156</v>
      </c>
      <c r="E80" s="135">
        <v>4.49</v>
      </c>
      <c r="F80" s="135">
        <v>22.44</v>
      </c>
      <c r="G80" s="135">
        <v>60.26</v>
      </c>
      <c r="H80" s="135">
        <v>12.82</v>
      </c>
      <c r="I80" s="196">
        <f t="shared" si="14"/>
        <v>3.8144000000000005</v>
      </c>
      <c r="J80" s="226"/>
      <c r="K80" s="140">
        <f t="shared" si="17"/>
        <v>156</v>
      </c>
      <c r="L80" s="141">
        <f t="shared" si="18"/>
        <v>114.00479999999999</v>
      </c>
      <c r="M80" s="142">
        <f t="shared" si="15"/>
        <v>73.08</v>
      </c>
      <c r="N80" s="164">
        <f t="shared" si="19"/>
        <v>7.0044000000000004</v>
      </c>
      <c r="O80" s="143">
        <f t="shared" si="16"/>
        <v>4.49</v>
      </c>
    </row>
    <row r="81" spans="1:15" ht="15" customHeight="1" x14ac:dyDescent="0.25">
      <c r="A81" s="212">
        <v>12</v>
      </c>
      <c r="B81" s="232">
        <v>50930</v>
      </c>
      <c r="C81" s="231" t="s">
        <v>68</v>
      </c>
      <c r="D81" s="134">
        <v>94</v>
      </c>
      <c r="E81" s="135">
        <v>0</v>
      </c>
      <c r="F81" s="135">
        <v>20.21</v>
      </c>
      <c r="G81" s="135">
        <v>47.87</v>
      </c>
      <c r="H81" s="135">
        <v>31.91</v>
      </c>
      <c r="I81" s="196">
        <f t="shared" si="14"/>
        <v>4.1166</v>
      </c>
      <c r="J81" s="226"/>
      <c r="K81" s="140">
        <f t="shared" si="17"/>
        <v>94</v>
      </c>
      <c r="L81" s="141">
        <f t="shared" si="18"/>
        <v>74.993200000000002</v>
      </c>
      <c r="M81" s="142">
        <f t="shared" si="15"/>
        <v>79.78</v>
      </c>
      <c r="N81" s="141">
        <f t="shared" si="19"/>
        <v>0</v>
      </c>
      <c r="O81" s="143">
        <f t="shared" si="16"/>
        <v>0</v>
      </c>
    </row>
    <row r="82" spans="1:15" ht="15" customHeight="1" x14ac:dyDescent="0.25">
      <c r="A82" s="213">
        <v>13</v>
      </c>
      <c r="B82" s="192">
        <v>51370</v>
      </c>
      <c r="C82" s="176" t="s">
        <v>69</v>
      </c>
      <c r="D82" s="134">
        <v>126</v>
      </c>
      <c r="E82" s="135">
        <v>0</v>
      </c>
      <c r="F82" s="135">
        <v>10.32</v>
      </c>
      <c r="G82" s="135">
        <v>49.21</v>
      </c>
      <c r="H82" s="135">
        <v>40.479999999999997</v>
      </c>
      <c r="I82" s="198">
        <f t="shared" si="14"/>
        <v>4.3019999999999996</v>
      </c>
      <c r="J82" s="226"/>
      <c r="K82" s="140">
        <f t="shared" si="17"/>
        <v>126</v>
      </c>
      <c r="L82" s="141">
        <f t="shared" si="18"/>
        <v>113.0094</v>
      </c>
      <c r="M82" s="142">
        <f t="shared" si="15"/>
        <v>89.69</v>
      </c>
      <c r="N82" s="141">
        <f t="shared" si="19"/>
        <v>0</v>
      </c>
      <c r="O82" s="143">
        <f t="shared" si="16"/>
        <v>0</v>
      </c>
    </row>
    <row r="83" spans="1:15" ht="15" customHeight="1" thickBot="1" x14ac:dyDescent="0.3">
      <c r="A83" s="213">
        <v>14</v>
      </c>
      <c r="B83" s="192">
        <v>51580</v>
      </c>
      <c r="C83" s="176" t="s">
        <v>134</v>
      </c>
      <c r="D83" s="134">
        <v>24</v>
      </c>
      <c r="E83" s="135">
        <v>0</v>
      </c>
      <c r="F83" s="135">
        <v>41.67</v>
      </c>
      <c r="G83" s="135">
        <v>54.17</v>
      </c>
      <c r="H83" s="135">
        <v>4.17</v>
      </c>
      <c r="I83" s="197">
        <f t="shared" si="14"/>
        <v>3.6254000000000004</v>
      </c>
      <c r="J83" s="226"/>
      <c r="K83" s="144">
        <f t="shared" si="17"/>
        <v>24</v>
      </c>
      <c r="L83" s="145">
        <f t="shared" si="18"/>
        <v>14.001600000000002</v>
      </c>
      <c r="M83" s="146">
        <f t="shared" si="15"/>
        <v>58.34</v>
      </c>
      <c r="N83" s="145">
        <f t="shared" si="19"/>
        <v>0</v>
      </c>
      <c r="O83" s="147">
        <f t="shared" si="16"/>
        <v>0</v>
      </c>
    </row>
    <row r="84" spans="1:15" ht="15" customHeight="1" thickBot="1" x14ac:dyDescent="0.3">
      <c r="A84" s="211"/>
      <c r="B84" s="193"/>
      <c r="C84" s="183" t="s">
        <v>112</v>
      </c>
      <c r="D84" s="188">
        <f>SUM(D85:D115)</f>
        <v>3949</v>
      </c>
      <c r="E84" s="189">
        <f t="shared" ref="E84:H84" si="20">AVERAGE(E85:E115)</f>
        <v>0.76709677419354838</v>
      </c>
      <c r="F84" s="189">
        <f t="shared" si="20"/>
        <v>16.000000000000004</v>
      </c>
      <c r="G84" s="189">
        <f t="shared" si="20"/>
        <v>56.982580645161306</v>
      </c>
      <c r="H84" s="189">
        <f t="shared" si="20"/>
        <v>26.249354838709671</v>
      </c>
      <c r="I84" s="190">
        <f>AVERAGE(I85:I115)</f>
        <v>4.0871129032258073</v>
      </c>
      <c r="J84" s="226"/>
      <c r="K84" s="160">
        <f t="shared" si="17"/>
        <v>3949</v>
      </c>
      <c r="L84" s="161">
        <f>SUM(L85:L115)</f>
        <v>3314.9549000000002</v>
      </c>
      <c r="M84" s="162">
        <f t="shared" si="15"/>
        <v>83.231935483870984</v>
      </c>
      <c r="N84" s="161">
        <f>SUM(N85:N115)</f>
        <v>29.001100000000001</v>
      </c>
      <c r="O84" s="163">
        <f t="shared" si="16"/>
        <v>0.76709677419354838</v>
      </c>
    </row>
    <row r="85" spans="1:15" ht="15" customHeight="1" x14ac:dyDescent="0.25">
      <c r="A85" s="228">
        <v>1</v>
      </c>
      <c r="B85" s="229">
        <v>60010</v>
      </c>
      <c r="C85" s="227" t="s">
        <v>71</v>
      </c>
      <c r="D85" s="134">
        <v>90</v>
      </c>
      <c r="E85" s="135">
        <v>1.1100000000000001</v>
      </c>
      <c r="F85" s="135">
        <v>15.56</v>
      </c>
      <c r="G85" s="135">
        <v>52.22</v>
      </c>
      <c r="H85" s="135">
        <v>31.11</v>
      </c>
      <c r="I85" s="199">
        <f t="shared" ref="I85:I115" si="21">(2*E85+3*F85+4*G85+5*H85)/100</f>
        <v>4.1333000000000002</v>
      </c>
      <c r="J85" s="226"/>
      <c r="K85" s="136">
        <f t="shared" si="17"/>
        <v>90</v>
      </c>
      <c r="L85" s="137">
        <f t="shared" si="18"/>
        <v>74.997</v>
      </c>
      <c r="M85" s="138">
        <f t="shared" si="15"/>
        <v>83.33</v>
      </c>
      <c r="N85" s="137">
        <f t="shared" si="19"/>
        <v>0.99900000000000011</v>
      </c>
      <c r="O85" s="139">
        <f t="shared" si="16"/>
        <v>1.1100000000000001</v>
      </c>
    </row>
    <row r="86" spans="1:15" ht="15" customHeight="1" x14ac:dyDescent="0.25">
      <c r="A86" s="212">
        <v>2</v>
      </c>
      <c r="B86" s="232">
        <v>60020</v>
      </c>
      <c r="C86" s="231" t="s">
        <v>72</v>
      </c>
      <c r="D86" s="134">
        <v>81</v>
      </c>
      <c r="E86" s="135">
        <v>2.4700000000000002</v>
      </c>
      <c r="F86" s="135">
        <v>22.22</v>
      </c>
      <c r="G86" s="135">
        <v>64.2</v>
      </c>
      <c r="H86" s="135">
        <v>11.11</v>
      </c>
      <c r="I86" s="196">
        <f t="shared" si="21"/>
        <v>3.8394999999999997</v>
      </c>
      <c r="J86" s="226"/>
      <c r="K86" s="140">
        <f t="shared" si="17"/>
        <v>81</v>
      </c>
      <c r="L86" s="141">
        <f t="shared" si="18"/>
        <v>61.001100000000008</v>
      </c>
      <c r="M86" s="142">
        <f t="shared" si="15"/>
        <v>75.31</v>
      </c>
      <c r="N86" s="141">
        <f t="shared" si="19"/>
        <v>2.0007000000000001</v>
      </c>
      <c r="O86" s="143">
        <f t="shared" si="16"/>
        <v>2.4700000000000002</v>
      </c>
    </row>
    <row r="87" spans="1:15" ht="15" customHeight="1" x14ac:dyDescent="0.25">
      <c r="A87" s="212">
        <v>3</v>
      </c>
      <c r="B87" s="232">
        <v>60050</v>
      </c>
      <c r="C87" s="231" t="s">
        <v>73</v>
      </c>
      <c r="D87" s="134">
        <v>105</v>
      </c>
      <c r="E87" s="135">
        <v>0</v>
      </c>
      <c r="F87" s="135">
        <v>7.62</v>
      </c>
      <c r="G87" s="135">
        <v>46.67</v>
      </c>
      <c r="H87" s="135">
        <v>45.71</v>
      </c>
      <c r="I87" s="196">
        <f t="shared" si="21"/>
        <v>4.3809000000000005</v>
      </c>
      <c r="J87" s="226"/>
      <c r="K87" s="140">
        <f t="shared" si="17"/>
        <v>105</v>
      </c>
      <c r="L87" s="141">
        <f t="shared" si="18"/>
        <v>96.998999999999995</v>
      </c>
      <c r="M87" s="142">
        <f t="shared" si="15"/>
        <v>92.38</v>
      </c>
      <c r="N87" s="141">
        <f t="shared" si="19"/>
        <v>0</v>
      </c>
      <c r="O87" s="143">
        <f t="shared" si="16"/>
        <v>0</v>
      </c>
    </row>
    <row r="88" spans="1:15" ht="15" customHeight="1" x14ac:dyDescent="0.25">
      <c r="A88" s="212">
        <v>4</v>
      </c>
      <c r="B88" s="232">
        <v>60070</v>
      </c>
      <c r="C88" s="231" t="s">
        <v>74</v>
      </c>
      <c r="D88" s="134">
        <v>109</v>
      </c>
      <c r="E88" s="135">
        <v>0</v>
      </c>
      <c r="F88" s="135">
        <v>10.09</v>
      </c>
      <c r="G88" s="135">
        <v>65.14</v>
      </c>
      <c r="H88" s="135">
        <v>24.77</v>
      </c>
      <c r="I88" s="196">
        <f t="shared" si="21"/>
        <v>4.1467999999999998</v>
      </c>
      <c r="J88" s="226"/>
      <c r="K88" s="140">
        <f t="shared" si="17"/>
        <v>109</v>
      </c>
      <c r="L88" s="141">
        <f t="shared" si="18"/>
        <v>98.001900000000006</v>
      </c>
      <c r="M88" s="142">
        <f t="shared" si="15"/>
        <v>89.91</v>
      </c>
      <c r="N88" s="141">
        <f t="shared" si="19"/>
        <v>0</v>
      </c>
      <c r="O88" s="143">
        <f t="shared" si="16"/>
        <v>0</v>
      </c>
    </row>
    <row r="89" spans="1:15" ht="15" customHeight="1" x14ac:dyDescent="0.25">
      <c r="A89" s="212">
        <v>5</v>
      </c>
      <c r="B89" s="232">
        <v>60180</v>
      </c>
      <c r="C89" s="231" t="s">
        <v>75</v>
      </c>
      <c r="D89" s="134">
        <v>137</v>
      </c>
      <c r="E89" s="135">
        <v>0</v>
      </c>
      <c r="F89" s="135">
        <v>19.71</v>
      </c>
      <c r="G89" s="135">
        <v>62.04</v>
      </c>
      <c r="H89" s="135">
        <v>18.25</v>
      </c>
      <c r="I89" s="196">
        <f t="shared" si="21"/>
        <v>3.9854000000000003</v>
      </c>
      <c r="J89" s="226"/>
      <c r="K89" s="140">
        <f t="shared" si="17"/>
        <v>137</v>
      </c>
      <c r="L89" s="141">
        <f t="shared" si="18"/>
        <v>109.9973</v>
      </c>
      <c r="M89" s="142">
        <f t="shared" si="15"/>
        <v>80.289999999999992</v>
      </c>
      <c r="N89" s="141">
        <f t="shared" si="19"/>
        <v>0</v>
      </c>
      <c r="O89" s="143">
        <f t="shared" si="16"/>
        <v>0</v>
      </c>
    </row>
    <row r="90" spans="1:15" ht="15" customHeight="1" x14ac:dyDescent="0.25">
      <c r="A90" s="212">
        <v>6</v>
      </c>
      <c r="B90" s="232">
        <v>60240</v>
      </c>
      <c r="C90" s="231" t="s">
        <v>76</v>
      </c>
      <c r="D90" s="134">
        <v>162</v>
      </c>
      <c r="E90" s="135">
        <v>0.62</v>
      </c>
      <c r="F90" s="135">
        <v>21.6</v>
      </c>
      <c r="G90" s="135">
        <v>59.26</v>
      </c>
      <c r="H90" s="135">
        <v>18.52</v>
      </c>
      <c r="I90" s="196">
        <f t="shared" si="21"/>
        <v>3.9567999999999994</v>
      </c>
      <c r="J90" s="226"/>
      <c r="K90" s="140">
        <f t="shared" si="17"/>
        <v>162</v>
      </c>
      <c r="L90" s="141">
        <f t="shared" si="18"/>
        <v>126.00360000000001</v>
      </c>
      <c r="M90" s="142">
        <f t="shared" si="15"/>
        <v>77.78</v>
      </c>
      <c r="N90" s="164">
        <f t="shared" si="19"/>
        <v>1.0044</v>
      </c>
      <c r="O90" s="143">
        <f t="shared" si="16"/>
        <v>0.62</v>
      </c>
    </row>
    <row r="91" spans="1:15" ht="15" customHeight="1" x14ac:dyDescent="0.25">
      <c r="A91" s="212">
        <v>7</v>
      </c>
      <c r="B91" s="232">
        <v>60560</v>
      </c>
      <c r="C91" s="231" t="s">
        <v>77</v>
      </c>
      <c r="D91" s="134">
        <v>50</v>
      </c>
      <c r="E91" s="135">
        <v>0</v>
      </c>
      <c r="F91" s="135">
        <v>14</v>
      </c>
      <c r="G91" s="135">
        <v>62</v>
      </c>
      <c r="H91" s="135">
        <v>24</v>
      </c>
      <c r="I91" s="196">
        <f t="shared" si="21"/>
        <v>4.0999999999999996</v>
      </c>
      <c r="J91" s="226"/>
      <c r="K91" s="140">
        <f t="shared" si="17"/>
        <v>50</v>
      </c>
      <c r="L91" s="141">
        <f t="shared" si="18"/>
        <v>43</v>
      </c>
      <c r="M91" s="142">
        <f t="shared" si="15"/>
        <v>86</v>
      </c>
      <c r="N91" s="141">
        <f t="shared" si="19"/>
        <v>0</v>
      </c>
      <c r="O91" s="143">
        <f t="shared" si="16"/>
        <v>0</v>
      </c>
    </row>
    <row r="92" spans="1:15" ht="15" customHeight="1" x14ac:dyDescent="0.25">
      <c r="A92" s="212">
        <v>8</v>
      </c>
      <c r="B92" s="232">
        <v>60660</v>
      </c>
      <c r="C92" s="231" t="s">
        <v>78</v>
      </c>
      <c r="D92" s="134">
        <v>66</v>
      </c>
      <c r="E92" s="135">
        <v>1.52</v>
      </c>
      <c r="F92" s="135">
        <v>36.36</v>
      </c>
      <c r="G92" s="135">
        <v>53.03</v>
      </c>
      <c r="H92" s="135">
        <v>9.09</v>
      </c>
      <c r="I92" s="196">
        <f t="shared" si="21"/>
        <v>3.6968999999999999</v>
      </c>
      <c r="J92" s="226"/>
      <c r="K92" s="140">
        <f t="shared" si="17"/>
        <v>66</v>
      </c>
      <c r="L92" s="141">
        <f t="shared" si="18"/>
        <v>40.999200000000002</v>
      </c>
      <c r="M92" s="142">
        <f t="shared" si="15"/>
        <v>62.120000000000005</v>
      </c>
      <c r="N92" s="141">
        <f t="shared" si="19"/>
        <v>1.0032000000000001</v>
      </c>
      <c r="O92" s="143">
        <f t="shared" si="16"/>
        <v>1.52</v>
      </c>
    </row>
    <row r="93" spans="1:15" ht="15" customHeight="1" x14ac:dyDescent="0.25">
      <c r="A93" s="212">
        <v>9</v>
      </c>
      <c r="B93" s="232">
        <v>60001</v>
      </c>
      <c r="C93" s="231" t="s">
        <v>70</v>
      </c>
      <c r="D93" s="134">
        <v>94</v>
      </c>
      <c r="E93" s="135">
        <v>6.38</v>
      </c>
      <c r="F93" s="135">
        <v>19.149999999999999</v>
      </c>
      <c r="G93" s="135">
        <v>52.13</v>
      </c>
      <c r="H93" s="135">
        <v>22.34</v>
      </c>
      <c r="I93" s="196">
        <f t="shared" si="21"/>
        <v>3.9043000000000001</v>
      </c>
      <c r="J93" s="226"/>
      <c r="K93" s="140">
        <f t="shared" si="17"/>
        <v>94</v>
      </c>
      <c r="L93" s="141">
        <f t="shared" si="18"/>
        <v>70.001800000000003</v>
      </c>
      <c r="M93" s="142">
        <f t="shared" si="15"/>
        <v>74.47</v>
      </c>
      <c r="N93" s="164">
        <f t="shared" si="19"/>
        <v>5.9972000000000003</v>
      </c>
      <c r="O93" s="143">
        <f t="shared" si="16"/>
        <v>6.38</v>
      </c>
    </row>
    <row r="94" spans="1:15" ht="15" customHeight="1" x14ac:dyDescent="0.25">
      <c r="A94" s="212">
        <v>10</v>
      </c>
      <c r="B94" s="232">
        <v>60701</v>
      </c>
      <c r="C94" s="175" t="s">
        <v>79</v>
      </c>
      <c r="D94" s="134">
        <v>32</v>
      </c>
      <c r="E94" s="135">
        <v>0</v>
      </c>
      <c r="F94" s="135">
        <v>18.75</v>
      </c>
      <c r="G94" s="135">
        <v>56.25</v>
      </c>
      <c r="H94" s="135">
        <v>25</v>
      </c>
      <c r="I94" s="196">
        <f t="shared" si="21"/>
        <v>4.0625</v>
      </c>
      <c r="J94" s="226"/>
      <c r="K94" s="140">
        <f t="shared" si="17"/>
        <v>32</v>
      </c>
      <c r="L94" s="141">
        <f t="shared" si="18"/>
        <v>26</v>
      </c>
      <c r="M94" s="166">
        <f t="shared" si="15"/>
        <v>81.25</v>
      </c>
      <c r="N94" s="141">
        <f t="shared" si="19"/>
        <v>0</v>
      </c>
      <c r="O94" s="143">
        <f t="shared" si="16"/>
        <v>0</v>
      </c>
    </row>
    <row r="95" spans="1:15" ht="15" customHeight="1" x14ac:dyDescent="0.25">
      <c r="A95" s="212">
        <v>11</v>
      </c>
      <c r="B95" s="232">
        <v>60850</v>
      </c>
      <c r="C95" s="231" t="s">
        <v>80</v>
      </c>
      <c r="D95" s="134">
        <v>116</v>
      </c>
      <c r="E95" s="135">
        <v>0</v>
      </c>
      <c r="F95" s="135">
        <v>18.97</v>
      </c>
      <c r="G95" s="135">
        <v>63.79</v>
      </c>
      <c r="H95" s="135">
        <v>17.239999999999998</v>
      </c>
      <c r="I95" s="196">
        <f t="shared" si="21"/>
        <v>3.9826999999999999</v>
      </c>
      <c r="J95" s="226"/>
      <c r="K95" s="140">
        <f t="shared" si="17"/>
        <v>116</v>
      </c>
      <c r="L95" s="141">
        <f t="shared" si="18"/>
        <v>93.994799999999998</v>
      </c>
      <c r="M95" s="166">
        <f t="shared" si="15"/>
        <v>81.03</v>
      </c>
      <c r="N95" s="141">
        <f t="shared" si="19"/>
        <v>0</v>
      </c>
      <c r="O95" s="143">
        <f t="shared" si="16"/>
        <v>0</v>
      </c>
    </row>
    <row r="96" spans="1:15" ht="15" customHeight="1" x14ac:dyDescent="0.25">
      <c r="A96" s="212">
        <v>12</v>
      </c>
      <c r="B96" s="232">
        <v>60910</v>
      </c>
      <c r="C96" s="231" t="s">
        <v>81</v>
      </c>
      <c r="D96" s="134">
        <v>87</v>
      </c>
      <c r="E96" s="135">
        <v>1.1499999999999999</v>
      </c>
      <c r="F96" s="135">
        <v>12.64</v>
      </c>
      <c r="G96" s="135">
        <v>63.22</v>
      </c>
      <c r="H96" s="135">
        <v>22.99</v>
      </c>
      <c r="I96" s="196">
        <f t="shared" si="21"/>
        <v>4.0804999999999998</v>
      </c>
      <c r="J96" s="226"/>
      <c r="K96" s="140">
        <f t="shared" si="17"/>
        <v>87</v>
      </c>
      <c r="L96" s="141">
        <f t="shared" si="18"/>
        <v>75.00269999999999</v>
      </c>
      <c r="M96" s="142">
        <f t="shared" si="15"/>
        <v>86.21</v>
      </c>
      <c r="N96" s="141">
        <f t="shared" si="19"/>
        <v>1.0004999999999999</v>
      </c>
      <c r="O96" s="143">
        <f t="shared" si="16"/>
        <v>1.1499999999999999</v>
      </c>
    </row>
    <row r="97" spans="1:15" ht="15" customHeight="1" x14ac:dyDescent="0.25">
      <c r="A97" s="212">
        <v>13</v>
      </c>
      <c r="B97" s="232">
        <v>60980</v>
      </c>
      <c r="C97" s="231" t="s">
        <v>82</v>
      </c>
      <c r="D97" s="134">
        <v>84</v>
      </c>
      <c r="E97" s="135">
        <v>1.19</v>
      </c>
      <c r="F97" s="135">
        <v>4.76</v>
      </c>
      <c r="G97" s="135">
        <v>65.48</v>
      </c>
      <c r="H97" s="135">
        <v>28.57</v>
      </c>
      <c r="I97" s="196">
        <f t="shared" si="21"/>
        <v>4.2143000000000006</v>
      </c>
      <c r="J97" s="226"/>
      <c r="K97" s="140">
        <f t="shared" si="17"/>
        <v>84</v>
      </c>
      <c r="L97" s="141">
        <f t="shared" si="18"/>
        <v>79.00200000000001</v>
      </c>
      <c r="M97" s="142">
        <f t="shared" si="15"/>
        <v>94.050000000000011</v>
      </c>
      <c r="N97" s="141">
        <f t="shared" si="19"/>
        <v>0.99959999999999993</v>
      </c>
      <c r="O97" s="143">
        <f t="shared" si="16"/>
        <v>1.19</v>
      </c>
    </row>
    <row r="98" spans="1:15" ht="15" customHeight="1" x14ac:dyDescent="0.25">
      <c r="A98" s="212">
        <v>14</v>
      </c>
      <c r="B98" s="232">
        <v>61080</v>
      </c>
      <c r="C98" s="231" t="s">
        <v>83</v>
      </c>
      <c r="D98" s="134">
        <v>162</v>
      </c>
      <c r="E98" s="135">
        <v>0</v>
      </c>
      <c r="F98" s="135">
        <v>7.41</v>
      </c>
      <c r="G98" s="135">
        <v>49.38</v>
      </c>
      <c r="H98" s="135">
        <v>43.21</v>
      </c>
      <c r="I98" s="196">
        <f t="shared" si="21"/>
        <v>4.3580000000000005</v>
      </c>
      <c r="J98" s="226"/>
      <c r="K98" s="140">
        <f t="shared" si="17"/>
        <v>162</v>
      </c>
      <c r="L98" s="141">
        <f t="shared" si="18"/>
        <v>149.9958</v>
      </c>
      <c r="M98" s="142">
        <f t="shared" si="15"/>
        <v>92.59</v>
      </c>
      <c r="N98" s="141">
        <f t="shared" si="19"/>
        <v>0</v>
      </c>
      <c r="O98" s="143">
        <f t="shared" si="16"/>
        <v>0</v>
      </c>
    </row>
    <row r="99" spans="1:15" ht="15" customHeight="1" x14ac:dyDescent="0.25">
      <c r="A99" s="212">
        <v>15</v>
      </c>
      <c r="B99" s="232">
        <v>61150</v>
      </c>
      <c r="C99" s="231" t="s">
        <v>84</v>
      </c>
      <c r="D99" s="134">
        <v>77</v>
      </c>
      <c r="E99" s="135">
        <v>1.3</v>
      </c>
      <c r="F99" s="135">
        <v>15.58</v>
      </c>
      <c r="G99" s="135">
        <v>63.64</v>
      </c>
      <c r="H99" s="135">
        <v>19.48</v>
      </c>
      <c r="I99" s="196">
        <f t="shared" si="21"/>
        <v>4.0129999999999999</v>
      </c>
      <c r="J99" s="226"/>
      <c r="K99" s="140">
        <f t="shared" si="17"/>
        <v>77</v>
      </c>
      <c r="L99" s="141">
        <f t="shared" si="18"/>
        <v>64.002400000000009</v>
      </c>
      <c r="M99" s="142">
        <f t="shared" si="15"/>
        <v>83.12</v>
      </c>
      <c r="N99" s="141">
        <f t="shared" si="19"/>
        <v>1.0010000000000001</v>
      </c>
      <c r="O99" s="143">
        <f t="shared" si="16"/>
        <v>1.3</v>
      </c>
    </row>
    <row r="100" spans="1:15" ht="15" customHeight="1" x14ac:dyDescent="0.25">
      <c r="A100" s="212">
        <v>16</v>
      </c>
      <c r="B100" s="232">
        <v>61210</v>
      </c>
      <c r="C100" s="231" t="s">
        <v>85</v>
      </c>
      <c r="D100" s="134">
        <v>73</v>
      </c>
      <c r="E100" s="135">
        <v>0</v>
      </c>
      <c r="F100" s="135">
        <v>23.29</v>
      </c>
      <c r="G100" s="135">
        <v>46.58</v>
      </c>
      <c r="H100" s="135">
        <v>30.14</v>
      </c>
      <c r="I100" s="196">
        <f t="shared" si="21"/>
        <v>4.0689000000000002</v>
      </c>
      <c r="J100" s="226"/>
      <c r="K100" s="140">
        <f t="shared" si="17"/>
        <v>73</v>
      </c>
      <c r="L100" s="141">
        <f t="shared" si="18"/>
        <v>56.005599999999994</v>
      </c>
      <c r="M100" s="142">
        <f t="shared" si="15"/>
        <v>76.72</v>
      </c>
      <c r="N100" s="141">
        <f t="shared" si="19"/>
        <v>0</v>
      </c>
      <c r="O100" s="143">
        <f t="shared" si="16"/>
        <v>0</v>
      </c>
    </row>
    <row r="101" spans="1:15" ht="15" customHeight="1" x14ac:dyDescent="0.25">
      <c r="A101" s="212">
        <v>17</v>
      </c>
      <c r="B101" s="232">
        <v>61290</v>
      </c>
      <c r="C101" s="231" t="s">
        <v>86</v>
      </c>
      <c r="D101" s="134">
        <v>82</v>
      </c>
      <c r="E101" s="135">
        <v>1.22</v>
      </c>
      <c r="F101" s="135">
        <v>10.98</v>
      </c>
      <c r="G101" s="135">
        <v>63.41</v>
      </c>
      <c r="H101" s="135">
        <v>24.39</v>
      </c>
      <c r="I101" s="196">
        <f t="shared" si="21"/>
        <v>4.1097000000000001</v>
      </c>
      <c r="J101" s="226"/>
      <c r="K101" s="140">
        <f t="shared" si="17"/>
        <v>82</v>
      </c>
      <c r="L101" s="141">
        <f t="shared" si="18"/>
        <v>71.995999999999995</v>
      </c>
      <c r="M101" s="142">
        <f t="shared" si="15"/>
        <v>87.8</v>
      </c>
      <c r="N101" s="141">
        <f t="shared" si="19"/>
        <v>1.0004</v>
      </c>
      <c r="O101" s="143">
        <f t="shared" si="16"/>
        <v>1.22</v>
      </c>
    </row>
    <row r="102" spans="1:15" ht="15" customHeight="1" x14ac:dyDescent="0.25">
      <c r="A102" s="212">
        <v>18</v>
      </c>
      <c r="B102" s="232">
        <v>61340</v>
      </c>
      <c r="C102" s="231" t="s">
        <v>87</v>
      </c>
      <c r="D102" s="134">
        <v>142</v>
      </c>
      <c r="E102" s="135">
        <v>0</v>
      </c>
      <c r="F102" s="135">
        <v>21.13</v>
      </c>
      <c r="G102" s="135">
        <v>55.63</v>
      </c>
      <c r="H102" s="135">
        <v>23.24</v>
      </c>
      <c r="I102" s="196">
        <f t="shared" si="21"/>
        <v>4.0211000000000006</v>
      </c>
      <c r="J102" s="226"/>
      <c r="K102" s="140">
        <f t="shared" si="17"/>
        <v>142</v>
      </c>
      <c r="L102" s="141">
        <f t="shared" si="18"/>
        <v>111.9954</v>
      </c>
      <c r="M102" s="142">
        <f t="shared" si="15"/>
        <v>78.87</v>
      </c>
      <c r="N102" s="141">
        <f t="shared" si="19"/>
        <v>0</v>
      </c>
      <c r="O102" s="143">
        <f t="shared" si="16"/>
        <v>0</v>
      </c>
    </row>
    <row r="103" spans="1:15" ht="15" customHeight="1" x14ac:dyDescent="0.25">
      <c r="A103" s="212">
        <v>19</v>
      </c>
      <c r="B103" s="232">
        <v>61390</v>
      </c>
      <c r="C103" s="231" t="s">
        <v>88</v>
      </c>
      <c r="D103" s="134">
        <v>108</v>
      </c>
      <c r="E103" s="135">
        <v>0.93</v>
      </c>
      <c r="F103" s="135">
        <v>16.670000000000002</v>
      </c>
      <c r="G103" s="135">
        <v>62.96</v>
      </c>
      <c r="H103" s="135">
        <v>19.440000000000001</v>
      </c>
      <c r="I103" s="196">
        <f t="shared" si="21"/>
        <v>4.0091000000000001</v>
      </c>
      <c r="J103" s="226"/>
      <c r="K103" s="140">
        <f t="shared" si="17"/>
        <v>108</v>
      </c>
      <c r="L103" s="141">
        <f t="shared" si="18"/>
        <v>88.992000000000004</v>
      </c>
      <c r="M103" s="166">
        <f t="shared" si="15"/>
        <v>82.4</v>
      </c>
      <c r="N103" s="141">
        <f t="shared" si="19"/>
        <v>1.0044000000000002</v>
      </c>
      <c r="O103" s="143">
        <f t="shared" si="16"/>
        <v>0.93</v>
      </c>
    </row>
    <row r="104" spans="1:15" ht="15" customHeight="1" x14ac:dyDescent="0.25">
      <c r="A104" s="212">
        <v>20</v>
      </c>
      <c r="B104" s="232">
        <v>61410</v>
      </c>
      <c r="C104" s="231" t="s">
        <v>89</v>
      </c>
      <c r="D104" s="134">
        <v>95</v>
      </c>
      <c r="E104" s="135">
        <v>0</v>
      </c>
      <c r="F104" s="135">
        <v>10.53</v>
      </c>
      <c r="G104" s="135">
        <v>57.89</v>
      </c>
      <c r="H104" s="135">
        <v>31.58</v>
      </c>
      <c r="I104" s="196">
        <f t="shared" si="21"/>
        <v>4.2104999999999997</v>
      </c>
      <c r="J104" s="226"/>
      <c r="K104" s="140">
        <f t="shared" si="17"/>
        <v>95</v>
      </c>
      <c r="L104" s="141">
        <f t="shared" si="18"/>
        <v>84.996499999999997</v>
      </c>
      <c r="M104" s="142">
        <f t="shared" si="15"/>
        <v>89.47</v>
      </c>
      <c r="N104" s="141">
        <f t="shared" si="19"/>
        <v>0</v>
      </c>
      <c r="O104" s="143">
        <f t="shared" si="16"/>
        <v>0</v>
      </c>
    </row>
    <row r="105" spans="1:15" ht="15" customHeight="1" x14ac:dyDescent="0.25">
      <c r="A105" s="212">
        <v>21</v>
      </c>
      <c r="B105" s="232">
        <v>61430</v>
      </c>
      <c r="C105" s="231" t="s">
        <v>118</v>
      </c>
      <c r="D105" s="134">
        <v>261</v>
      </c>
      <c r="E105" s="135">
        <v>0.38</v>
      </c>
      <c r="F105" s="135">
        <v>7.28</v>
      </c>
      <c r="G105" s="135">
        <v>47.89</v>
      </c>
      <c r="H105" s="135">
        <v>44.44</v>
      </c>
      <c r="I105" s="196">
        <f t="shared" si="21"/>
        <v>4.3635999999999999</v>
      </c>
      <c r="J105" s="226"/>
      <c r="K105" s="140">
        <f t="shared" si="17"/>
        <v>261</v>
      </c>
      <c r="L105" s="141">
        <f t="shared" si="18"/>
        <v>240.9813</v>
      </c>
      <c r="M105" s="142">
        <f t="shared" si="15"/>
        <v>92.33</v>
      </c>
      <c r="N105" s="141">
        <f t="shared" si="19"/>
        <v>0.99180000000000001</v>
      </c>
      <c r="O105" s="143">
        <f t="shared" si="16"/>
        <v>0.38</v>
      </c>
    </row>
    <row r="106" spans="1:15" ht="15" customHeight="1" x14ac:dyDescent="0.25">
      <c r="A106" s="212">
        <v>22</v>
      </c>
      <c r="B106" s="232">
        <v>61440</v>
      </c>
      <c r="C106" s="231" t="s">
        <v>90</v>
      </c>
      <c r="D106" s="134">
        <v>274</v>
      </c>
      <c r="E106" s="135">
        <v>2.92</v>
      </c>
      <c r="F106" s="135">
        <v>25.18</v>
      </c>
      <c r="G106" s="135">
        <v>58.76</v>
      </c>
      <c r="H106" s="135">
        <v>13.14</v>
      </c>
      <c r="I106" s="196">
        <f t="shared" si="21"/>
        <v>3.8211999999999993</v>
      </c>
      <c r="J106" s="226"/>
      <c r="K106" s="140">
        <f t="shared" si="17"/>
        <v>274</v>
      </c>
      <c r="L106" s="141">
        <f t="shared" si="18"/>
        <v>197.00600000000003</v>
      </c>
      <c r="M106" s="142">
        <f t="shared" si="15"/>
        <v>71.900000000000006</v>
      </c>
      <c r="N106" s="141">
        <f t="shared" si="19"/>
        <v>8.0007999999999999</v>
      </c>
      <c r="O106" s="143">
        <f t="shared" si="16"/>
        <v>2.92</v>
      </c>
    </row>
    <row r="107" spans="1:15" ht="15" customHeight="1" x14ac:dyDescent="0.25">
      <c r="A107" s="212">
        <v>23</v>
      </c>
      <c r="B107" s="232">
        <v>61450</v>
      </c>
      <c r="C107" s="231" t="s">
        <v>119</v>
      </c>
      <c r="D107" s="134">
        <v>156</v>
      </c>
      <c r="E107" s="135">
        <v>0</v>
      </c>
      <c r="F107" s="135">
        <v>7.05</v>
      </c>
      <c r="G107" s="135">
        <v>51.28</v>
      </c>
      <c r="H107" s="135">
        <v>41.67</v>
      </c>
      <c r="I107" s="196">
        <f t="shared" si="21"/>
        <v>4.3461999999999996</v>
      </c>
      <c r="J107" s="226"/>
      <c r="K107" s="140">
        <f t="shared" si="17"/>
        <v>156</v>
      </c>
      <c r="L107" s="141">
        <f t="shared" si="18"/>
        <v>145.00200000000001</v>
      </c>
      <c r="M107" s="142">
        <f t="shared" si="15"/>
        <v>92.95</v>
      </c>
      <c r="N107" s="141">
        <f t="shared" si="19"/>
        <v>0</v>
      </c>
      <c r="O107" s="143">
        <f t="shared" si="16"/>
        <v>0</v>
      </c>
    </row>
    <row r="108" spans="1:15" ht="15" customHeight="1" x14ac:dyDescent="0.25">
      <c r="A108" s="212">
        <v>24</v>
      </c>
      <c r="B108" s="232">
        <v>61470</v>
      </c>
      <c r="C108" s="231" t="s">
        <v>91</v>
      </c>
      <c r="D108" s="134">
        <v>105</v>
      </c>
      <c r="E108" s="135">
        <v>0</v>
      </c>
      <c r="F108" s="135">
        <v>22.86</v>
      </c>
      <c r="G108" s="135">
        <v>56.19</v>
      </c>
      <c r="H108" s="135">
        <v>20.95</v>
      </c>
      <c r="I108" s="196">
        <f t="shared" si="21"/>
        <v>3.9808999999999997</v>
      </c>
      <c r="J108" s="226"/>
      <c r="K108" s="140">
        <f t="shared" si="17"/>
        <v>105</v>
      </c>
      <c r="L108" s="141">
        <f t="shared" si="18"/>
        <v>80.997</v>
      </c>
      <c r="M108" s="142">
        <f t="shared" si="15"/>
        <v>77.14</v>
      </c>
      <c r="N108" s="141">
        <f t="shared" si="19"/>
        <v>0</v>
      </c>
      <c r="O108" s="143">
        <f t="shared" si="16"/>
        <v>0</v>
      </c>
    </row>
    <row r="109" spans="1:15" ht="15" customHeight="1" x14ac:dyDescent="0.25">
      <c r="A109" s="212">
        <v>25</v>
      </c>
      <c r="B109" s="232">
        <v>61490</v>
      </c>
      <c r="C109" s="231" t="s">
        <v>120</v>
      </c>
      <c r="D109" s="134">
        <v>259</v>
      </c>
      <c r="E109" s="135">
        <v>0</v>
      </c>
      <c r="F109" s="135">
        <v>7.72</v>
      </c>
      <c r="G109" s="135">
        <v>43.24</v>
      </c>
      <c r="H109" s="135">
        <v>49.03</v>
      </c>
      <c r="I109" s="196">
        <f t="shared" si="21"/>
        <v>4.4127000000000001</v>
      </c>
      <c r="J109" s="226"/>
      <c r="K109" s="140">
        <f t="shared" si="17"/>
        <v>259</v>
      </c>
      <c r="L109" s="141">
        <f t="shared" si="18"/>
        <v>238.97930000000005</v>
      </c>
      <c r="M109" s="142">
        <f t="shared" si="15"/>
        <v>92.27000000000001</v>
      </c>
      <c r="N109" s="141">
        <f t="shared" si="19"/>
        <v>0</v>
      </c>
      <c r="O109" s="143">
        <f t="shared" si="16"/>
        <v>0</v>
      </c>
    </row>
    <row r="110" spans="1:15" ht="15" customHeight="1" x14ac:dyDescent="0.25">
      <c r="A110" s="212">
        <v>26</v>
      </c>
      <c r="B110" s="232">
        <v>61500</v>
      </c>
      <c r="C110" s="231" t="s">
        <v>121</v>
      </c>
      <c r="D110" s="134">
        <v>243</v>
      </c>
      <c r="E110" s="135">
        <v>0.41</v>
      </c>
      <c r="F110" s="135">
        <v>8.64</v>
      </c>
      <c r="G110" s="135">
        <v>42.8</v>
      </c>
      <c r="H110" s="135">
        <v>48.15</v>
      </c>
      <c r="I110" s="196">
        <f t="shared" si="21"/>
        <v>4.3868999999999998</v>
      </c>
      <c r="J110" s="226"/>
      <c r="K110" s="140">
        <f t="shared" si="17"/>
        <v>243</v>
      </c>
      <c r="L110" s="141">
        <f t="shared" si="18"/>
        <v>221.0085</v>
      </c>
      <c r="M110" s="142">
        <f t="shared" si="15"/>
        <v>90.949999999999989</v>
      </c>
      <c r="N110" s="141">
        <f t="shared" si="19"/>
        <v>0.99629999999999996</v>
      </c>
      <c r="O110" s="143">
        <f t="shared" si="16"/>
        <v>0.41</v>
      </c>
    </row>
    <row r="111" spans="1:15" ht="15" customHeight="1" x14ac:dyDescent="0.25">
      <c r="A111" s="212">
        <v>27</v>
      </c>
      <c r="B111" s="232">
        <v>61510</v>
      </c>
      <c r="C111" s="231" t="s">
        <v>92</v>
      </c>
      <c r="D111" s="134">
        <v>118</v>
      </c>
      <c r="E111" s="135">
        <v>0.85</v>
      </c>
      <c r="F111" s="135">
        <v>17.8</v>
      </c>
      <c r="G111" s="135">
        <v>59.32</v>
      </c>
      <c r="H111" s="135">
        <v>22.03</v>
      </c>
      <c r="I111" s="196">
        <f t="shared" si="21"/>
        <v>4.0252999999999997</v>
      </c>
      <c r="J111" s="226"/>
      <c r="K111" s="140">
        <f t="shared" si="17"/>
        <v>118</v>
      </c>
      <c r="L111" s="141">
        <f t="shared" si="18"/>
        <v>95.992999999999995</v>
      </c>
      <c r="M111" s="166">
        <f t="shared" si="15"/>
        <v>81.349999999999994</v>
      </c>
      <c r="N111" s="141">
        <f t="shared" si="19"/>
        <v>1.0029999999999999</v>
      </c>
      <c r="O111" s="143">
        <f t="shared" si="16"/>
        <v>0.85</v>
      </c>
    </row>
    <row r="112" spans="1:15" ht="15" customHeight="1" x14ac:dyDescent="0.25">
      <c r="A112" s="212">
        <v>28</v>
      </c>
      <c r="B112" s="229">
        <v>61520</v>
      </c>
      <c r="C112" s="231" t="s">
        <v>122</v>
      </c>
      <c r="D112" s="134">
        <v>215</v>
      </c>
      <c r="E112" s="135">
        <v>0</v>
      </c>
      <c r="F112" s="135">
        <v>10.23</v>
      </c>
      <c r="G112" s="135">
        <v>56.28</v>
      </c>
      <c r="H112" s="135">
        <v>33.49</v>
      </c>
      <c r="I112" s="198">
        <f t="shared" si="21"/>
        <v>4.2325999999999997</v>
      </c>
      <c r="J112" s="226"/>
      <c r="K112" s="140">
        <f t="shared" si="17"/>
        <v>215</v>
      </c>
      <c r="L112" s="141">
        <f t="shared" si="18"/>
        <v>193.00550000000004</v>
      </c>
      <c r="M112" s="142">
        <f t="shared" si="15"/>
        <v>89.77000000000001</v>
      </c>
      <c r="N112" s="141">
        <f t="shared" si="19"/>
        <v>0</v>
      </c>
      <c r="O112" s="143">
        <f t="shared" si="16"/>
        <v>0</v>
      </c>
    </row>
    <row r="113" spans="1:15" ht="15" customHeight="1" x14ac:dyDescent="0.25">
      <c r="A113" s="228">
        <v>29</v>
      </c>
      <c r="B113" s="232">
        <v>61540</v>
      </c>
      <c r="C113" s="220" t="s">
        <v>113</v>
      </c>
      <c r="D113" s="134">
        <v>131</v>
      </c>
      <c r="E113" s="135">
        <v>0.76</v>
      </c>
      <c r="F113" s="135">
        <v>23.66</v>
      </c>
      <c r="G113" s="135">
        <v>52.67</v>
      </c>
      <c r="H113" s="135">
        <v>22.9</v>
      </c>
      <c r="I113" s="196">
        <f t="shared" si="21"/>
        <v>3.9767999999999999</v>
      </c>
      <c r="J113" s="226"/>
      <c r="K113" s="140">
        <f t="shared" si="17"/>
        <v>131</v>
      </c>
      <c r="L113" s="141">
        <f t="shared" si="18"/>
        <v>98.996699999999976</v>
      </c>
      <c r="M113" s="142">
        <f t="shared" si="15"/>
        <v>75.569999999999993</v>
      </c>
      <c r="N113" s="141">
        <f t="shared" si="19"/>
        <v>0.99560000000000004</v>
      </c>
      <c r="O113" s="143">
        <f t="shared" si="16"/>
        <v>0.76</v>
      </c>
    </row>
    <row r="114" spans="1:15" ht="15" customHeight="1" x14ac:dyDescent="0.25">
      <c r="A114" s="218">
        <v>30</v>
      </c>
      <c r="B114" s="229">
        <v>61560</v>
      </c>
      <c r="C114" s="86" t="s">
        <v>124</v>
      </c>
      <c r="D114" s="134">
        <v>176</v>
      </c>
      <c r="E114" s="135">
        <v>0.56999999999999995</v>
      </c>
      <c r="F114" s="135">
        <v>26.7</v>
      </c>
      <c r="G114" s="135">
        <v>60.23</v>
      </c>
      <c r="H114" s="135">
        <v>12.5</v>
      </c>
      <c r="I114" s="196">
        <f t="shared" si="21"/>
        <v>3.8465999999999996</v>
      </c>
      <c r="J114" s="226"/>
      <c r="K114" s="140">
        <f t="shared" si="17"/>
        <v>176</v>
      </c>
      <c r="L114" s="141">
        <f t="shared" si="18"/>
        <v>128.00479999999999</v>
      </c>
      <c r="M114" s="142">
        <f t="shared" si="15"/>
        <v>72.72999999999999</v>
      </c>
      <c r="N114" s="164">
        <f t="shared" si="19"/>
        <v>1.0031999999999999</v>
      </c>
      <c r="O114" s="143">
        <f t="shared" si="16"/>
        <v>0.56999999999999995</v>
      </c>
    </row>
    <row r="115" spans="1:15" ht="15" customHeight="1" thickBot="1" x14ac:dyDescent="0.3">
      <c r="A115" s="61">
        <v>31</v>
      </c>
      <c r="B115" s="216">
        <v>61570</v>
      </c>
      <c r="C115" s="150" t="s">
        <v>127</v>
      </c>
      <c r="D115" s="134">
        <v>59</v>
      </c>
      <c r="E115" s="135">
        <v>0</v>
      </c>
      <c r="F115" s="135">
        <v>11.86</v>
      </c>
      <c r="G115" s="135">
        <v>72.88</v>
      </c>
      <c r="H115" s="135">
        <v>15.25</v>
      </c>
      <c r="I115" s="47">
        <f t="shared" si="21"/>
        <v>4.0335000000000001</v>
      </c>
      <c r="J115" s="226"/>
      <c r="K115" s="144">
        <f t="shared" si="17"/>
        <v>59</v>
      </c>
      <c r="L115" s="145">
        <f t="shared" si="18"/>
        <v>51.996700000000004</v>
      </c>
      <c r="M115" s="146">
        <f t="shared" si="15"/>
        <v>88.13</v>
      </c>
      <c r="N115" s="145">
        <f t="shared" si="19"/>
        <v>0</v>
      </c>
      <c r="O115" s="147">
        <f t="shared" si="16"/>
        <v>0</v>
      </c>
    </row>
    <row r="116" spans="1:15" ht="15" customHeight="1" thickBot="1" x14ac:dyDescent="0.3">
      <c r="A116" s="211"/>
      <c r="B116" s="193"/>
      <c r="C116" s="183" t="s">
        <v>114</v>
      </c>
      <c r="D116" s="188">
        <f>SUM(D117:D125)</f>
        <v>1008</v>
      </c>
      <c r="E116" s="189">
        <f t="shared" ref="E116:H116" si="22">AVERAGE(E117:E125)</f>
        <v>1.0011111111111111</v>
      </c>
      <c r="F116" s="189">
        <f t="shared" si="22"/>
        <v>10.323333333333332</v>
      </c>
      <c r="G116" s="189">
        <f t="shared" si="22"/>
        <v>53.606666666666655</v>
      </c>
      <c r="H116" s="189">
        <f t="shared" si="22"/>
        <v>35.066666666666663</v>
      </c>
      <c r="I116" s="190">
        <f>AVERAGE(I117:I125)</f>
        <v>4.227322222222222</v>
      </c>
      <c r="J116" s="226"/>
      <c r="K116" s="160">
        <f t="shared" si="17"/>
        <v>1008</v>
      </c>
      <c r="L116" s="161">
        <f>SUM(L117:L125)</f>
        <v>870.00960000000009</v>
      </c>
      <c r="M116" s="162">
        <f t="shared" si="15"/>
        <v>88.673333333333318</v>
      </c>
      <c r="N116" s="161">
        <f>SUM(N117:N125)</f>
        <v>15.991899999999999</v>
      </c>
      <c r="O116" s="163">
        <f t="shared" si="16"/>
        <v>1.0011111111111111</v>
      </c>
    </row>
    <row r="117" spans="1:15" ht="15" customHeight="1" x14ac:dyDescent="0.25">
      <c r="A117" s="217">
        <v>1</v>
      </c>
      <c r="B117" s="78">
        <v>70020</v>
      </c>
      <c r="C117" s="177" t="s">
        <v>93</v>
      </c>
      <c r="D117" s="151">
        <v>96</v>
      </c>
      <c r="E117" s="152">
        <v>0</v>
      </c>
      <c r="F117" s="152">
        <v>2.08</v>
      </c>
      <c r="G117" s="152">
        <v>22.92</v>
      </c>
      <c r="H117" s="152">
        <v>75</v>
      </c>
      <c r="I117" s="206">
        <f t="shared" ref="I117:I125" si="23">(2*E117+3*F117+4*G117+5*H117)/100</f>
        <v>4.7292000000000005</v>
      </c>
      <c r="J117" s="226"/>
      <c r="K117" s="136">
        <f t="shared" si="17"/>
        <v>96</v>
      </c>
      <c r="L117" s="137">
        <f t="shared" si="18"/>
        <v>94.003199999999993</v>
      </c>
      <c r="M117" s="138">
        <f t="shared" si="15"/>
        <v>97.92</v>
      </c>
      <c r="N117" s="137">
        <f t="shared" si="19"/>
        <v>0</v>
      </c>
      <c r="O117" s="139">
        <f t="shared" si="16"/>
        <v>0</v>
      </c>
    </row>
    <row r="118" spans="1:15" ht="15" customHeight="1" x14ac:dyDescent="0.25">
      <c r="A118" s="228">
        <v>2</v>
      </c>
      <c r="B118" s="232">
        <v>70110</v>
      </c>
      <c r="C118" s="231" t="s">
        <v>96</v>
      </c>
      <c r="D118" s="134">
        <v>69</v>
      </c>
      <c r="E118" s="135">
        <v>0</v>
      </c>
      <c r="F118" s="135">
        <v>5.8</v>
      </c>
      <c r="G118" s="135">
        <v>50.72</v>
      </c>
      <c r="H118" s="135">
        <v>43.48</v>
      </c>
      <c r="I118" s="207">
        <f t="shared" si="23"/>
        <v>4.3767999999999994</v>
      </c>
      <c r="J118" s="226"/>
      <c r="K118" s="140">
        <f t="shared" si="17"/>
        <v>69</v>
      </c>
      <c r="L118" s="141">
        <f t="shared" si="18"/>
        <v>64.99799999999999</v>
      </c>
      <c r="M118" s="142">
        <f t="shared" si="15"/>
        <v>94.199999999999989</v>
      </c>
      <c r="N118" s="141">
        <f t="shared" si="19"/>
        <v>0</v>
      </c>
      <c r="O118" s="143">
        <f t="shared" si="16"/>
        <v>0</v>
      </c>
    </row>
    <row r="119" spans="1:15" ht="15" customHeight="1" x14ac:dyDescent="0.25">
      <c r="A119" s="228">
        <v>3</v>
      </c>
      <c r="B119" s="232">
        <v>70021</v>
      </c>
      <c r="C119" s="231" t="s">
        <v>94</v>
      </c>
      <c r="D119" s="134">
        <v>68</v>
      </c>
      <c r="E119" s="135">
        <v>0</v>
      </c>
      <c r="F119" s="135">
        <v>2.94</v>
      </c>
      <c r="G119" s="135">
        <v>60.29</v>
      </c>
      <c r="H119" s="135">
        <v>36.76</v>
      </c>
      <c r="I119" s="207">
        <f t="shared" si="23"/>
        <v>4.3377999999999997</v>
      </c>
      <c r="J119" s="226"/>
      <c r="K119" s="140">
        <f t="shared" si="17"/>
        <v>68</v>
      </c>
      <c r="L119" s="141">
        <f t="shared" si="18"/>
        <v>65.994</v>
      </c>
      <c r="M119" s="142">
        <f t="shared" si="15"/>
        <v>97.05</v>
      </c>
      <c r="N119" s="141">
        <f t="shared" si="19"/>
        <v>0</v>
      </c>
      <c r="O119" s="143">
        <f t="shared" si="16"/>
        <v>0</v>
      </c>
    </row>
    <row r="120" spans="1:15" ht="15" customHeight="1" x14ac:dyDescent="0.25">
      <c r="A120" s="228">
        <v>4</v>
      </c>
      <c r="B120" s="232">
        <v>70040</v>
      </c>
      <c r="C120" s="231" t="s">
        <v>95</v>
      </c>
      <c r="D120" s="134">
        <v>77</v>
      </c>
      <c r="E120" s="135">
        <v>2.6</v>
      </c>
      <c r="F120" s="135">
        <v>9.09</v>
      </c>
      <c r="G120" s="135">
        <v>61.04</v>
      </c>
      <c r="H120" s="135">
        <v>27.27</v>
      </c>
      <c r="I120" s="207">
        <f t="shared" si="23"/>
        <v>4.1298000000000004</v>
      </c>
      <c r="J120" s="226"/>
      <c r="K120" s="140">
        <f t="shared" si="17"/>
        <v>77</v>
      </c>
      <c r="L120" s="141">
        <f t="shared" si="18"/>
        <v>67.998699999999999</v>
      </c>
      <c r="M120" s="166">
        <f t="shared" si="15"/>
        <v>88.31</v>
      </c>
      <c r="N120" s="141">
        <f t="shared" si="19"/>
        <v>2.0020000000000002</v>
      </c>
      <c r="O120" s="143">
        <f t="shared" si="16"/>
        <v>2.6</v>
      </c>
    </row>
    <row r="121" spans="1:15" ht="15" customHeight="1" x14ac:dyDescent="0.25">
      <c r="A121" s="228">
        <v>5</v>
      </c>
      <c r="B121" s="232">
        <v>70100</v>
      </c>
      <c r="C121" s="231" t="s">
        <v>115</v>
      </c>
      <c r="D121" s="134">
        <v>76</v>
      </c>
      <c r="E121" s="135">
        <v>0</v>
      </c>
      <c r="F121" s="135">
        <v>2.63</v>
      </c>
      <c r="G121" s="135">
        <v>55.26</v>
      </c>
      <c r="H121" s="135">
        <v>42.11</v>
      </c>
      <c r="I121" s="207">
        <f t="shared" si="23"/>
        <v>4.3948</v>
      </c>
      <c r="J121" s="226"/>
      <c r="K121" s="140">
        <f t="shared" si="17"/>
        <v>76</v>
      </c>
      <c r="L121" s="141">
        <f t="shared" si="18"/>
        <v>74.001200000000011</v>
      </c>
      <c r="M121" s="142">
        <f t="shared" si="15"/>
        <v>97.37</v>
      </c>
      <c r="N121" s="141">
        <f t="shared" si="19"/>
        <v>0</v>
      </c>
      <c r="O121" s="143">
        <f t="shared" si="16"/>
        <v>0</v>
      </c>
    </row>
    <row r="122" spans="1:15" ht="15" customHeight="1" x14ac:dyDescent="0.25">
      <c r="A122" s="228">
        <v>6</v>
      </c>
      <c r="B122" s="232">
        <v>70270</v>
      </c>
      <c r="C122" s="230" t="s">
        <v>97</v>
      </c>
      <c r="D122" s="134">
        <v>72</v>
      </c>
      <c r="E122" s="135">
        <v>0</v>
      </c>
      <c r="F122" s="135">
        <v>15.28</v>
      </c>
      <c r="G122" s="135">
        <v>56.94</v>
      </c>
      <c r="H122" s="135">
        <v>27.78</v>
      </c>
      <c r="I122" s="208">
        <f t="shared" si="23"/>
        <v>4.125</v>
      </c>
      <c r="J122" s="226"/>
      <c r="K122" s="140">
        <f t="shared" si="17"/>
        <v>72</v>
      </c>
      <c r="L122" s="141">
        <f t="shared" si="18"/>
        <v>60.998400000000004</v>
      </c>
      <c r="M122" s="142">
        <f t="shared" si="15"/>
        <v>84.72</v>
      </c>
      <c r="N122" s="141">
        <f t="shared" si="19"/>
        <v>0</v>
      </c>
      <c r="O122" s="143">
        <f t="shared" si="16"/>
        <v>0</v>
      </c>
    </row>
    <row r="123" spans="1:15" ht="15" customHeight="1" x14ac:dyDescent="0.25">
      <c r="A123" s="228">
        <v>7</v>
      </c>
      <c r="B123" s="232">
        <v>70510</v>
      </c>
      <c r="C123" s="230" t="s">
        <v>98</v>
      </c>
      <c r="D123" s="134">
        <v>52</v>
      </c>
      <c r="E123" s="135">
        <v>0</v>
      </c>
      <c r="F123" s="135">
        <v>15.38</v>
      </c>
      <c r="G123" s="135">
        <v>55.77</v>
      </c>
      <c r="H123" s="135">
        <v>28.85</v>
      </c>
      <c r="I123" s="207">
        <f t="shared" si="23"/>
        <v>4.1347000000000005</v>
      </c>
      <c r="J123" s="226"/>
      <c r="K123" s="140">
        <f t="shared" si="17"/>
        <v>52</v>
      </c>
      <c r="L123" s="141">
        <f t="shared" si="18"/>
        <v>44.002399999999994</v>
      </c>
      <c r="M123" s="142">
        <f t="shared" si="15"/>
        <v>84.62</v>
      </c>
      <c r="N123" s="141">
        <f t="shared" si="19"/>
        <v>0</v>
      </c>
      <c r="O123" s="153">
        <f t="shared" si="16"/>
        <v>0</v>
      </c>
    </row>
    <row r="124" spans="1:15" ht="15" customHeight="1" x14ac:dyDescent="0.25">
      <c r="A124" s="212">
        <v>8</v>
      </c>
      <c r="B124" s="232">
        <v>10880</v>
      </c>
      <c r="C124" s="230" t="s">
        <v>123</v>
      </c>
      <c r="D124" s="134">
        <v>395</v>
      </c>
      <c r="E124" s="135">
        <v>2.5299999999999998</v>
      </c>
      <c r="F124" s="135">
        <v>15.44</v>
      </c>
      <c r="G124" s="135">
        <v>61.27</v>
      </c>
      <c r="H124" s="135">
        <v>20.76</v>
      </c>
      <c r="I124" s="207">
        <f t="shared" si="23"/>
        <v>4.0026000000000002</v>
      </c>
      <c r="J124" s="226"/>
      <c r="K124" s="140">
        <f t="shared" si="17"/>
        <v>395</v>
      </c>
      <c r="L124" s="141">
        <f t="shared" si="18"/>
        <v>324.01850000000002</v>
      </c>
      <c r="M124" s="142">
        <f t="shared" si="15"/>
        <v>82.03</v>
      </c>
      <c r="N124" s="164">
        <f t="shared" si="19"/>
        <v>9.9934999999999992</v>
      </c>
      <c r="O124" s="143">
        <f t="shared" si="16"/>
        <v>2.5299999999999998</v>
      </c>
    </row>
    <row r="125" spans="1:15" ht="15" customHeight="1" thickBot="1" x14ac:dyDescent="0.3">
      <c r="A125" s="215">
        <v>9</v>
      </c>
      <c r="B125" s="216">
        <v>10890</v>
      </c>
      <c r="C125" s="92" t="s">
        <v>125</v>
      </c>
      <c r="D125" s="154">
        <v>103</v>
      </c>
      <c r="E125" s="155">
        <v>3.88</v>
      </c>
      <c r="F125" s="155">
        <v>24.27</v>
      </c>
      <c r="G125" s="155">
        <v>58.25</v>
      </c>
      <c r="H125" s="155">
        <v>13.59</v>
      </c>
      <c r="I125" s="221">
        <f t="shared" si="23"/>
        <v>3.8151999999999999</v>
      </c>
      <c r="J125" s="226"/>
      <c r="K125" s="156">
        <f t="shared" si="17"/>
        <v>103</v>
      </c>
      <c r="L125" s="157">
        <f t="shared" si="18"/>
        <v>73.995200000000011</v>
      </c>
      <c r="M125" s="158">
        <f t="shared" si="15"/>
        <v>71.84</v>
      </c>
      <c r="N125" s="157">
        <f t="shared" si="19"/>
        <v>3.9964</v>
      </c>
      <c r="O125" s="159">
        <f t="shared" si="16"/>
        <v>3.88</v>
      </c>
    </row>
    <row r="126" spans="1:15" ht="15" customHeight="1" x14ac:dyDescent="0.25">
      <c r="D126" s="426" t="s">
        <v>101</v>
      </c>
      <c r="E126" s="426"/>
      <c r="F126" s="426"/>
      <c r="G126" s="426"/>
      <c r="H126" s="426"/>
      <c r="I126" s="191">
        <f>AVERAGE(I7,I9:I17,I19:I30,I32:I48,I50:I68,I70:I83,I85:I115,I117:I125)</f>
        <v>4.0776830357142861</v>
      </c>
      <c r="M126" s="122"/>
      <c r="N126" s="122"/>
      <c r="O126" s="122"/>
    </row>
    <row r="127" spans="1:15" ht="15" customHeight="1" x14ac:dyDescent="0.25">
      <c r="E127" s="226"/>
      <c r="M127" s="226"/>
    </row>
    <row r="128" spans="1:15" ht="15" customHeight="1" x14ac:dyDescent="0.25">
      <c r="E128" s="226"/>
    </row>
  </sheetData>
  <mergeCells count="8">
    <mergeCell ref="I4:I5"/>
    <mergeCell ref="D126:H126"/>
    <mergeCell ref="C2:D2"/>
    <mergeCell ref="A4:A5"/>
    <mergeCell ref="B4:B5"/>
    <mergeCell ref="C4:C5"/>
    <mergeCell ref="D4:D5"/>
    <mergeCell ref="E4:H4"/>
  </mergeCells>
  <conditionalFormatting sqref="I6:I126">
    <cfRule type="cellIs" dxfId="56" priority="16" stopIfTrue="1" operator="between">
      <formula>$I$126</formula>
      <formula>4.076</formula>
    </cfRule>
    <cfRule type="cellIs" dxfId="55" priority="17" stopIfTrue="1" operator="lessThan">
      <formula>3.5</formula>
    </cfRule>
    <cfRule type="cellIs" dxfId="54" priority="18" stopIfTrue="1" operator="between">
      <formula>$I$126</formula>
      <formula>3.5</formula>
    </cfRule>
    <cfRule type="cellIs" dxfId="53" priority="19" stopIfTrue="1" operator="between">
      <formula>4.5</formula>
      <formula>$I$126</formula>
    </cfRule>
    <cfRule type="cellIs" dxfId="52" priority="20" stopIfTrue="1" operator="greaterThanOrEqual">
      <formula>4.5</formula>
    </cfRule>
  </conditionalFormatting>
  <conditionalFormatting sqref="N7:O125">
    <cfRule type="cellIs" dxfId="51" priority="2" operator="equal">
      <formula>"-"</formula>
    </cfRule>
    <cfRule type="cellIs" dxfId="50" priority="3" operator="equal">
      <formula>0</formula>
    </cfRule>
    <cfRule type="cellIs" dxfId="49" priority="4" operator="between">
      <formula>0</formula>
      <formula>9.99</formula>
    </cfRule>
    <cfRule type="cellIs" dxfId="48" priority="5" operator="greaterThanOrEqual">
      <formula>9.99</formula>
    </cfRule>
  </conditionalFormatting>
  <conditionalFormatting sqref="M7:M125">
    <cfRule type="cellIs" dxfId="47" priority="1" operator="equal">
      <formula>"-"</formula>
    </cfRule>
    <cfRule type="cellIs" dxfId="46" priority="12" stopIfTrue="1" operator="lessThan">
      <formula>50</formula>
    </cfRule>
    <cfRule type="cellIs" dxfId="45" priority="13" stopIfTrue="1" operator="between">
      <formula>50</formula>
      <formula>$M$6</formula>
    </cfRule>
    <cfRule type="cellIs" dxfId="44" priority="14" stopIfTrue="1" operator="between">
      <formula>$M$6</formula>
      <formula>90</formula>
    </cfRule>
    <cfRule type="cellIs" dxfId="43" priority="15" stopIfTrue="1" operator="between">
      <formula>90</formula>
      <formula>100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225" customWidth="1"/>
    <col min="2" max="2" width="9.7109375" style="225" customWidth="1"/>
    <col min="3" max="3" width="32.7109375" style="225" customWidth="1"/>
    <col min="4" max="4" width="8.7109375" style="225" customWidth="1"/>
    <col min="5" max="8" width="7.7109375" style="225" customWidth="1"/>
    <col min="9" max="9" width="8.7109375" style="2" customWidth="1"/>
    <col min="10" max="10" width="7.85546875" style="225" customWidth="1"/>
    <col min="11" max="11" width="10.7109375" style="225" customWidth="1"/>
    <col min="12" max="15" width="10.28515625" style="225" customWidth="1"/>
    <col min="16" max="16384" width="9.140625" style="225"/>
  </cols>
  <sheetData>
    <row r="1" spans="1:16" ht="15" customHeight="1" x14ac:dyDescent="0.25">
      <c r="K1" s="223"/>
      <c r="L1" s="172" t="s">
        <v>135</v>
      </c>
    </row>
    <row r="2" spans="1:16" ht="15" customHeight="1" x14ac:dyDescent="0.25">
      <c r="A2" s="3"/>
      <c r="B2" s="3"/>
      <c r="C2" s="430" t="s">
        <v>99</v>
      </c>
      <c r="D2" s="430"/>
      <c r="E2" s="14"/>
      <c r="F2" s="14"/>
      <c r="G2" s="14"/>
      <c r="H2" s="14"/>
      <c r="I2" s="16">
        <v>2022</v>
      </c>
      <c r="J2" s="3"/>
      <c r="K2" s="179"/>
      <c r="L2" s="172" t="s">
        <v>141</v>
      </c>
    </row>
    <row r="3" spans="1:16" ht="15" customHeight="1" thickBot="1" x14ac:dyDescent="0.3">
      <c r="A3" s="3"/>
      <c r="B3" s="3"/>
      <c r="C3" s="3"/>
      <c r="D3" s="3"/>
      <c r="E3" s="3"/>
      <c r="F3" s="3"/>
      <c r="G3" s="3"/>
      <c r="H3" s="3"/>
      <c r="I3" s="4"/>
      <c r="J3" s="3"/>
      <c r="K3" s="224"/>
      <c r="L3" s="172" t="s">
        <v>136</v>
      </c>
    </row>
    <row r="4" spans="1:16" ht="15" customHeight="1" thickBot="1" x14ac:dyDescent="0.3">
      <c r="A4" s="418" t="s">
        <v>0</v>
      </c>
      <c r="B4" s="420" t="s">
        <v>1</v>
      </c>
      <c r="C4" s="420" t="s">
        <v>2</v>
      </c>
      <c r="D4" s="431" t="s">
        <v>3</v>
      </c>
      <c r="E4" s="427" t="s">
        <v>4</v>
      </c>
      <c r="F4" s="428"/>
      <c r="G4" s="428"/>
      <c r="H4" s="429"/>
      <c r="I4" s="424" t="s">
        <v>100</v>
      </c>
      <c r="J4" s="3"/>
      <c r="K4" s="173"/>
      <c r="L4" s="172" t="s">
        <v>137</v>
      </c>
    </row>
    <row r="5" spans="1:16" ht="30" customHeight="1" thickBot="1" x14ac:dyDescent="0.3">
      <c r="A5" s="419"/>
      <c r="B5" s="421"/>
      <c r="C5" s="421"/>
      <c r="D5" s="432"/>
      <c r="E5" s="178">
        <v>2</v>
      </c>
      <c r="F5" s="178">
        <v>3</v>
      </c>
      <c r="G5" s="178">
        <v>4</v>
      </c>
      <c r="H5" s="178">
        <v>5</v>
      </c>
      <c r="I5" s="425"/>
      <c r="K5" s="94" t="s">
        <v>128</v>
      </c>
      <c r="L5" s="95" t="s">
        <v>129</v>
      </c>
      <c r="M5" s="95" t="s">
        <v>195</v>
      </c>
      <c r="N5" s="95" t="s">
        <v>131</v>
      </c>
      <c r="O5" s="96" t="s">
        <v>132</v>
      </c>
    </row>
    <row r="6" spans="1:16" ht="15" customHeight="1" thickBot="1" x14ac:dyDescent="0.3">
      <c r="A6" s="184">
        <f>A16+A29+A47+A67+A82+A113+A123</f>
        <v>110</v>
      </c>
      <c r="B6" s="185"/>
      <c r="C6" s="180" t="s">
        <v>116</v>
      </c>
      <c r="D6" s="186">
        <f>D7+D17+D30+D48+D68+D83+D114</f>
        <v>12120</v>
      </c>
      <c r="E6" s="125">
        <v>3.040198323148533</v>
      </c>
      <c r="F6" s="126">
        <v>27.339389985858222</v>
      </c>
      <c r="G6" s="126">
        <v>54.067968121116934</v>
      </c>
      <c r="H6" s="127">
        <v>15.552443569876313</v>
      </c>
      <c r="I6" s="219">
        <v>3.86</v>
      </c>
      <c r="J6" s="226"/>
      <c r="K6" s="160">
        <f>D6</f>
        <v>12120</v>
      </c>
      <c r="L6" s="161">
        <f>L7+L17+L30+L48+L68+L83+L114</f>
        <v>8708</v>
      </c>
      <c r="M6" s="271">
        <f t="shared" ref="M6:M7" si="0">SUM(G6,H6)</f>
        <v>69.620411690993251</v>
      </c>
      <c r="N6" s="161">
        <f>N7+N17+N30+N48+N68+N83+N114</f>
        <v>327</v>
      </c>
      <c r="O6" s="272">
        <f>E6</f>
        <v>3.040198323148533</v>
      </c>
    </row>
    <row r="7" spans="1:16" ht="15" customHeight="1" thickBot="1" x14ac:dyDescent="0.3">
      <c r="A7" s="211"/>
      <c r="B7" s="193"/>
      <c r="C7" s="183" t="s">
        <v>102</v>
      </c>
      <c r="D7" s="182">
        <f>SUM(D8:D16)</f>
        <v>898</v>
      </c>
      <c r="E7" s="205">
        <f t="shared" ref="E7:H7" si="1">AVERAGE(E8:E16)</f>
        <v>3.2286417124919953</v>
      </c>
      <c r="F7" s="205">
        <f t="shared" si="1"/>
        <v>26.719283759800792</v>
      </c>
      <c r="G7" s="205">
        <f t="shared" si="1"/>
        <v>54.511750725977784</v>
      </c>
      <c r="H7" s="205">
        <f t="shared" si="1"/>
        <v>15.540323801729425</v>
      </c>
      <c r="I7" s="201">
        <f>AVERAGE(I8:I16)</f>
        <v>3.8236375661694466</v>
      </c>
      <c r="J7" s="226"/>
      <c r="K7" s="273">
        <f t="shared" ref="K7:K70" si="2">D7</f>
        <v>898</v>
      </c>
      <c r="L7" s="274">
        <f>SUM(L8:L16)</f>
        <v>642</v>
      </c>
      <c r="M7" s="271">
        <f t="shared" si="0"/>
        <v>70.052074527707205</v>
      </c>
      <c r="N7" s="274">
        <f>SUM(N8:N16)</f>
        <v>28</v>
      </c>
      <c r="O7" s="272">
        <f t="shared" ref="O7:O70" si="3">E7</f>
        <v>3.2286417124919953</v>
      </c>
      <c r="P7" s="66"/>
    </row>
    <row r="8" spans="1:16" s="1" customFormat="1" ht="15" customHeight="1" x14ac:dyDescent="0.25">
      <c r="A8" s="228">
        <v>1</v>
      </c>
      <c r="B8" s="229">
        <v>10003</v>
      </c>
      <c r="C8" s="227" t="s">
        <v>7</v>
      </c>
      <c r="D8" s="134"/>
      <c r="E8" s="135"/>
      <c r="F8" s="135"/>
      <c r="G8" s="135"/>
      <c r="H8" s="135"/>
      <c r="I8" s="195"/>
      <c r="J8" s="226"/>
      <c r="K8" s="275"/>
      <c r="L8" s="276"/>
      <c r="M8" s="277"/>
      <c r="N8" s="278"/>
      <c r="O8" s="279"/>
    </row>
    <row r="9" spans="1:16" s="1" customFormat="1" ht="15" customHeight="1" x14ac:dyDescent="0.25">
      <c r="A9" s="212">
        <v>2</v>
      </c>
      <c r="B9" s="232">
        <v>10002</v>
      </c>
      <c r="C9" s="231" t="s">
        <v>142</v>
      </c>
      <c r="D9" s="134">
        <v>116</v>
      </c>
      <c r="E9" s="135">
        <v>0.86206896551724133</v>
      </c>
      <c r="F9" s="135">
        <v>14.655172413793101</v>
      </c>
      <c r="G9" s="135">
        <v>63.793103448275865</v>
      </c>
      <c r="H9" s="135">
        <v>20.689655172413794</v>
      </c>
      <c r="I9" s="196">
        <f t="shared" ref="I9:I16" si="4">(2*E9+3*F9+4*G9+5*H9)/100</f>
        <v>4.0431034482758621</v>
      </c>
      <c r="J9" s="5"/>
      <c r="K9" s="275">
        <f t="shared" si="2"/>
        <v>116</v>
      </c>
      <c r="L9" s="280">
        <f t="shared" ref="L9:L72" si="5">K9*M9/100</f>
        <v>98</v>
      </c>
      <c r="M9" s="281">
        <f t="shared" ref="M9:M72" si="6">SUM(G9,H9)</f>
        <v>84.482758620689651</v>
      </c>
      <c r="N9" s="282">
        <f t="shared" ref="N9:N72" si="7">K9*O9/100</f>
        <v>1</v>
      </c>
      <c r="O9" s="283">
        <f t="shared" si="3"/>
        <v>0.86206896551724133</v>
      </c>
    </row>
    <row r="10" spans="1:16" s="1" customFormat="1" ht="15" customHeight="1" x14ac:dyDescent="0.25">
      <c r="A10" s="212">
        <v>3</v>
      </c>
      <c r="B10" s="232">
        <v>10090</v>
      </c>
      <c r="C10" s="231" t="s">
        <v>9</v>
      </c>
      <c r="D10" s="134">
        <v>157</v>
      </c>
      <c r="E10" s="135">
        <v>3.1847133757961785</v>
      </c>
      <c r="F10" s="135">
        <v>32.484076433121018</v>
      </c>
      <c r="G10" s="135">
        <v>59.235668789808912</v>
      </c>
      <c r="H10" s="135">
        <v>5.095541401273886</v>
      </c>
      <c r="I10" s="196">
        <f t="shared" si="4"/>
        <v>3.6624203821656049</v>
      </c>
      <c r="J10" s="5"/>
      <c r="K10" s="275">
        <f t="shared" si="2"/>
        <v>157</v>
      </c>
      <c r="L10" s="280">
        <f t="shared" si="5"/>
        <v>101</v>
      </c>
      <c r="M10" s="281">
        <f t="shared" si="6"/>
        <v>64.331210191082803</v>
      </c>
      <c r="N10" s="282">
        <f t="shared" si="7"/>
        <v>5</v>
      </c>
      <c r="O10" s="283">
        <f t="shared" si="3"/>
        <v>3.1847133757961785</v>
      </c>
    </row>
    <row r="11" spans="1:16" s="1" customFormat="1" ht="15" customHeight="1" x14ac:dyDescent="0.25">
      <c r="A11" s="212">
        <v>4</v>
      </c>
      <c r="B11" s="232">
        <v>10004</v>
      </c>
      <c r="C11" s="231" t="s">
        <v>8</v>
      </c>
      <c r="D11" s="134">
        <v>149</v>
      </c>
      <c r="E11" s="135">
        <v>0</v>
      </c>
      <c r="F11" s="135">
        <v>5.3691275167785237</v>
      </c>
      <c r="G11" s="135">
        <v>53.020134228187921</v>
      </c>
      <c r="H11" s="135">
        <v>41.61073825503356</v>
      </c>
      <c r="I11" s="196">
        <f t="shared" si="4"/>
        <v>4.3624161073825505</v>
      </c>
      <c r="J11" s="5"/>
      <c r="K11" s="275">
        <f t="shared" si="2"/>
        <v>149</v>
      </c>
      <c r="L11" s="280">
        <f t="shared" si="5"/>
        <v>141</v>
      </c>
      <c r="M11" s="281">
        <f t="shared" si="6"/>
        <v>94.630872483221481</v>
      </c>
      <c r="N11" s="282">
        <f t="shared" si="7"/>
        <v>0</v>
      </c>
      <c r="O11" s="283">
        <f t="shared" si="3"/>
        <v>0</v>
      </c>
    </row>
    <row r="12" spans="1:16" s="1" customFormat="1" ht="15" customHeight="1" x14ac:dyDescent="0.25">
      <c r="A12" s="212">
        <v>5</v>
      </c>
      <c r="B12" s="232">
        <v>10001</v>
      </c>
      <c r="C12" s="231" t="s">
        <v>143</v>
      </c>
      <c r="D12" s="134">
        <v>78</v>
      </c>
      <c r="E12" s="135">
        <v>0</v>
      </c>
      <c r="F12" s="135">
        <v>41.025641025641022</v>
      </c>
      <c r="G12" s="135">
        <v>48.717948717948715</v>
      </c>
      <c r="H12" s="135">
        <v>10.256410256410255</v>
      </c>
      <c r="I12" s="196">
        <f t="shared" si="4"/>
        <v>3.6923076923076916</v>
      </c>
      <c r="J12" s="5"/>
      <c r="K12" s="275">
        <f t="shared" si="2"/>
        <v>78</v>
      </c>
      <c r="L12" s="280">
        <f t="shared" si="5"/>
        <v>46</v>
      </c>
      <c r="M12" s="281">
        <f t="shared" si="6"/>
        <v>58.974358974358971</v>
      </c>
      <c r="N12" s="282">
        <f t="shared" si="7"/>
        <v>0</v>
      </c>
      <c r="O12" s="283">
        <f t="shared" si="3"/>
        <v>0</v>
      </c>
    </row>
    <row r="13" spans="1:16" s="1" customFormat="1" ht="15" customHeight="1" x14ac:dyDescent="0.25">
      <c r="A13" s="212">
        <v>6</v>
      </c>
      <c r="B13" s="232">
        <v>10120</v>
      </c>
      <c r="C13" s="231" t="s">
        <v>144</v>
      </c>
      <c r="D13" s="134">
        <v>106</v>
      </c>
      <c r="E13" s="135">
        <v>0</v>
      </c>
      <c r="F13" s="135">
        <v>19.811320754716981</v>
      </c>
      <c r="G13" s="135">
        <v>54.716981132075468</v>
      </c>
      <c r="H13" s="135">
        <v>25.471698113207548</v>
      </c>
      <c r="I13" s="196">
        <f t="shared" si="4"/>
        <v>4.0566037735849054</v>
      </c>
      <c r="J13" s="5"/>
      <c r="K13" s="275">
        <f t="shared" si="2"/>
        <v>106</v>
      </c>
      <c r="L13" s="280">
        <f t="shared" si="5"/>
        <v>85</v>
      </c>
      <c r="M13" s="281">
        <f t="shared" si="6"/>
        <v>80.188679245283012</v>
      </c>
      <c r="N13" s="282">
        <f t="shared" si="7"/>
        <v>0</v>
      </c>
      <c r="O13" s="283">
        <f t="shared" si="3"/>
        <v>0</v>
      </c>
    </row>
    <row r="14" spans="1:16" s="1" customFormat="1" ht="15" customHeight="1" x14ac:dyDescent="0.25">
      <c r="A14" s="212">
        <v>7</v>
      </c>
      <c r="B14" s="232">
        <v>10190</v>
      </c>
      <c r="C14" s="231" t="s">
        <v>145</v>
      </c>
      <c r="D14" s="134">
        <v>118</v>
      </c>
      <c r="E14" s="135">
        <v>9.3220338983050848</v>
      </c>
      <c r="F14" s="135">
        <v>36.440677966101696</v>
      </c>
      <c r="G14" s="135">
        <v>46.610169491525419</v>
      </c>
      <c r="H14" s="135">
        <v>7.6271186440677967</v>
      </c>
      <c r="I14" s="196">
        <f t="shared" si="4"/>
        <v>3.5254237288135588</v>
      </c>
      <c r="J14" s="5"/>
      <c r="K14" s="275">
        <f t="shared" si="2"/>
        <v>118</v>
      </c>
      <c r="L14" s="280">
        <f t="shared" si="5"/>
        <v>64</v>
      </c>
      <c r="M14" s="281">
        <f t="shared" si="6"/>
        <v>54.237288135593218</v>
      </c>
      <c r="N14" s="282">
        <f t="shared" si="7"/>
        <v>11</v>
      </c>
      <c r="O14" s="283">
        <f t="shared" si="3"/>
        <v>9.3220338983050848</v>
      </c>
    </row>
    <row r="15" spans="1:16" s="1" customFormat="1" ht="15" customHeight="1" x14ac:dyDescent="0.25">
      <c r="A15" s="212">
        <v>8</v>
      </c>
      <c r="B15" s="232">
        <v>10320</v>
      </c>
      <c r="C15" s="231" t="s">
        <v>12</v>
      </c>
      <c r="D15" s="134">
        <v>84</v>
      </c>
      <c r="E15" s="135">
        <v>3.5714285714285712</v>
      </c>
      <c r="F15" s="135">
        <v>26.190476190476193</v>
      </c>
      <c r="G15" s="135">
        <v>66.666666666666657</v>
      </c>
      <c r="H15" s="135">
        <v>3.5714285714285712</v>
      </c>
      <c r="I15" s="196">
        <f t="shared" si="4"/>
        <v>3.7023809523809517</v>
      </c>
      <c r="J15" s="5"/>
      <c r="K15" s="275">
        <f t="shared" si="2"/>
        <v>84</v>
      </c>
      <c r="L15" s="280">
        <f t="shared" si="5"/>
        <v>58.999999999999993</v>
      </c>
      <c r="M15" s="281">
        <f t="shared" si="6"/>
        <v>70.238095238095227</v>
      </c>
      <c r="N15" s="282">
        <f t="shared" si="7"/>
        <v>3</v>
      </c>
      <c r="O15" s="283">
        <f t="shared" si="3"/>
        <v>3.5714285714285712</v>
      </c>
    </row>
    <row r="16" spans="1:16" s="1" customFormat="1" ht="15" customHeight="1" thickBot="1" x14ac:dyDescent="0.3">
      <c r="A16" s="213">
        <v>9</v>
      </c>
      <c r="B16" s="192">
        <v>10860</v>
      </c>
      <c r="C16" s="176" t="s">
        <v>146</v>
      </c>
      <c r="D16" s="134">
        <v>90</v>
      </c>
      <c r="E16" s="135">
        <v>8.8888888888888893</v>
      </c>
      <c r="F16" s="135">
        <v>37.777777777777779</v>
      </c>
      <c r="G16" s="135">
        <v>43.333333333333336</v>
      </c>
      <c r="H16" s="135">
        <v>10</v>
      </c>
      <c r="I16" s="197">
        <f t="shared" si="4"/>
        <v>3.5444444444444447</v>
      </c>
      <c r="J16" s="5"/>
      <c r="K16" s="275">
        <f t="shared" si="2"/>
        <v>90</v>
      </c>
      <c r="L16" s="284">
        <f t="shared" si="5"/>
        <v>48</v>
      </c>
      <c r="M16" s="285">
        <f t="shared" si="6"/>
        <v>53.333333333333336</v>
      </c>
      <c r="N16" s="282">
        <f t="shared" si="7"/>
        <v>8</v>
      </c>
      <c r="O16" s="286">
        <f t="shared" si="3"/>
        <v>8.8888888888888893</v>
      </c>
    </row>
    <row r="17" spans="1:15" s="1" customFormat="1" ht="15" customHeight="1" thickBot="1" x14ac:dyDescent="0.3">
      <c r="A17" s="202"/>
      <c r="B17" s="203"/>
      <c r="C17" s="183" t="s">
        <v>104</v>
      </c>
      <c r="D17" s="188">
        <f>SUM(D18:D29)</f>
        <v>1117</v>
      </c>
      <c r="E17" s="189">
        <f t="shared" ref="E17:H17" si="8">AVERAGE(E18:E29)</f>
        <v>2.0612219480856191</v>
      </c>
      <c r="F17" s="189">
        <f t="shared" si="8"/>
        <v>26.426801952739314</v>
      </c>
      <c r="G17" s="189">
        <f t="shared" si="8"/>
        <v>58.739027423017141</v>
      </c>
      <c r="H17" s="189">
        <f t="shared" si="8"/>
        <v>12.772948676157924</v>
      </c>
      <c r="I17" s="190">
        <f>AVERAGE(I18:I29)</f>
        <v>3.8222370282724731</v>
      </c>
      <c r="J17" s="5"/>
      <c r="K17" s="160">
        <f t="shared" si="2"/>
        <v>1117</v>
      </c>
      <c r="L17" s="274">
        <f>SUM(L18:L29)</f>
        <v>802</v>
      </c>
      <c r="M17" s="271">
        <f t="shared" si="6"/>
        <v>71.511976099175058</v>
      </c>
      <c r="N17" s="274">
        <f>SUM(N18:N29)</f>
        <v>20</v>
      </c>
      <c r="O17" s="272">
        <f t="shared" si="3"/>
        <v>2.0612219480856191</v>
      </c>
    </row>
    <row r="18" spans="1:15" s="1" customFormat="1" ht="15" customHeight="1" x14ac:dyDescent="0.25">
      <c r="A18" s="228">
        <v>1</v>
      </c>
      <c r="B18" s="229">
        <v>20040</v>
      </c>
      <c r="C18" s="75" t="s">
        <v>13</v>
      </c>
      <c r="D18" s="134">
        <v>103</v>
      </c>
      <c r="E18" s="135">
        <v>0.97087378640776689</v>
      </c>
      <c r="F18" s="135">
        <v>19.417475728155338</v>
      </c>
      <c r="G18" s="135">
        <v>56.310679611650485</v>
      </c>
      <c r="H18" s="135">
        <v>23.300970873786408</v>
      </c>
      <c r="I18" s="199">
        <f t="shared" ref="I18:I29" si="9">(2*E18+3*F18+4*G18+5*H18)/100</f>
        <v>4.0194174757281553</v>
      </c>
      <c r="J18" s="5"/>
      <c r="K18" s="275">
        <f t="shared" si="2"/>
        <v>103</v>
      </c>
      <c r="L18" s="287">
        <f t="shared" si="5"/>
        <v>82</v>
      </c>
      <c r="M18" s="277">
        <f t="shared" si="6"/>
        <v>79.611650485436897</v>
      </c>
      <c r="N18" s="282">
        <f t="shared" si="7"/>
        <v>0.99999999999999989</v>
      </c>
      <c r="O18" s="288">
        <f t="shared" si="3"/>
        <v>0.97087378640776689</v>
      </c>
    </row>
    <row r="19" spans="1:15" s="1" customFormat="1" ht="15" customHeight="1" x14ac:dyDescent="0.25">
      <c r="A19" s="212">
        <v>2</v>
      </c>
      <c r="B19" s="232">
        <v>20061</v>
      </c>
      <c r="C19" s="76" t="s">
        <v>14</v>
      </c>
      <c r="D19" s="134">
        <v>67</v>
      </c>
      <c r="E19" s="135">
        <v>0</v>
      </c>
      <c r="F19" s="135">
        <v>5.9701492537313428</v>
      </c>
      <c r="G19" s="135">
        <v>73.134328358208961</v>
      </c>
      <c r="H19" s="135">
        <v>20.8955223880597</v>
      </c>
      <c r="I19" s="196">
        <f t="shared" si="9"/>
        <v>4.1492537313432836</v>
      </c>
      <c r="J19" s="5"/>
      <c r="K19" s="275">
        <f t="shared" si="2"/>
        <v>67</v>
      </c>
      <c r="L19" s="280">
        <f t="shared" si="5"/>
        <v>63.000000000000007</v>
      </c>
      <c r="M19" s="281">
        <f t="shared" si="6"/>
        <v>94.029850746268664</v>
      </c>
      <c r="N19" s="282">
        <f t="shared" si="7"/>
        <v>0</v>
      </c>
      <c r="O19" s="283">
        <f t="shared" si="3"/>
        <v>0</v>
      </c>
    </row>
    <row r="20" spans="1:15" s="1" customFormat="1" ht="15" customHeight="1" x14ac:dyDescent="0.25">
      <c r="A20" s="212">
        <v>3</v>
      </c>
      <c r="B20" s="232">
        <v>21020</v>
      </c>
      <c r="C20" s="76" t="s">
        <v>22</v>
      </c>
      <c r="D20" s="134">
        <v>95</v>
      </c>
      <c r="E20" s="135">
        <v>2.1052631578947367</v>
      </c>
      <c r="F20" s="135">
        <v>24.210526315789473</v>
      </c>
      <c r="G20" s="135">
        <v>64.21052631578948</v>
      </c>
      <c r="H20" s="135">
        <v>9.4736842105263168</v>
      </c>
      <c r="I20" s="196">
        <f t="shared" si="9"/>
        <v>3.810526315789474</v>
      </c>
      <c r="J20" s="5"/>
      <c r="K20" s="275">
        <f t="shared" si="2"/>
        <v>95</v>
      </c>
      <c r="L20" s="280">
        <f t="shared" si="5"/>
        <v>70.000000000000014</v>
      </c>
      <c r="M20" s="281">
        <f t="shared" si="6"/>
        <v>73.684210526315795</v>
      </c>
      <c r="N20" s="282">
        <f t="shared" si="7"/>
        <v>2</v>
      </c>
      <c r="O20" s="283">
        <f t="shared" si="3"/>
        <v>2.1052631578947367</v>
      </c>
    </row>
    <row r="21" spans="1:15" s="1" customFormat="1" ht="15" customHeight="1" x14ac:dyDescent="0.25">
      <c r="A21" s="212">
        <v>4</v>
      </c>
      <c r="B21" s="229">
        <v>20060</v>
      </c>
      <c r="C21" s="76" t="s">
        <v>147</v>
      </c>
      <c r="D21" s="134">
        <v>139</v>
      </c>
      <c r="E21" s="135">
        <v>0</v>
      </c>
      <c r="F21" s="135">
        <v>3.5971223021582732</v>
      </c>
      <c r="G21" s="135">
        <v>63.309352517985609</v>
      </c>
      <c r="H21" s="135">
        <v>33.093525179856115</v>
      </c>
      <c r="I21" s="196">
        <f t="shared" si="9"/>
        <v>4.2949640287769775</v>
      </c>
      <c r="J21" s="5"/>
      <c r="K21" s="275">
        <f t="shared" si="2"/>
        <v>139</v>
      </c>
      <c r="L21" s="280">
        <f t="shared" si="5"/>
        <v>133.99999999999997</v>
      </c>
      <c r="M21" s="281">
        <f t="shared" si="6"/>
        <v>96.402877697841717</v>
      </c>
      <c r="N21" s="282">
        <f t="shared" si="7"/>
        <v>0</v>
      </c>
      <c r="O21" s="283">
        <f t="shared" si="3"/>
        <v>0</v>
      </c>
    </row>
    <row r="22" spans="1:15" s="1" customFormat="1" ht="15" customHeight="1" x14ac:dyDescent="0.25">
      <c r="A22" s="212">
        <v>5</v>
      </c>
      <c r="B22" s="232">
        <v>20400</v>
      </c>
      <c r="C22" s="76" t="s">
        <v>16</v>
      </c>
      <c r="D22" s="134">
        <v>121</v>
      </c>
      <c r="E22" s="135">
        <v>0</v>
      </c>
      <c r="F22" s="135">
        <v>28.925619834710741</v>
      </c>
      <c r="G22" s="135">
        <v>68.59504132231406</v>
      </c>
      <c r="H22" s="135">
        <v>2.4793388429752068</v>
      </c>
      <c r="I22" s="196">
        <f t="shared" si="9"/>
        <v>3.7355371900826451</v>
      </c>
      <c r="J22" s="5"/>
      <c r="K22" s="275">
        <f t="shared" si="2"/>
        <v>121</v>
      </c>
      <c r="L22" s="280">
        <f t="shared" si="5"/>
        <v>86.000000000000014</v>
      </c>
      <c r="M22" s="281">
        <f t="shared" si="6"/>
        <v>71.07438016528927</v>
      </c>
      <c r="N22" s="282">
        <f t="shared" si="7"/>
        <v>0</v>
      </c>
      <c r="O22" s="283">
        <f t="shared" si="3"/>
        <v>0</v>
      </c>
    </row>
    <row r="23" spans="1:15" s="1" customFormat="1" ht="15" customHeight="1" x14ac:dyDescent="0.25">
      <c r="A23" s="212">
        <v>6</v>
      </c>
      <c r="B23" s="232">
        <v>20080</v>
      </c>
      <c r="C23" s="76" t="s">
        <v>148</v>
      </c>
      <c r="D23" s="134">
        <v>96</v>
      </c>
      <c r="E23" s="135">
        <v>3.125</v>
      </c>
      <c r="F23" s="135">
        <v>34.375</v>
      </c>
      <c r="G23" s="135">
        <v>47.916666666666671</v>
      </c>
      <c r="H23" s="135">
        <v>14.583333333333334</v>
      </c>
      <c r="I23" s="196">
        <f t="shared" si="9"/>
        <v>3.7395833333333339</v>
      </c>
      <c r="J23" s="5"/>
      <c r="K23" s="275">
        <f t="shared" si="2"/>
        <v>96</v>
      </c>
      <c r="L23" s="280">
        <f t="shared" si="5"/>
        <v>60.000000000000007</v>
      </c>
      <c r="M23" s="281">
        <f t="shared" si="6"/>
        <v>62.500000000000007</v>
      </c>
      <c r="N23" s="282">
        <f t="shared" si="7"/>
        <v>3</v>
      </c>
      <c r="O23" s="283">
        <f t="shared" si="3"/>
        <v>3.125</v>
      </c>
    </row>
    <row r="24" spans="1:15" s="1" customFormat="1" ht="15" customHeight="1" x14ac:dyDescent="0.25">
      <c r="A24" s="212">
        <v>7</v>
      </c>
      <c r="B24" s="232">
        <v>20460</v>
      </c>
      <c r="C24" s="76" t="s">
        <v>149</v>
      </c>
      <c r="D24" s="134">
        <v>101</v>
      </c>
      <c r="E24" s="135">
        <v>0.99009900990099009</v>
      </c>
      <c r="F24" s="135">
        <v>21.782178217821784</v>
      </c>
      <c r="G24" s="135">
        <v>66.336633663366342</v>
      </c>
      <c r="H24" s="135">
        <v>10.891089108910892</v>
      </c>
      <c r="I24" s="196">
        <f t="shared" si="9"/>
        <v>3.8712871287128712</v>
      </c>
      <c r="J24" s="5"/>
      <c r="K24" s="275">
        <f t="shared" si="2"/>
        <v>101</v>
      </c>
      <c r="L24" s="280">
        <f t="shared" si="5"/>
        <v>78.000000000000014</v>
      </c>
      <c r="M24" s="281">
        <f t="shared" si="6"/>
        <v>77.227722772277232</v>
      </c>
      <c r="N24" s="282">
        <f t="shared" si="7"/>
        <v>1</v>
      </c>
      <c r="O24" s="283">
        <f t="shared" si="3"/>
        <v>0.99009900990099009</v>
      </c>
    </row>
    <row r="25" spans="1:15" s="1" customFormat="1" ht="15" customHeight="1" x14ac:dyDescent="0.25">
      <c r="A25" s="212">
        <v>8</v>
      </c>
      <c r="B25" s="232">
        <v>20550</v>
      </c>
      <c r="C25" s="231" t="s">
        <v>18</v>
      </c>
      <c r="D25" s="134">
        <v>46</v>
      </c>
      <c r="E25" s="135">
        <v>6.5217391304347823</v>
      </c>
      <c r="F25" s="135">
        <v>17.391304347826086</v>
      </c>
      <c r="G25" s="135">
        <v>58.695652173913047</v>
      </c>
      <c r="H25" s="135">
        <v>17.391304347826086</v>
      </c>
      <c r="I25" s="196">
        <f t="shared" si="9"/>
        <v>3.8695652173913042</v>
      </c>
      <c r="J25" s="5"/>
      <c r="K25" s="275">
        <f t="shared" si="2"/>
        <v>46</v>
      </c>
      <c r="L25" s="280">
        <f t="shared" si="5"/>
        <v>35</v>
      </c>
      <c r="M25" s="281">
        <f t="shared" si="6"/>
        <v>76.086956521739125</v>
      </c>
      <c r="N25" s="282">
        <f t="shared" si="7"/>
        <v>3</v>
      </c>
      <c r="O25" s="283">
        <f t="shared" si="3"/>
        <v>6.5217391304347823</v>
      </c>
    </row>
    <row r="26" spans="1:15" s="1" customFormat="1" ht="15" customHeight="1" x14ac:dyDescent="0.25">
      <c r="A26" s="212">
        <v>9</v>
      </c>
      <c r="B26" s="232">
        <v>20630</v>
      </c>
      <c r="C26" s="231" t="s">
        <v>19</v>
      </c>
      <c r="D26" s="134">
        <v>69</v>
      </c>
      <c r="E26" s="135">
        <v>1.4492753623188406</v>
      </c>
      <c r="F26" s="135">
        <v>37.681159420289859</v>
      </c>
      <c r="G26" s="135">
        <v>53.623188405797109</v>
      </c>
      <c r="H26" s="135">
        <v>7.2463768115942031</v>
      </c>
      <c r="I26" s="196">
        <f t="shared" si="9"/>
        <v>3.666666666666667</v>
      </c>
      <c r="J26" s="5"/>
      <c r="K26" s="275">
        <f t="shared" si="2"/>
        <v>69</v>
      </c>
      <c r="L26" s="280">
        <f t="shared" si="5"/>
        <v>42.000000000000007</v>
      </c>
      <c r="M26" s="281">
        <f t="shared" si="6"/>
        <v>60.869565217391312</v>
      </c>
      <c r="N26" s="282">
        <f t="shared" si="7"/>
        <v>1</v>
      </c>
      <c r="O26" s="283">
        <f t="shared" si="3"/>
        <v>1.4492753623188406</v>
      </c>
    </row>
    <row r="27" spans="1:15" s="1" customFormat="1" ht="15" customHeight="1" x14ac:dyDescent="0.25">
      <c r="A27" s="212">
        <v>10</v>
      </c>
      <c r="B27" s="232">
        <v>20810</v>
      </c>
      <c r="C27" s="231" t="s">
        <v>150</v>
      </c>
      <c r="D27" s="134">
        <v>109</v>
      </c>
      <c r="E27" s="135">
        <v>2.7522935779816518</v>
      </c>
      <c r="F27" s="135">
        <v>46.788990825688074</v>
      </c>
      <c r="G27" s="135">
        <v>47.706422018348626</v>
      </c>
      <c r="H27" s="135">
        <v>2.7522935779816518</v>
      </c>
      <c r="I27" s="196">
        <f t="shared" si="9"/>
        <v>3.5045871559633026</v>
      </c>
      <c r="J27" s="5"/>
      <c r="K27" s="275">
        <f t="shared" si="2"/>
        <v>109</v>
      </c>
      <c r="L27" s="280">
        <f t="shared" si="5"/>
        <v>55</v>
      </c>
      <c r="M27" s="281">
        <f t="shared" si="6"/>
        <v>50.458715596330279</v>
      </c>
      <c r="N27" s="282">
        <f t="shared" si="7"/>
        <v>3.0000000000000004</v>
      </c>
      <c r="O27" s="283">
        <f t="shared" si="3"/>
        <v>2.7522935779816518</v>
      </c>
    </row>
    <row r="28" spans="1:15" s="1" customFormat="1" ht="15" customHeight="1" x14ac:dyDescent="0.25">
      <c r="A28" s="212">
        <v>11</v>
      </c>
      <c r="B28" s="232">
        <v>20900</v>
      </c>
      <c r="C28" s="231" t="s">
        <v>151</v>
      </c>
      <c r="D28" s="134">
        <v>102</v>
      </c>
      <c r="E28" s="135">
        <v>3.9215686274509802</v>
      </c>
      <c r="F28" s="135">
        <v>45.098039215686278</v>
      </c>
      <c r="G28" s="135">
        <v>47.058823529411761</v>
      </c>
      <c r="H28" s="135">
        <v>3.9215686274509802</v>
      </c>
      <c r="I28" s="196">
        <f t="shared" si="9"/>
        <v>3.5098039215686274</v>
      </c>
      <c r="J28" s="5"/>
      <c r="K28" s="275">
        <f t="shared" si="2"/>
        <v>102</v>
      </c>
      <c r="L28" s="280">
        <f t="shared" si="5"/>
        <v>52</v>
      </c>
      <c r="M28" s="281">
        <f t="shared" si="6"/>
        <v>50.980392156862742</v>
      </c>
      <c r="N28" s="282">
        <f t="shared" si="7"/>
        <v>4</v>
      </c>
      <c r="O28" s="283">
        <f t="shared" si="3"/>
        <v>3.9215686274509802</v>
      </c>
    </row>
    <row r="29" spans="1:15" s="1" customFormat="1" ht="15" customHeight="1" thickBot="1" x14ac:dyDescent="0.3">
      <c r="A29" s="212">
        <v>12</v>
      </c>
      <c r="B29" s="192">
        <v>21350</v>
      </c>
      <c r="C29" s="174" t="s">
        <v>152</v>
      </c>
      <c r="D29" s="134">
        <v>69</v>
      </c>
      <c r="E29" s="135">
        <v>2.8985507246376812</v>
      </c>
      <c r="F29" s="135">
        <v>31.884057971014489</v>
      </c>
      <c r="G29" s="135">
        <v>57.971014492753625</v>
      </c>
      <c r="H29" s="135">
        <v>7.2463768115942031</v>
      </c>
      <c r="I29" s="198">
        <f t="shared" si="9"/>
        <v>3.695652173913043</v>
      </c>
      <c r="J29" s="5"/>
      <c r="K29" s="275">
        <f t="shared" si="2"/>
        <v>69</v>
      </c>
      <c r="L29" s="284">
        <f t="shared" si="5"/>
        <v>45</v>
      </c>
      <c r="M29" s="285">
        <f t="shared" si="6"/>
        <v>65.217391304347828</v>
      </c>
      <c r="N29" s="282">
        <f t="shared" si="7"/>
        <v>2</v>
      </c>
      <c r="O29" s="286">
        <f t="shared" si="3"/>
        <v>2.8985507246376812</v>
      </c>
    </row>
    <row r="30" spans="1:15" s="1" customFormat="1" ht="15" customHeight="1" thickBot="1" x14ac:dyDescent="0.3">
      <c r="A30" s="211"/>
      <c r="B30" s="193"/>
      <c r="C30" s="183" t="s">
        <v>105</v>
      </c>
      <c r="D30" s="188">
        <f>SUM(D31:D47)</f>
        <v>1597</v>
      </c>
      <c r="E30" s="189">
        <f t="shared" ref="E30:H30" si="10">AVERAGE(E31:E47)</f>
        <v>4.0089204491753412</v>
      </c>
      <c r="F30" s="189">
        <f t="shared" si="10"/>
        <v>32.339397573111754</v>
      </c>
      <c r="G30" s="189">
        <f t="shared" si="10"/>
        <v>53.161681526009481</v>
      </c>
      <c r="H30" s="189">
        <f t="shared" si="10"/>
        <v>10.490000451703432</v>
      </c>
      <c r="I30" s="204">
        <f>AVERAGE(I31:I47)</f>
        <v>3.7013276198024099</v>
      </c>
      <c r="J30" s="5"/>
      <c r="K30" s="160">
        <f t="shared" si="2"/>
        <v>1597</v>
      </c>
      <c r="L30" s="274">
        <f>SUM(L31:L47)</f>
        <v>1078</v>
      </c>
      <c r="M30" s="271">
        <f t="shared" si="6"/>
        <v>63.651681977712911</v>
      </c>
      <c r="N30" s="274">
        <f>SUM(N31:N47)</f>
        <v>52</v>
      </c>
      <c r="O30" s="272">
        <f t="shared" si="3"/>
        <v>4.0089204491753412</v>
      </c>
    </row>
    <row r="31" spans="1:15" s="1" customFormat="1" ht="15" customHeight="1" x14ac:dyDescent="0.25">
      <c r="A31" s="228">
        <v>1</v>
      </c>
      <c r="B31" s="229">
        <v>30070</v>
      </c>
      <c r="C31" s="177" t="s">
        <v>25</v>
      </c>
      <c r="D31" s="134">
        <v>143</v>
      </c>
      <c r="E31" s="135">
        <v>0</v>
      </c>
      <c r="F31" s="135">
        <v>30.069930069930066</v>
      </c>
      <c r="G31" s="135">
        <v>59.44055944055944</v>
      </c>
      <c r="H31" s="135">
        <v>10.48951048951049</v>
      </c>
      <c r="I31" s="195">
        <f t="shared" ref="I31:I47" si="11">(2*E31+3*F31+4*G31+5*H31)/100</f>
        <v>3.8041958041958037</v>
      </c>
      <c r="J31" s="5"/>
      <c r="K31" s="275">
        <f t="shared" si="2"/>
        <v>143</v>
      </c>
      <c r="L31" s="287">
        <f t="shared" si="5"/>
        <v>100</v>
      </c>
      <c r="M31" s="277">
        <f t="shared" si="6"/>
        <v>69.930069930069934</v>
      </c>
      <c r="N31" s="282">
        <f t="shared" si="7"/>
        <v>0</v>
      </c>
      <c r="O31" s="288">
        <f t="shared" si="3"/>
        <v>0</v>
      </c>
    </row>
    <row r="32" spans="1:15" s="1" customFormat="1" ht="15" customHeight="1" x14ac:dyDescent="0.25">
      <c r="A32" s="212">
        <v>2</v>
      </c>
      <c r="B32" s="232">
        <v>30480</v>
      </c>
      <c r="C32" s="227" t="s">
        <v>153</v>
      </c>
      <c r="D32" s="134">
        <v>126</v>
      </c>
      <c r="E32" s="135">
        <v>0</v>
      </c>
      <c r="F32" s="135">
        <v>7.9365079365079358</v>
      </c>
      <c r="G32" s="135">
        <v>73.015873015873012</v>
      </c>
      <c r="H32" s="135">
        <v>19.047619047619047</v>
      </c>
      <c r="I32" s="199">
        <f t="shared" si="11"/>
        <v>4.1111111111111107</v>
      </c>
      <c r="J32" s="5"/>
      <c r="K32" s="275">
        <f t="shared" si="2"/>
        <v>126</v>
      </c>
      <c r="L32" s="280">
        <f t="shared" si="5"/>
        <v>116</v>
      </c>
      <c r="M32" s="281">
        <f t="shared" si="6"/>
        <v>92.063492063492063</v>
      </c>
      <c r="N32" s="282">
        <f t="shared" si="7"/>
        <v>0</v>
      </c>
      <c r="O32" s="283">
        <f t="shared" si="3"/>
        <v>0</v>
      </c>
    </row>
    <row r="33" spans="1:15" s="1" customFormat="1" ht="15" customHeight="1" x14ac:dyDescent="0.25">
      <c r="A33" s="212">
        <v>3</v>
      </c>
      <c r="B33" s="232">
        <v>30460</v>
      </c>
      <c r="C33" s="231" t="s">
        <v>30</v>
      </c>
      <c r="D33" s="134">
        <v>140</v>
      </c>
      <c r="E33" s="135">
        <v>2.1428571428571428</v>
      </c>
      <c r="F33" s="135">
        <v>26.428571428571431</v>
      </c>
      <c r="G33" s="135">
        <v>66.428571428571431</v>
      </c>
      <c r="H33" s="135">
        <v>5</v>
      </c>
      <c r="I33" s="196">
        <f t="shared" si="11"/>
        <v>3.7428571428571433</v>
      </c>
      <c r="J33" s="5"/>
      <c r="K33" s="275">
        <f t="shared" si="2"/>
        <v>140</v>
      </c>
      <c r="L33" s="280">
        <f t="shared" si="5"/>
        <v>100</v>
      </c>
      <c r="M33" s="281">
        <f t="shared" si="6"/>
        <v>71.428571428571431</v>
      </c>
      <c r="N33" s="282">
        <f t="shared" si="7"/>
        <v>3</v>
      </c>
      <c r="O33" s="283">
        <f t="shared" si="3"/>
        <v>2.1428571428571428</v>
      </c>
    </row>
    <row r="34" spans="1:15" s="1" customFormat="1" ht="15" customHeight="1" x14ac:dyDescent="0.25">
      <c r="A34" s="212">
        <v>4</v>
      </c>
      <c r="B34" s="232">
        <v>30030</v>
      </c>
      <c r="C34" s="231" t="s">
        <v>154</v>
      </c>
      <c r="D34" s="134">
        <v>110</v>
      </c>
      <c r="E34" s="135">
        <v>0</v>
      </c>
      <c r="F34" s="135">
        <v>20.909090909090907</v>
      </c>
      <c r="G34" s="135">
        <v>42.727272727272727</v>
      </c>
      <c r="H34" s="135">
        <v>36.363636363636367</v>
      </c>
      <c r="I34" s="196">
        <f t="shared" si="11"/>
        <v>4.1545454545454552</v>
      </c>
      <c r="J34" s="5"/>
      <c r="K34" s="275">
        <f t="shared" si="2"/>
        <v>110</v>
      </c>
      <c r="L34" s="280">
        <f t="shared" si="5"/>
        <v>87</v>
      </c>
      <c r="M34" s="281">
        <f t="shared" si="6"/>
        <v>79.090909090909093</v>
      </c>
      <c r="N34" s="282">
        <f t="shared" si="7"/>
        <v>0</v>
      </c>
      <c r="O34" s="283">
        <f t="shared" si="3"/>
        <v>0</v>
      </c>
    </row>
    <row r="35" spans="1:15" s="1" customFormat="1" ht="15" customHeight="1" x14ac:dyDescent="0.25">
      <c r="A35" s="212">
        <v>5</v>
      </c>
      <c r="B35" s="232">
        <v>31000</v>
      </c>
      <c r="C35" s="231" t="s">
        <v>38</v>
      </c>
      <c r="D35" s="134">
        <v>98</v>
      </c>
      <c r="E35" s="135">
        <v>0</v>
      </c>
      <c r="F35" s="135">
        <v>20.408163265306122</v>
      </c>
      <c r="G35" s="135">
        <v>66.326530612244895</v>
      </c>
      <c r="H35" s="135">
        <v>13.26530612244898</v>
      </c>
      <c r="I35" s="196">
        <f t="shared" si="11"/>
        <v>3.9285714285714284</v>
      </c>
      <c r="J35" s="5"/>
      <c r="K35" s="275">
        <f t="shared" si="2"/>
        <v>98</v>
      </c>
      <c r="L35" s="280">
        <f t="shared" si="5"/>
        <v>77.999999999999986</v>
      </c>
      <c r="M35" s="281">
        <f t="shared" si="6"/>
        <v>79.591836734693871</v>
      </c>
      <c r="N35" s="282">
        <f t="shared" si="7"/>
        <v>0</v>
      </c>
      <c r="O35" s="283">
        <f t="shared" si="3"/>
        <v>0</v>
      </c>
    </row>
    <row r="36" spans="1:15" s="1" customFormat="1" ht="15" customHeight="1" x14ac:dyDescent="0.25">
      <c r="A36" s="212">
        <v>6</v>
      </c>
      <c r="B36" s="232">
        <v>30130</v>
      </c>
      <c r="C36" s="231" t="s">
        <v>26</v>
      </c>
      <c r="D36" s="134">
        <v>56</v>
      </c>
      <c r="E36" s="135">
        <v>1.7857142857142856</v>
      </c>
      <c r="F36" s="135">
        <v>82.142857142857139</v>
      </c>
      <c r="G36" s="135">
        <v>16.071428571428573</v>
      </c>
      <c r="H36" s="135">
        <v>0</v>
      </c>
      <c r="I36" s="196">
        <f t="shared" si="11"/>
        <v>3.1428571428571428</v>
      </c>
      <c r="J36" s="5"/>
      <c r="K36" s="275">
        <f t="shared" si="2"/>
        <v>56</v>
      </c>
      <c r="L36" s="280">
        <f t="shared" si="5"/>
        <v>9.0000000000000018</v>
      </c>
      <c r="M36" s="281">
        <f t="shared" si="6"/>
        <v>16.071428571428573</v>
      </c>
      <c r="N36" s="282">
        <f t="shared" si="7"/>
        <v>1</v>
      </c>
      <c r="O36" s="283">
        <f t="shared" si="3"/>
        <v>1.7857142857142856</v>
      </c>
    </row>
    <row r="37" spans="1:15" s="1" customFormat="1" ht="15" customHeight="1" x14ac:dyDescent="0.25">
      <c r="A37" s="212">
        <v>7</v>
      </c>
      <c r="B37" s="232">
        <v>30160</v>
      </c>
      <c r="C37" s="231" t="s">
        <v>155</v>
      </c>
      <c r="D37" s="134">
        <v>106</v>
      </c>
      <c r="E37" s="135">
        <v>3.7735849056603774</v>
      </c>
      <c r="F37" s="135">
        <v>63.20754716981132</v>
      </c>
      <c r="G37" s="135">
        <v>33.018867924528301</v>
      </c>
      <c r="H37" s="135">
        <v>0</v>
      </c>
      <c r="I37" s="196">
        <f t="shared" si="11"/>
        <v>3.2924528301886791</v>
      </c>
      <c r="J37" s="5"/>
      <c r="K37" s="275">
        <f t="shared" si="2"/>
        <v>106</v>
      </c>
      <c r="L37" s="280">
        <f t="shared" si="5"/>
        <v>35</v>
      </c>
      <c r="M37" s="281">
        <f t="shared" si="6"/>
        <v>33.018867924528301</v>
      </c>
      <c r="N37" s="282">
        <f t="shared" si="7"/>
        <v>4</v>
      </c>
      <c r="O37" s="283">
        <f t="shared" si="3"/>
        <v>3.7735849056603774</v>
      </c>
    </row>
    <row r="38" spans="1:15" s="1" customFormat="1" ht="15" customHeight="1" x14ac:dyDescent="0.25">
      <c r="A38" s="212">
        <v>8</v>
      </c>
      <c r="B38" s="232">
        <v>30310</v>
      </c>
      <c r="C38" s="231" t="s">
        <v>28</v>
      </c>
      <c r="D38" s="134">
        <v>67</v>
      </c>
      <c r="E38" s="135">
        <v>19.402985074626866</v>
      </c>
      <c r="F38" s="135">
        <v>34.328358208955223</v>
      </c>
      <c r="G38" s="135">
        <v>40.298507462686565</v>
      </c>
      <c r="H38" s="135">
        <v>5.9701492537313428</v>
      </c>
      <c r="I38" s="196">
        <f t="shared" si="11"/>
        <v>3.3283582089552239</v>
      </c>
      <c r="J38" s="5"/>
      <c r="K38" s="275">
        <f t="shared" si="2"/>
        <v>67</v>
      </c>
      <c r="L38" s="280">
        <f t="shared" si="5"/>
        <v>31</v>
      </c>
      <c r="M38" s="281">
        <f t="shared" si="6"/>
        <v>46.268656716417908</v>
      </c>
      <c r="N38" s="282">
        <f t="shared" si="7"/>
        <v>13</v>
      </c>
      <c r="O38" s="283">
        <f t="shared" si="3"/>
        <v>19.402985074626866</v>
      </c>
    </row>
    <row r="39" spans="1:15" s="1" customFormat="1" ht="15" customHeight="1" x14ac:dyDescent="0.25">
      <c r="A39" s="212">
        <v>9</v>
      </c>
      <c r="B39" s="232">
        <v>30440</v>
      </c>
      <c r="C39" s="231" t="s">
        <v>29</v>
      </c>
      <c r="D39" s="134">
        <v>77</v>
      </c>
      <c r="E39" s="135">
        <v>11.688311688311687</v>
      </c>
      <c r="F39" s="135">
        <v>38.961038961038966</v>
      </c>
      <c r="G39" s="135">
        <v>45.454545454545453</v>
      </c>
      <c r="H39" s="135">
        <v>3.8961038961038961</v>
      </c>
      <c r="I39" s="196">
        <f t="shared" si="11"/>
        <v>3.4155844155844157</v>
      </c>
      <c r="J39" s="5"/>
      <c r="K39" s="275">
        <f t="shared" si="2"/>
        <v>77</v>
      </c>
      <c r="L39" s="280">
        <f t="shared" si="5"/>
        <v>38</v>
      </c>
      <c r="M39" s="281">
        <f t="shared" si="6"/>
        <v>49.350649350649348</v>
      </c>
      <c r="N39" s="282">
        <f t="shared" si="7"/>
        <v>8.9999999999999982</v>
      </c>
      <c r="O39" s="283">
        <f t="shared" si="3"/>
        <v>11.688311688311687</v>
      </c>
    </row>
    <row r="40" spans="1:15" s="1" customFormat="1" ht="15" customHeight="1" x14ac:dyDescent="0.25">
      <c r="A40" s="212">
        <v>10</v>
      </c>
      <c r="B40" s="232">
        <v>30500</v>
      </c>
      <c r="C40" s="231" t="s">
        <v>156</v>
      </c>
      <c r="D40" s="134">
        <v>26</v>
      </c>
      <c r="E40" s="135">
        <v>7.6923076923076925</v>
      </c>
      <c r="F40" s="135">
        <v>50</v>
      </c>
      <c r="G40" s="135">
        <v>42.307692307692307</v>
      </c>
      <c r="H40" s="135">
        <v>0</v>
      </c>
      <c r="I40" s="196">
        <f t="shared" si="11"/>
        <v>3.3461538461538463</v>
      </c>
      <c r="J40" s="5"/>
      <c r="K40" s="275">
        <f t="shared" si="2"/>
        <v>26</v>
      </c>
      <c r="L40" s="280">
        <f t="shared" si="5"/>
        <v>11</v>
      </c>
      <c r="M40" s="281">
        <f t="shared" si="6"/>
        <v>42.307692307692307</v>
      </c>
      <c r="N40" s="282">
        <f t="shared" si="7"/>
        <v>2</v>
      </c>
      <c r="O40" s="283">
        <f t="shared" si="3"/>
        <v>7.6923076923076925</v>
      </c>
    </row>
    <row r="41" spans="1:15" s="1" customFormat="1" ht="15" customHeight="1" x14ac:dyDescent="0.25">
      <c r="A41" s="212">
        <v>11</v>
      </c>
      <c r="B41" s="232">
        <v>30530</v>
      </c>
      <c r="C41" s="231" t="s">
        <v>157</v>
      </c>
      <c r="D41" s="134">
        <v>118</v>
      </c>
      <c r="E41" s="135">
        <v>3.3898305084745761</v>
      </c>
      <c r="F41" s="135">
        <v>26.271186440677969</v>
      </c>
      <c r="G41" s="135">
        <v>50</v>
      </c>
      <c r="H41" s="135">
        <v>20.33898305084746</v>
      </c>
      <c r="I41" s="196">
        <f t="shared" si="11"/>
        <v>3.8728813559322037</v>
      </c>
      <c r="J41" s="5"/>
      <c r="K41" s="275">
        <f t="shared" si="2"/>
        <v>118</v>
      </c>
      <c r="L41" s="280">
        <f t="shared" si="5"/>
        <v>83</v>
      </c>
      <c r="M41" s="281">
        <f t="shared" si="6"/>
        <v>70.33898305084746</v>
      </c>
      <c r="N41" s="282">
        <f t="shared" si="7"/>
        <v>4</v>
      </c>
      <c r="O41" s="283">
        <f t="shared" si="3"/>
        <v>3.3898305084745761</v>
      </c>
    </row>
    <row r="42" spans="1:15" s="1" customFormat="1" ht="15" customHeight="1" x14ac:dyDescent="0.25">
      <c r="A42" s="212">
        <v>12</v>
      </c>
      <c r="B42" s="232">
        <v>30640</v>
      </c>
      <c r="C42" s="231" t="s">
        <v>33</v>
      </c>
      <c r="D42" s="134">
        <v>94</v>
      </c>
      <c r="E42" s="135">
        <v>0</v>
      </c>
      <c r="F42" s="135">
        <v>12.76595744680851</v>
      </c>
      <c r="G42" s="135">
        <v>74.468085106382972</v>
      </c>
      <c r="H42" s="135">
        <v>12.76595744680851</v>
      </c>
      <c r="I42" s="196">
        <f t="shared" si="11"/>
        <v>4</v>
      </c>
      <c r="J42" s="5"/>
      <c r="K42" s="275">
        <f t="shared" si="2"/>
        <v>94</v>
      </c>
      <c r="L42" s="280">
        <f t="shared" si="5"/>
        <v>82</v>
      </c>
      <c r="M42" s="281">
        <f t="shared" si="6"/>
        <v>87.234042553191486</v>
      </c>
      <c r="N42" s="282">
        <f t="shared" si="7"/>
        <v>0</v>
      </c>
      <c r="O42" s="283">
        <f t="shared" si="3"/>
        <v>0</v>
      </c>
    </row>
    <row r="43" spans="1:15" s="1" customFormat="1" ht="15" customHeight="1" x14ac:dyDescent="0.25">
      <c r="A43" s="212">
        <v>13</v>
      </c>
      <c r="B43" s="232">
        <v>30650</v>
      </c>
      <c r="C43" s="231" t="s">
        <v>158</v>
      </c>
      <c r="D43" s="134">
        <v>68</v>
      </c>
      <c r="E43" s="135">
        <v>0</v>
      </c>
      <c r="F43" s="135">
        <v>39.705882352941174</v>
      </c>
      <c r="G43" s="135">
        <v>54.411764705882348</v>
      </c>
      <c r="H43" s="135">
        <v>5.8823529411764701</v>
      </c>
      <c r="I43" s="196">
        <f t="shared" si="11"/>
        <v>3.6617647058823533</v>
      </c>
      <c r="J43" s="5"/>
      <c r="K43" s="275">
        <f t="shared" si="2"/>
        <v>68</v>
      </c>
      <c r="L43" s="280">
        <f t="shared" si="5"/>
        <v>41</v>
      </c>
      <c r="M43" s="281">
        <f t="shared" si="6"/>
        <v>60.294117647058819</v>
      </c>
      <c r="N43" s="282">
        <f t="shared" si="7"/>
        <v>0</v>
      </c>
      <c r="O43" s="283">
        <f t="shared" si="3"/>
        <v>0</v>
      </c>
    </row>
    <row r="44" spans="1:15" s="1" customFormat="1" ht="15" customHeight="1" x14ac:dyDescent="0.25">
      <c r="A44" s="212">
        <v>14</v>
      </c>
      <c r="B44" s="229">
        <v>30790</v>
      </c>
      <c r="C44" s="227" t="s">
        <v>35</v>
      </c>
      <c r="D44" s="134">
        <v>71</v>
      </c>
      <c r="E44" s="135">
        <v>8.4507042253521121</v>
      </c>
      <c r="F44" s="135">
        <v>22.535211267605636</v>
      </c>
      <c r="G44" s="135">
        <v>52.112676056338024</v>
      </c>
      <c r="H44" s="135">
        <v>16.901408450704224</v>
      </c>
      <c r="I44" s="196">
        <f t="shared" si="11"/>
        <v>3.7746478873239435</v>
      </c>
      <c r="J44" s="5"/>
      <c r="K44" s="275">
        <f t="shared" si="2"/>
        <v>71</v>
      </c>
      <c r="L44" s="280">
        <f t="shared" si="5"/>
        <v>48.999999999999993</v>
      </c>
      <c r="M44" s="281">
        <f t="shared" si="6"/>
        <v>69.014084507042242</v>
      </c>
      <c r="N44" s="282">
        <f t="shared" si="7"/>
        <v>6</v>
      </c>
      <c r="O44" s="283">
        <f t="shared" si="3"/>
        <v>8.4507042253521121</v>
      </c>
    </row>
    <row r="45" spans="1:15" s="1" customFormat="1" ht="15" customHeight="1" x14ac:dyDescent="0.25">
      <c r="A45" s="212">
        <v>15</v>
      </c>
      <c r="B45" s="232">
        <v>30890</v>
      </c>
      <c r="C45" s="231" t="s">
        <v>159</v>
      </c>
      <c r="D45" s="134">
        <v>71</v>
      </c>
      <c r="E45" s="135">
        <v>4.225352112676056</v>
      </c>
      <c r="F45" s="135">
        <v>38.028169014084504</v>
      </c>
      <c r="G45" s="135">
        <v>54.929577464788736</v>
      </c>
      <c r="H45" s="135">
        <v>2.8169014084507045</v>
      </c>
      <c r="I45" s="196">
        <f t="shared" si="11"/>
        <v>3.563380281690141</v>
      </c>
      <c r="J45" s="5"/>
      <c r="K45" s="275">
        <f t="shared" si="2"/>
        <v>71</v>
      </c>
      <c r="L45" s="280">
        <f t="shared" si="5"/>
        <v>41</v>
      </c>
      <c r="M45" s="281">
        <f t="shared" si="6"/>
        <v>57.74647887323944</v>
      </c>
      <c r="N45" s="282">
        <f t="shared" si="7"/>
        <v>3</v>
      </c>
      <c r="O45" s="283">
        <f t="shared" si="3"/>
        <v>4.225352112676056</v>
      </c>
    </row>
    <row r="46" spans="1:15" s="1" customFormat="1" ht="15" customHeight="1" x14ac:dyDescent="0.25">
      <c r="A46" s="212">
        <v>16</v>
      </c>
      <c r="B46" s="232">
        <v>30940</v>
      </c>
      <c r="C46" s="231" t="s">
        <v>37</v>
      </c>
      <c r="D46" s="134">
        <v>101</v>
      </c>
      <c r="E46" s="135">
        <v>0</v>
      </c>
      <c r="F46" s="135">
        <v>12.871287128712872</v>
      </c>
      <c r="G46" s="135">
        <v>66.336633663366342</v>
      </c>
      <c r="H46" s="135">
        <v>20.792079207920793</v>
      </c>
      <c r="I46" s="196">
        <f t="shared" si="11"/>
        <v>4.0792079207920793</v>
      </c>
      <c r="J46" s="5"/>
      <c r="K46" s="275">
        <f t="shared" si="2"/>
        <v>101</v>
      </c>
      <c r="L46" s="280">
        <f t="shared" si="5"/>
        <v>88</v>
      </c>
      <c r="M46" s="281">
        <f t="shared" si="6"/>
        <v>87.128712871287135</v>
      </c>
      <c r="N46" s="282">
        <f t="shared" si="7"/>
        <v>0</v>
      </c>
      <c r="O46" s="283">
        <f t="shared" si="3"/>
        <v>0</v>
      </c>
    </row>
    <row r="47" spans="1:15" s="1" customFormat="1" ht="15" customHeight="1" thickBot="1" x14ac:dyDescent="0.3">
      <c r="A47" s="213">
        <v>17</v>
      </c>
      <c r="B47" s="214">
        <v>31480</v>
      </c>
      <c r="C47" s="181" t="s">
        <v>39</v>
      </c>
      <c r="D47" s="134">
        <v>125</v>
      </c>
      <c r="E47" s="135">
        <v>5.6000000000000005</v>
      </c>
      <c r="F47" s="135">
        <v>23.200000000000003</v>
      </c>
      <c r="G47" s="135">
        <v>66.400000000000006</v>
      </c>
      <c r="H47" s="135">
        <v>4.8</v>
      </c>
      <c r="I47" s="197">
        <f t="shared" si="11"/>
        <v>3.7040000000000002</v>
      </c>
      <c r="J47" s="5"/>
      <c r="K47" s="275">
        <f t="shared" si="2"/>
        <v>125</v>
      </c>
      <c r="L47" s="284">
        <f t="shared" si="5"/>
        <v>89</v>
      </c>
      <c r="M47" s="285">
        <f t="shared" si="6"/>
        <v>71.2</v>
      </c>
      <c r="N47" s="282">
        <f t="shared" si="7"/>
        <v>7.0000000000000009</v>
      </c>
      <c r="O47" s="286">
        <f t="shared" si="3"/>
        <v>5.6000000000000005</v>
      </c>
    </row>
    <row r="48" spans="1:15" s="1" customFormat="1" ht="15" customHeight="1" thickBot="1" x14ac:dyDescent="0.3">
      <c r="A48" s="211"/>
      <c r="B48" s="193"/>
      <c r="C48" s="30" t="s">
        <v>107</v>
      </c>
      <c r="D48" s="188">
        <f>SUM(D49:D67)</f>
        <v>1817</v>
      </c>
      <c r="E48" s="189">
        <f t="shared" ref="E48:H48" si="12">AVERAGE(E49:E67)</f>
        <v>2.7904809360050593</v>
      </c>
      <c r="F48" s="189">
        <f t="shared" si="12"/>
        <v>28.382411270134334</v>
      </c>
      <c r="G48" s="189">
        <f t="shared" si="12"/>
        <v>52.906398359351272</v>
      </c>
      <c r="H48" s="189">
        <f t="shared" si="12"/>
        <v>15.920709434509337</v>
      </c>
      <c r="I48" s="190">
        <f>AVERAGE(I49:I67)</f>
        <v>3.8195733629236499</v>
      </c>
      <c r="J48" s="5"/>
      <c r="K48" s="160">
        <f t="shared" si="2"/>
        <v>1817</v>
      </c>
      <c r="L48" s="161">
        <f>SUM(L49:L67)</f>
        <v>1276</v>
      </c>
      <c r="M48" s="271">
        <f t="shared" si="6"/>
        <v>68.827107793860606</v>
      </c>
      <c r="N48" s="274">
        <f>SUM(N49:N67)</f>
        <v>50</v>
      </c>
      <c r="O48" s="272">
        <f t="shared" si="3"/>
        <v>2.7904809360050593</v>
      </c>
    </row>
    <row r="49" spans="1:15" s="1" customFormat="1" ht="15" customHeight="1" x14ac:dyDescent="0.25">
      <c r="A49" s="228">
        <v>1</v>
      </c>
      <c r="B49" s="229">
        <v>40010</v>
      </c>
      <c r="C49" s="227" t="s">
        <v>160</v>
      </c>
      <c r="D49" s="134">
        <v>228</v>
      </c>
      <c r="E49" s="135">
        <v>0</v>
      </c>
      <c r="F49" s="135">
        <v>9.2105263157894726</v>
      </c>
      <c r="G49" s="135">
        <v>50.877192982456144</v>
      </c>
      <c r="H49" s="135">
        <v>39.912280701754391</v>
      </c>
      <c r="I49" s="199">
        <f t="shared" ref="I49:I67" si="13">(2*E49+3*F49+4*G49+5*H49)/100</f>
        <v>4.307017543859649</v>
      </c>
      <c r="J49" s="5"/>
      <c r="K49" s="275">
        <f t="shared" si="2"/>
        <v>228</v>
      </c>
      <c r="L49" s="287">
        <f t="shared" si="5"/>
        <v>207.00000000000003</v>
      </c>
      <c r="M49" s="277">
        <f t="shared" si="6"/>
        <v>90.789473684210535</v>
      </c>
      <c r="N49" s="282">
        <f t="shared" si="7"/>
        <v>0</v>
      </c>
      <c r="O49" s="288">
        <f t="shared" si="3"/>
        <v>0</v>
      </c>
    </row>
    <row r="50" spans="1:15" s="1" customFormat="1" ht="15" customHeight="1" x14ac:dyDescent="0.25">
      <c r="A50" s="212">
        <v>2</v>
      </c>
      <c r="B50" s="232">
        <v>40030</v>
      </c>
      <c r="C50" s="231" t="s">
        <v>133</v>
      </c>
      <c r="D50" s="134">
        <v>54</v>
      </c>
      <c r="E50" s="135">
        <v>0</v>
      </c>
      <c r="F50" s="135">
        <v>3.7037037037037033</v>
      </c>
      <c r="G50" s="135">
        <v>59.259259259259252</v>
      </c>
      <c r="H50" s="135">
        <v>37.037037037037038</v>
      </c>
      <c r="I50" s="196">
        <f t="shared" si="13"/>
        <v>4.333333333333333</v>
      </c>
      <c r="J50" s="5"/>
      <c r="K50" s="275">
        <f t="shared" si="2"/>
        <v>54</v>
      </c>
      <c r="L50" s="280">
        <f t="shared" si="5"/>
        <v>52</v>
      </c>
      <c r="M50" s="281">
        <f t="shared" si="6"/>
        <v>96.296296296296291</v>
      </c>
      <c r="N50" s="282">
        <f t="shared" si="7"/>
        <v>0</v>
      </c>
      <c r="O50" s="283">
        <f t="shared" si="3"/>
        <v>0</v>
      </c>
    </row>
    <row r="51" spans="1:15" s="1" customFormat="1" ht="15" customHeight="1" x14ac:dyDescent="0.25">
      <c r="A51" s="212">
        <v>3</v>
      </c>
      <c r="B51" s="232">
        <v>40410</v>
      </c>
      <c r="C51" s="231" t="s">
        <v>49</v>
      </c>
      <c r="D51" s="134">
        <v>171</v>
      </c>
      <c r="E51" s="135">
        <v>0.58479532163742687</v>
      </c>
      <c r="F51" s="135">
        <v>19.883040935672515</v>
      </c>
      <c r="G51" s="135">
        <v>62.57309941520468</v>
      </c>
      <c r="H51" s="135">
        <v>16.959064327485379</v>
      </c>
      <c r="I51" s="196">
        <f t="shared" si="13"/>
        <v>3.9590643274853803</v>
      </c>
      <c r="J51" s="5"/>
      <c r="K51" s="275">
        <f t="shared" si="2"/>
        <v>171</v>
      </c>
      <c r="L51" s="280">
        <f t="shared" si="5"/>
        <v>136</v>
      </c>
      <c r="M51" s="281">
        <f t="shared" si="6"/>
        <v>79.532163742690059</v>
      </c>
      <c r="N51" s="282">
        <f t="shared" si="7"/>
        <v>1</v>
      </c>
      <c r="O51" s="283">
        <f t="shared" si="3"/>
        <v>0.58479532163742687</v>
      </c>
    </row>
    <row r="52" spans="1:15" s="1" customFormat="1" ht="15" customHeight="1" x14ac:dyDescent="0.25">
      <c r="A52" s="212">
        <v>4</v>
      </c>
      <c r="B52" s="232">
        <v>40011</v>
      </c>
      <c r="C52" s="231" t="s">
        <v>40</v>
      </c>
      <c r="D52" s="134">
        <v>226</v>
      </c>
      <c r="E52" s="135">
        <v>6.1946902654867255</v>
      </c>
      <c r="F52" s="135">
        <v>32.30088495575221</v>
      </c>
      <c r="G52" s="135">
        <v>56.194690265486727</v>
      </c>
      <c r="H52" s="135">
        <v>5.3097345132743365</v>
      </c>
      <c r="I52" s="196">
        <f t="shared" si="13"/>
        <v>3.6061946902654869</v>
      </c>
      <c r="J52" s="5"/>
      <c r="K52" s="275">
        <f t="shared" si="2"/>
        <v>226</v>
      </c>
      <c r="L52" s="280">
        <f t="shared" si="5"/>
        <v>139</v>
      </c>
      <c r="M52" s="281">
        <f t="shared" si="6"/>
        <v>61.504424778761063</v>
      </c>
      <c r="N52" s="282">
        <f t="shared" si="7"/>
        <v>14</v>
      </c>
      <c r="O52" s="283">
        <f t="shared" si="3"/>
        <v>6.1946902654867255</v>
      </c>
    </row>
    <row r="53" spans="1:15" s="1" customFormat="1" ht="15" customHeight="1" x14ac:dyDescent="0.25">
      <c r="A53" s="212">
        <v>5</v>
      </c>
      <c r="B53" s="232">
        <v>40080</v>
      </c>
      <c r="C53" s="231" t="s">
        <v>42</v>
      </c>
      <c r="D53" s="134">
        <v>123</v>
      </c>
      <c r="E53" s="135">
        <v>0</v>
      </c>
      <c r="F53" s="135">
        <v>21.138211382113823</v>
      </c>
      <c r="G53" s="135">
        <v>52.032520325203258</v>
      </c>
      <c r="H53" s="135">
        <v>26.829268292682929</v>
      </c>
      <c r="I53" s="196">
        <f t="shared" si="13"/>
        <v>4.0569105691056917</v>
      </c>
      <c r="J53" s="5"/>
      <c r="K53" s="275">
        <f t="shared" si="2"/>
        <v>123</v>
      </c>
      <c r="L53" s="280">
        <f t="shared" si="5"/>
        <v>97.000000000000014</v>
      </c>
      <c r="M53" s="281">
        <f t="shared" si="6"/>
        <v>78.861788617886191</v>
      </c>
      <c r="N53" s="282">
        <f t="shared" si="7"/>
        <v>0</v>
      </c>
      <c r="O53" s="283">
        <f t="shared" si="3"/>
        <v>0</v>
      </c>
    </row>
    <row r="54" spans="1:15" s="1" customFormat="1" ht="15" customHeight="1" x14ac:dyDescent="0.25">
      <c r="A54" s="212">
        <v>6</v>
      </c>
      <c r="B54" s="232">
        <v>40100</v>
      </c>
      <c r="C54" s="231" t="s">
        <v>43</v>
      </c>
      <c r="D54" s="134">
        <v>105</v>
      </c>
      <c r="E54" s="135">
        <v>2.8571428571428572</v>
      </c>
      <c r="F54" s="135">
        <v>24.761904761904763</v>
      </c>
      <c r="G54" s="135">
        <v>61.904761904761905</v>
      </c>
      <c r="H54" s="135">
        <v>10.476190476190476</v>
      </c>
      <c r="I54" s="196">
        <f t="shared" si="13"/>
        <v>3.8</v>
      </c>
      <c r="J54" s="5"/>
      <c r="K54" s="275">
        <f t="shared" si="2"/>
        <v>105</v>
      </c>
      <c r="L54" s="280">
        <f t="shared" si="5"/>
        <v>76</v>
      </c>
      <c r="M54" s="281">
        <f t="shared" si="6"/>
        <v>72.38095238095238</v>
      </c>
      <c r="N54" s="282">
        <f t="shared" si="7"/>
        <v>3</v>
      </c>
      <c r="O54" s="283">
        <f t="shared" si="3"/>
        <v>2.8571428571428572</v>
      </c>
    </row>
    <row r="55" spans="1:15" s="1" customFormat="1" ht="15" customHeight="1" x14ac:dyDescent="0.25">
      <c r="A55" s="212">
        <v>7</v>
      </c>
      <c r="B55" s="232">
        <v>40020</v>
      </c>
      <c r="C55" s="231" t="s">
        <v>161</v>
      </c>
      <c r="D55" s="134">
        <v>31</v>
      </c>
      <c r="E55" s="135">
        <v>0</v>
      </c>
      <c r="F55" s="135">
        <v>19.35483870967742</v>
      </c>
      <c r="G55" s="135">
        <v>64.516129032258064</v>
      </c>
      <c r="H55" s="135">
        <v>16.129032258064516</v>
      </c>
      <c r="I55" s="196">
        <f t="shared" si="13"/>
        <v>3.9677419354838706</v>
      </c>
      <c r="J55" s="5"/>
      <c r="K55" s="275">
        <f t="shared" si="2"/>
        <v>31</v>
      </c>
      <c r="L55" s="280">
        <f t="shared" si="5"/>
        <v>25</v>
      </c>
      <c r="M55" s="281">
        <f t="shared" si="6"/>
        <v>80.645161290322577</v>
      </c>
      <c r="N55" s="282">
        <f t="shared" si="7"/>
        <v>0</v>
      </c>
      <c r="O55" s="283">
        <f t="shared" si="3"/>
        <v>0</v>
      </c>
    </row>
    <row r="56" spans="1:15" s="1" customFormat="1" ht="15" customHeight="1" x14ac:dyDescent="0.25">
      <c r="A56" s="212">
        <v>8</v>
      </c>
      <c r="B56" s="232">
        <v>40031</v>
      </c>
      <c r="C56" s="18" t="s">
        <v>41</v>
      </c>
      <c r="D56" s="134">
        <v>108</v>
      </c>
      <c r="E56" s="135">
        <v>0</v>
      </c>
      <c r="F56" s="135">
        <v>35.185185185185183</v>
      </c>
      <c r="G56" s="135">
        <v>53.703703703703709</v>
      </c>
      <c r="H56" s="135">
        <v>11.111111111111111</v>
      </c>
      <c r="I56" s="196">
        <f t="shared" si="13"/>
        <v>3.7592592592592591</v>
      </c>
      <c r="J56" s="5"/>
      <c r="K56" s="275">
        <f t="shared" si="2"/>
        <v>108</v>
      </c>
      <c r="L56" s="280">
        <f t="shared" si="5"/>
        <v>70.000000000000014</v>
      </c>
      <c r="M56" s="281">
        <f t="shared" si="6"/>
        <v>64.814814814814824</v>
      </c>
      <c r="N56" s="282">
        <f t="shared" si="7"/>
        <v>0</v>
      </c>
      <c r="O56" s="283">
        <f t="shared" si="3"/>
        <v>0</v>
      </c>
    </row>
    <row r="57" spans="1:15" s="1" customFormat="1" ht="15" customHeight="1" x14ac:dyDescent="0.25">
      <c r="A57" s="212">
        <v>9</v>
      </c>
      <c r="B57" s="232">
        <v>40210</v>
      </c>
      <c r="C57" s="18" t="s">
        <v>45</v>
      </c>
      <c r="D57" s="134">
        <v>40</v>
      </c>
      <c r="E57" s="135">
        <v>5</v>
      </c>
      <c r="F57" s="135">
        <v>25</v>
      </c>
      <c r="G57" s="135">
        <v>57.499999999999993</v>
      </c>
      <c r="H57" s="135">
        <v>12.5</v>
      </c>
      <c r="I57" s="196">
        <f t="shared" si="13"/>
        <v>3.7749999999999999</v>
      </c>
      <c r="J57" s="5"/>
      <c r="K57" s="275">
        <f t="shared" si="2"/>
        <v>40</v>
      </c>
      <c r="L57" s="280">
        <f t="shared" si="5"/>
        <v>28</v>
      </c>
      <c r="M57" s="281">
        <f t="shared" si="6"/>
        <v>70</v>
      </c>
      <c r="N57" s="282">
        <f t="shared" si="7"/>
        <v>2</v>
      </c>
      <c r="O57" s="283">
        <f t="shared" si="3"/>
        <v>5</v>
      </c>
    </row>
    <row r="58" spans="1:15" s="1" customFormat="1" ht="15" customHeight="1" x14ac:dyDescent="0.25">
      <c r="A58" s="212">
        <v>10</v>
      </c>
      <c r="B58" s="229">
        <v>40300</v>
      </c>
      <c r="C58" s="20" t="s">
        <v>46</v>
      </c>
      <c r="D58" s="134">
        <v>22</v>
      </c>
      <c r="E58" s="135">
        <v>4.5454545454545459</v>
      </c>
      <c r="F58" s="135">
        <v>22.727272727272727</v>
      </c>
      <c r="G58" s="135">
        <v>59.090909090909093</v>
      </c>
      <c r="H58" s="135">
        <v>13.636363636363635</v>
      </c>
      <c r="I58" s="196">
        <f t="shared" si="13"/>
        <v>3.8181818181818183</v>
      </c>
      <c r="J58" s="5"/>
      <c r="K58" s="275">
        <f t="shared" si="2"/>
        <v>22</v>
      </c>
      <c r="L58" s="280">
        <f t="shared" si="5"/>
        <v>16.000000000000004</v>
      </c>
      <c r="M58" s="281">
        <f t="shared" si="6"/>
        <v>72.727272727272734</v>
      </c>
      <c r="N58" s="282">
        <f t="shared" si="7"/>
        <v>1.0000000000000002</v>
      </c>
      <c r="O58" s="283">
        <f t="shared" si="3"/>
        <v>4.5454545454545459</v>
      </c>
    </row>
    <row r="59" spans="1:15" s="1" customFormat="1" ht="15" customHeight="1" x14ac:dyDescent="0.25">
      <c r="A59" s="212">
        <v>11</v>
      </c>
      <c r="B59" s="232">
        <v>40360</v>
      </c>
      <c r="C59" s="231" t="s">
        <v>47</v>
      </c>
      <c r="D59" s="134">
        <v>34</v>
      </c>
      <c r="E59" s="135">
        <v>0</v>
      </c>
      <c r="F59" s="135">
        <v>17.647058823529413</v>
      </c>
      <c r="G59" s="135">
        <v>50</v>
      </c>
      <c r="H59" s="135">
        <v>32.352941176470587</v>
      </c>
      <c r="I59" s="196">
        <f t="shared" si="13"/>
        <v>4.1470588235294112</v>
      </c>
      <c r="J59" s="5"/>
      <c r="K59" s="275">
        <f t="shared" si="2"/>
        <v>34</v>
      </c>
      <c r="L59" s="280">
        <f t="shared" si="5"/>
        <v>27.999999999999996</v>
      </c>
      <c r="M59" s="281">
        <f t="shared" si="6"/>
        <v>82.35294117647058</v>
      </c>
      <c r="N59" s="282">
        <f t="shared" si="7"/>
        <v>0</v>
      </c>
      <c r="O59" s="283">
        <f t="shared" si="3"/>
        <v>0</v>
      </c>
    </row>
    <row r="60" spans="1:15" s="1" customFormat="1" ht="15" customHeight="1" x14ac:dyDescent="0.25">
      <c r="A60" s="212">
        <v>12</v>
      </c>
      <c r="B60" s="232">
        <v>40390</v>
      </c>
      <c r="C60" s="231" t="s">
        <v>48</v>
      </c>
      <c r="D60" s="134">
        <v>83</v>
      </c>
      <c r="E60" s="135">
        <v>3.6144578313253009</v>
      </c>
      <c r="F60" s="135">
        <v>57.831325301204814</v>
      </c>
      <c r="G60" s="135">
        <v>36.144578313253014</v>
      </c>
      <c r="H60" s="135">
        <v>2.4096385542168677</v>
      </c>
      <c r="I60" s="196">
        <f t="shared" si="13"/>
        <v>3.3734939759036151</v>
      </c>
      <c r="J60" s="5"/>
      <c r="K60" s="275">
        <f t="shared" si="2"/>
        <v>83</v>
      </c>
      <c r="L60" s="280">
        <f t="shared" si="5"/>
        <v>32.000000000000007</v>
      </c>
      <c r="M60" s="281">
        <f t="shared" si="6"/>
        <v>38.554216867469883</v>
      </c>
      <c r="N60" s="282">
        <f t="shared" si="7"/>
        <v>2.9999999999999996</v>
      </c>
      <c r="O60" s="283">
        <f t="shared" si="3"/>
        <v>3.6144578313253009</v>
      </c>
    </row>
    <row r="61" spans="1:15" s="1" customFormat="1" ht="15" customHeight="1" x14ac:dyDescent="0.25">
      <c r="A61" s="212">
        <v>13</v>
      </c>
      <c r="B61" s="232">
        <v>40720</v>
      </c>
      <c r="C61" s="231" t="s">
        <v>162</v>
      </c>
      <c r="D61" s="134">
        <v>109</v>
      </c>
      <c r="E61" s="135">
        <v>3.669724770642202</v>
      </c>
      <c r="F61" s="135">
        <v>36.697247706422019</v>
      </c>
      <c r="G61" s="135">
        <v>56.88073394495413</v>
      </c>
      <c r="H61" s="135">
        <v>2.7522935779816518</v>
      </c>
      <c r="I61" s="196">
        <f t="shared" si="13"/>
        <v>3.5871559633027523</v>
      </c>
      <c r="J61" s="5"/>
      <c r="K61" s="275">
        <f t="shared" si="2"/>
        <v>109</v>
      </c>
      <c r="L61" s="280">
        <f t="shared" si="5"/>
        <v>65</v>
      </c>
      <c r="M61" s="281">
        <f t="shared" si="6"/>
        <v>59.633027522935784</v>
      </c>
      <c r="N61" s="282">
        <f t="shared" si="7"/>
        <v>4</v>
      </c>
      <c r="O61" s="283">
        <f t="shared" si="3"/>
        <v>3.669724770642202</v>
      </c>
    </row>
    <row r="62" spans="1:15" s="1" customFormat="1" ht="15" customHeight="1" x14ac:dyDescent="0.25">
      <c r="A62" s="212">
        <v>14</v>
      </c>
      <c r="B62" s="232">
        <v>40730</v>
      </c>
      <c r="C62" s="231" t="s">
        <v>50</v>
      </c>
      <c r="D62" s="134">
        <v>18</v>
      </c>
      <c r="E62" s="135">
        <v>5.5555555555555554</v>
      </c>
      <c r="F62" s="135">
        <v>61.111111111111114</v>
      </c>
      <c r="G62" s="135">
        <v>27.777777777777779</v>
      </c>
      <c r="H62" s="135">
        <v>5.5555555555555554</v>
      </c>
      <c r="I62" s="196">
        <f t="shared" si="13"/>
        <v>3.333333333333333</v>
      </c>
      <c r="J62" s="5"/>
      <c r="K62" s="275">
        <f t="shared" si="2"/>
        <v>18</v>
      </c>
      <c r="L62" s="280">
        <f t="shared" si="5"/>
        <v>6</v>
      </c>
      <c r="M62" s="281">
        <f t="shared" si="6"/>
        <v>33.333333333333336</v>
      </c>
      <c r="N62" s="282">
        <f t="shared" si="7"/>
        <v>1</v>
      </c>
      <c r="O62" s="283">
        <f t="shared" si="3"/>
        <v>5.5555555555555554</v>
      </c>
    </row>
    <row r="63" spans="1:15" s="1" customFormat="1" ht="15" customHeight="1" x14ac:dyDescent="0.25">
      <c r="A63" s="212">
        <v>15</v>
      </c>
      <c r="B63" s="232">
        <v>40820</v>
      </c>
      <c r="C63" s="231" t="s">
        <v>163</v>
      </c>
      <c r="D63" s="134">
        <v>76</v>
      </c>
      <c r="E63" s="135">
        <v>0</v>
      </c>
      <c r="F63" s="135">
        <v>19.736842105263158</v>
      </c>
      <c r="G63" s="135">
        <v>52.631578947368418</v>
      </c>
      <c r="H63" s="135">
        <v>27.631578947368425</v>
      </c>
      <c r="I63" s="196">
        <f t="shared" si="13"/>
        <v>4.0789473684210522</v>
      </c>
      <c r="J63" s="5"/>
      <c r="K63" s="275">
        <f t="shared" si="2"/>
        <v>76</v>
      </c>
      <c r="L63" s="280">
        <f t="shared" si="5"/>
        <v>61.000000000000007</v>
      </c>
      <c r="M63" s="281">
        <f t="shared" si="6"/>
        <v>80.26315789473685</v>
      </c>
      <c r="N63" s="282">
        <f t="shared" si="7"/>
        <v>0</v>
      </c>
      <c r="O63" s="283">
        <f t="shared" si="3"/>
        <v>0</v>
      </c>
    </row>
    <row r="64" spans="1:15" s="1" customFormat="1" ht="15" customHeight="1" x14ac:dyDescent="0.25">
      <c r="A64" s="212">
        <v>16</v>
      </c>
      <c r="B64" s="232">
        <v>40840</v>
      </c>
      <c r="C64" s="231" t="s">
        <v>52</v>
      </c>
      <c r="D64" s="134">
        <v>78</v>
      </c>
      <c r="E64" s="135">
        <v>0</v>
      </c>
      <c r="F64" s="135">
        <v>21.794871794871796</v>
      </c>
      <c r="G64" s="135">
        <v>65.384615384615387</v>
      </c>
      <c r="H64" s="135">
        <v>12.820512820512819</v>
      </c>
      <c r="I64" s="196">
        <f t="shared" si="13"/>
        <v>3.9102564102564101</v>
      </c>
      <c r="J64" s="5"/>
      <c r="K64" s="275">
        <f t="shared" si="2"/>
        <v>78</v>
      </c>
      <c r="L64" s="280">
        <f t="shared" si="5"/>
        <v>61</v>
      </c>
      <c r="M64" s="281">
        <f t="shared" si="6"/>
        <v>78.205128205128204</v>
      </c>
      <c r="N64" s="282">
        <f t="shared" si="7"/>
        <v>0</v>
      </c>
      <c r="O64" s="283">
        <f t="shared" si="3"/>
        <v>0</v>
      </c>
    </row>
    <row r="65" spans="1:15" s="1" customFormat="1" ht="15" customHeight="1" x14ac:dyDescent="0.25">
      <c r="A65" s="212">
        <v>17</v>
      </c>
      <c r="B65" s="232">
        <v>40950</v>
      </c>
      <c r="C65" s="231" t="s">
        <v>53</v>
      </c>
      <c r="D65" s="134">
        <v>104</v>
      </c>
      <c r="E65" s="135">
        <v>16.346153846153847</v>
      </c>
      <c r="F65" s="135">
        <v>59.615384615384613</v>
      </c>
      <c r="G65" s="135">
        <v>22.115384615384613</v>
      </c>
      <c r="H65" s="135">
        <v>1.9230769230769231</v>
      </c>
      <c r="I65" s="196">
        <f t="shared" si="13"/>
        <v>3.0961538461538463</v>
      </c>
      <c r="J65" s="5"/>
      <c r="K65" s="275">
        <f t="shared" si="2"/>
        <v>104</v>
      </c>
      <c r="L65" s="280">
        <f t="shared" si="5"/>
        <v>25</v>
      </c>
      <c r="M65" s="281">
        <f t="shared" si="6"/>
        <v>24.038461538461537</v>
      </c>
      <c r="N65" s="282">
        <f t="shared" si="7"/>
        <v>17</v>
      </c>
      <c r="O65" s="283">
        <f t="shared" si="3"/>
        <v>16.346153846153847</v>
      </c>
    </row>
    <row r="66" spans="1:15" s="1" customFormat="1" ht="15" customHeight="1" x14ac:dyDescent="0.25">
      <c r="A66" s="212">
        <v>18</v>
      </c>
      <c r="B66" s="232">
        <v>40990</v>
      </c>
      <c r="C66" s="231" t="s">
        <v>54</v>
      </c>
      <c r="D66" s="134">
        <v>121</v>
      </c>
      <c r="E66" s="135">
        <v>0</v>
      </c>
      <c r="F66" s="135">
        <v>19.008264462809919</v>
      </c>
      <c r="G66" s="135">
        <v>61.983471074380169</v>
      </c>
      <c r="H66" s="135">
        <v>19.008264462809919</v>
      </c>
      <c r="I66" s="196">
        <f t="shared" si="13"/>
        <v>4</v>
      </c>
      <c r="J66" s="5"/>
      <c r="K66" s="275">
        <f t="shared" si="2"/>
        <v>121</v>
      </c>
      <c r="L66" s="280">
        <f t="shared" si="5"/>
        <v>98.000000000000014</v>
      </c>
      <c r="M66" s="281">
        <f t="shared" si="6"/>
        <v>80.991735537190095</v>
      </c>
      <c r="N66" s="282">
        <f t="shared" si="7"/>
        <v>0</v>
      </c>
      <c r="O66" s="283">
        <f t="shared" si="3"/>
        <v>0</v>
      </c>
    </row>
    <row r="67" spans="1:15" s="1" customFormat="1" ht="15" customHeight="1" thickBot="1" x14ac:dyDescent="0.3">
      <c r="A67" s="213">
        <v>19</v>
      </c>
      <c r="B67" s="192">
        <v>40133</v>
      </c>
      <c r="C67" s="181" t="s">
        <v>44</v>
      </c>
      <c r="D67" s="134">
        <v>86</v>
      </c>
      <c r="E67" s="135">
        <v>4.6511627906976747</v>
      </c>
      <c r="F67" s="135">
        <v>32.558139534883722</v>
      </c>
      <c r="G67" s="135">
        <v>54.651162790697668</v>
      </c>
      <c r="H67" s="135">
        <v>8.1395348837209305</v>
      </c>
      <c r="I67" s="200">
        <f t="shared" si="13"/>
        <v>3.6627906976744184</v>
      </c>
      <c r="J67" s="5"/>
      <c r="K67" s="275">
        <f t="shared" si="2"/>
        <v>86</v>
      </c>
      <c r="L67" s="284">
        <f t="shared" si="5"/>
        <v>53.999999999999993</v>
      </c>
      <c r="M67" s="285">
        <f t="shared" si="6"/>
        <v>62.790697674418595</v>
      </c>
      <c r="N67" s="282">
        <f t="shared" si="7"/>
        <v>4</v>
      </c>
      <c r="O67" s="286">
        <f t="shared" si="3"/>
        <v>4.6511627906976747</v>
      </c>
    </row>
    <row r="68" spans="1:15" s="1" customFormat="1" ht="15" customHeight="1" thickBot="1" x14ac:dyDescent="0.3">
      <c r="A68" s="211"/>
      <c r="B68" s="193"/>
      <c r="C68" s="183" t="s">
        <v>111</v>
      </c>
      <c r="D68" s="188">
        <f>SUM(D69:D82)</f>
        <v>1558</v>
      </c>
      <c r="E68" s="189">
        <f>AVERAGE(E69:E82)</f>
        <v>2.9225650571521555</v>
      </c>
      <c r="F68" s="189">
        <f>AVERAGE(F69:F82)</f>
        <v>26.995193178351354</v>
      </c>
      <c r="G68" s="189">
        <f>AVERAGE(G69:G82)</f>
        <v>53.014138165916734</v>
      </c>
      <c r="H68" s="189">
        <f>AVERAGE(H69:H82)</f>
        <v>17.068103598579754</v>
      </c>
      <c r="I68" s="190">
        <f>AVERAGE(I69:I82)</f>
        <v>3.8422778030592406</v>
      </c>
      <c r="J68" s="5"/>
      <c r="K68" s="160">
        <f t="shared" si="2"/>
        <v>1558</v>
      </c>
      <c r="L68" s="274">
        <f>SUM(L69:L82)</f>
        <v>1105</v>
      </c>
      <c r="M68" s="271">
        <f t="shared" si="6"/>
        <v>70.082241764496487</v>
      </c>
      <c r="N68" s="274">
        <f>SUM(N69:N82)</f>
        <v>39</v>
      </c>
      <c r="O68" s="272">
        <f t="shared" si="3"/>
        <v>2.9225650571521555</v>
      </c>
    </row>
    <row r="69" spans="1:15" s="1" customFormat="1" ht="15" customHeight="1" x14ac:dyDescent="0.25">
      <c r="A69" s="228">
        <v>1</v>
      </c>
      <c r="B69" s="229">
        <v>50040</v>
      </c>
      <c r="C69" s="227" t="s">
        <v>57</v>
      </c>
      <c r="D69" s="134">
        <v>102</v>
      </c>
      <c r="E69" s="135">
        <v>0</v>
      </c>
      <c r="F69" s="135">
        <v>3.9215686274509802</v>
      </c>
      <c r="G69" s="135">
        <v>49.019607843137251</v>
      </c>
      <c r="H69" s="135">
        <v>47.058823529411761</v>
      </c>
      <c r="I69" s="199">
        <f t="shared" ref="I69:I82" si="14">(2*E69+3*F69+4*G69+5*H69)/100</f>
        <v>4.4313725490196081</v>
      </c>
      <c r="J69" s="5"/>
      <c r="K69" s="275">
        <f t="shared" si="2"/>
        <v>102</v>
      </c>
      <c r="L69" s="287">
        <f t="shared" si="5"/>
        <v>97.999999999999986</v>
      </c>
      <c r="M69" s="277">
        <f t="shared" si="6"/>
        <v>96.078431372549005</v>
      </c>
      <c r="N69" s="282">
        <f t="shared" si="7"/>
        <v>0</v>
      </c>
      <c r="O69" s="288">
        <f t="shared" si="3"/>
        <v>0</v>
      </c>
    </row>
    <row r="70" spans="1:15" s="1" customFormat="1" ht="15" customHeight="1" x14ac:dyDescent="0.25">
      <c r="A70" s="212">
        <v>2</v>
      </c>
      <c r="B70" s="232">
        <v>50003</v>
      </c>
      <c r="C70" s="231" t="s">
        <v>56</v>
      </c>
      <c r="D70" s="134">
        <v>107</v>
      </c>
      <c r="E70" s="135">
        <v>0.93457943925233633</v>
      </c>
      <c r="F70" s="135">
        <v>31.775700934579437</v>
      </c>
      <c r="G70" s="135">
        <v>59.813084112149525</v>
      </c>
      <c r="H70" s="135">
        <v>7.4766355140186906</v>
      </c>
      <c r="I70" s="196">
        <f t="shared" si="14"/>
        <v>3.7383177570093453</v>
      </c>
      <c r="J70" s="5"/>
      <c r="K70" s="275">
        <f t="shared" si="2"/>
        <v>107</v>
      </c>
      <c r="L70" s="280">
        <f t="shared" si="5"/>
        <v>72</v>
      </c>
      <c r="M70" s="281">
        <f t="shared" si="6"/>
        <v>67.289719626168221</v>
      </c>
      <c r="N70" s="282">
        <f t="shared" si="7"/>
        <v>0.99999999999999989</v>
      </c>
      <c r="O70" s="283">
        <f t="shared" si="3"/>
        <v>0.93457943925233633</v>
      </c>
    </row>
    <row r="71" spans="1:15" s="1" customFormat="1" ht="15" customHeight="1" x14ac:dyDescent="0.25">
      <c r="A71" s="212">
        <v>3</v>
      </c>
      <c r="B71" s="232">
        <v>50060</v>
      </c>
      <c r="C71" s="231" t="s">
        <v>164</v>
      </c>
      <c r="D71" s="134">
        <v>153</v>
      </c>
      <c r="E71" s="135">
        <v>4.5751633986928102</v>
      </c>
      <c r="F71" s="135">
        <v>28.104575163398692</v>
      </c>
      <c r="G71" s="135">
        <v>58.82352941176471</v>
      </c>
      <c r="H71" s="135">
        <v>8.4967320261437909</v>
      </c>
      <c r="I71" s="196">
        <f t="shared" si="14"/>
        <v>3.7124183006535945</v>
      </c>
      <c r="J71" s="5"/>
      <c r="K71" s="275">
        <f t="shared" ref="K71:K123" si="15">D71</f>
        <v>153</v>
      </c>
      <c r="L71" s="280">
        <f t="shared" si="5"/>
        <v>103</v>
      </c>
      <c r="M71" s="281">
        <f t="shared" si="6"/>
        <v>67.320261437908499</v>
      </c>
      <c r="N71" s="282">
        <f t="shared" si="7"/>
        <v>7</v>
      </c>
      <c r="O71" s="283">
        <f t="shared" ref="O71:O123" si="16">E71</f>
        <v>4.5751633986928102</v>
      </c>
    </row>
    <row r="72" spans="1:15" s="1" customFormat="1" ht="15" customHeight="1" x14ac:dyDescent="0.25">
      <c r="A72" s="212">
        <v>4</v>
      </c>
      <c r="B72" s="232">
        <v>50170</v>
      </c>
      <c r="C72" s="231" t="s">
        <v>165</v>
      </c>
      <c r="D72" s="134">
        <v>74</v>
      </c>
      <c r="E72" s="135">
        <v>2.7027027027027026</v>
      </c>
      <c r="F72" s="135">
        <v>36.486486486486484</v>
      </c>
      <c r="G72" s="135">
        <v>51.351351351351347</v>
      </c>
      <c r="H72" s="135">
        <v>9.4594594594594597</v>
      </c>
      <c r="I72" s="196">
        <f t="shared" si="14"/>
        <v>3.6756756756756754</v>
      </c>
      <c r="J72" s="5"/>
      <c r="K72" s="275">
        <f t="shared" si="15"/>
        <v>74</v>
      </c>
      <c r="L72" s="280">
        <f t="shared" si="5"/>
        <v>45</v>
      </c>
      <c r="M72" s="281">
        <f t="shared" si="6"/>
        <v>60.810810810810807</v>
      </c>
      <c r="N72" s="282">
        <f t="shared" si="7"/>
        <v>2</v>
      </c>
      <c r="O72" s="283">
        <f t="shared" si="16"/>
        <v>2.7027027027027026</v>
      </c>
    </row>
    <row r="73" spans="1:15" s="1" customFormat="1" ht="15" customHeight="1" x14ac:dyDescent="0.25">
      <c r="A73" s="212">
        <v>5</v>
      </c>
      <c r="B73" s="232">
        <v>50230</v>
      </c>
      <c r="C73" s="231" t="s">
        <v>61</v>
      </c>
      <c r="D73" s="134">
        <v>81</v>
      </c>
      <c r="E73" s="135">
        <v>4.9382716049382713</v>
      </c>
      <c r="F73" s="135">
        <v>25.925925925925924</v>
      </c>
      <c r="G73" s="135">
        <v>43.209876543209873</v>
      </c>
      <c r="H73" s="135">
        <v>25.925925925925924</v>
      </c>
      <c r="I73" s="196">
        <f t="shared" si="14"/>
        <v>3.9012345679012346</v>
      </c>
      <c r="J73" s="5"/>
      <c r="K73" s="275">
        <f t="shared" si="15"/>
        <v>81</v>
      </c>
      <c r="L73" s="280">
        <f t="shared" ref="L73:L123" si="17">K73*M73/100</f>
        <v>56</v>
      </c>
      <c r="M73" s="281">
        <f t="shared" ref="M73:M123" si="18">SUM(G73,H73)</f>
        <v>69.135802469135797</v>
      </c>
      <c r="N73" s="282">
        <f t="shared" ref="N73:N123" si="19">K73*O73/100</f>
        <v>4</v>
      </c>
      <c r="O73" s="283">
        <f t="shared" si="16"/>
        <v>4.9382716049382713</v>
      </c>
    </row>
    <row r="74" spans="1:15" s="1" customFormat="1" ht="15" customHeight="1" x14ac:dyDescent="0.25">
      <c r="A74" s="212">
        <v>6</v>
      </c>
      <c r="B74" s="232">
        <v>50340</v>
      </c>
      <c r="C74" s="231" t="s">
        <v>166</v>
      </c>
      <c r="D74" s="134">
        <v>93</v>
      </c>
      <c r="E74" s="135">
        <v>12.903225806451612</v>
      </c>
      <c r="F74" s="135">
        <v>29.032258064516132</v>
      </c>
      <c r="G74" s="135">
        <v>38.70967741935484</v>
      </c>
      <c r="H74" s="135">
        <v>19.35483870967742</v>
      </c>
      <c r="I74" s="196">
        <f t="shared" si="14"/>
        <v>3.6451612903225805</v>
      </c>
      <c r="J74" s="5"/>
      <c r="K74" s="275">
        <f t="shared" si="15"/>
        <v>93</v>
      </c>
      <c r="L74" s="280">
        <f t="shared" si="17"/>
        <v>54</v>
      </c>
      <c r="M74" s="281">
        <f t="shared" si="18"/>
        <v>58.064516129032256</v>
      </c>
      <c r="N74" s="282">
        <f t="shared" si="19"/>
        <v>12</v>
      </c>
      <c r="O74" s="283">
        <f t="shared" si="16"/>
        <v>12.903225806451612</v>
      </c>
    </row>
    <row r="75" spans="1:15" s="1" customFormat="1" ht="15" customHeight="1" x14ac:dyDescent="0.25">
      <c r="A75" s="212">
        <v>7</v>
      </c>
      <c r="B75" s="232">
        <v>50420</v>
      </c>
      <c r="C75" s="231" t="s">
        <v>167</v>
      </c>
      <c r="D75" s="134">
        <v>102</v>
      </c>
      <c r="E75" s="135">
        <v>0</v>
      </c>
      <c r="F75" s="135">
        <v>7.8431372549019605</v>
      </c>
      <c r="G75" s="135">
        <v>68.627450980392155</v>
      </c>
      <c r="H75" s="135">
        <v>23.52941176470588</v>
      </c>
      <c r="I75" s="196">
        <f t="shared" si="14"/>
        <v>4.1568627450980387</v>
      </c>
      <c r="J75" s="5"/>
      <c r="K75" s="275">
        <f t="shared" si="15"/>
        <v>102</v>
      </c>
      <c r="L75" s="280">
        <f t="shared" si="17"/>
        <v>94</v>
      </c>
      <c r="M75" s="281">
        <f t="shared" si="18"/>
        <v>92.156862745098039</v>
      </c>
      <c r="N75" s="282">
        <f t="shared" si="19"/>
        <v>0</v>
      </c>
      <c r="O75" s="283">
        <f t="shared" si="16"/>
        <v>0</v>
      </c>
    </row>
    <row r="76" spans="1:15" s="1" customFormat="1" ht="15" customHeight="1" x14ac:dyDescent="0.25">
      <c r="A76" s="212">
        <v>8</v>
      </c>
      <c r="B76" s="229">
        <v>50450</v>
      </c>
      <c r="C76" s="227" t="s">
        <v>168</v>
      </c>
      <c r="D76" s="134">
        <v>160</v>
      </c>
      <c r="E76" s="135">
        <v>0</v>
      </c>
      <c r="F76" s="135">
        <v>17.5</v>
      </c>
      <c r="G76" s="135">
        <v>71.875</v>
      </c>
      <c r="H76" s="135">
        <v>10.625</v>
      </c>
      <c r="I76" s="196">
        <f t="shared" si="14"/>
        <v>3.9312499999999999</v>
      </c>
      <c r="J76" s="5"/>
      <c r="K76" s="275">
        <f t="shared" si="15"/>
        <v>160</v>
      </c>
      <c r="L76" s="280">
        <f t="shared" si="17"/>
        <v>132</v>
      </c>
      <c r="M76" s="281">
        <f t="shared" si="18"/>
        <v>82.5</v>
      </c>
      <c r="N76" s="282">
        <f t="shared" si="19"/>
        <v>0</v>
      </c>
      <c r="O76" s="283">
        <f t="shared" si="16"/>
        <v>0</v>
      </c>
    </row>
    <row r="77" spans="1:15" s="1" customFormat="1" ht="15" customHeight="1" x14ac:dyDescent="0.25">
      <c r="A77" s="212">
        <v>9</v>
      </c>
      <c r="B77" s="232">
        <v>50620</v>
      </c>
      <c r="C77" s="231" t="s">
        <v>65</v>
      </c>
      <c r="D77" s="134">
        <v>75</v>
      </c>
      <c r="E77" s="135">
        <v>6.666666666666667</v>
      </c>
      <c r="F77" s="135">
        <v>41.333333333333336</v>
      </c>
      <c r="G77" s="135">
        <v>50.666666666666671</v>
      </c>
      <c r="H77" s="135">
        <v>1.3333333333333335</v>
      </c>
      <c r="I77" s="196">
        <f t="shared" si="14"/>
        <v>3.4666666666666668</v>
      </c>
      <c r="J77" s="5"/>
      <c r="K77" s="275">
        <f t="shared" si="15"/>
        <v>75</v>
      </c>
      <c r="L77" s="280">
        <f t="shared" si="17"/>
        <v>39.000000000000007</v>
      </c>
      <c r="M77" s="281">
        <f t="shared" si="18"/>
        <v>52.000000000000007</v>
      </c>
      <c r="N77" s="282">
        <f t="shared" si="19"/>
        <v>5</v>
      </c>
      <c r="O77" s="283">
        <f t="shared" si="16"/>
        <v>6.666666666666667</v>
      </c>
    </row>
    <row r="78" spans="1:15" s="1" customFormat="1" ht="15" customHeight="1" x14ac:dyDescent="0.25">
      <c r="A78" s="212">
        <v>10</v>
      </c>
      <c r="B78" s="232">
        <v>50760</v>
      </c>
      <c r="C78" s="231" t="s">
        <v>169</v>
      </c>
      <c r="D78" s="134">
        <v>115</v>
      </c>
      <c r="E78" s="135">
        <v>4.3478260869565215</v>
      </c>
      <c r="F78" s="135">
        <v>44.347826086956523</v>
      </c>
      <c r="G78" s="135">
        <v>41.739130434782609</v>
      </c>
      <c r="H78" s="135">
        <v>9.5652173913043477</v>
      </c>
      <c r="I78" s="196">
        <f t="shared" si="14"/>
        <v>3.5652173913043477</v>
      </c>
      <c r="J78" s="5"/>
      <c r="K78" s="275">
        <f t="shared" si="15"/>
        <v>115</v>
      </c>
      <c r="L78" s="280">
        <f t="shared" si="17"/>
        <v>59</v>
      </c>
      <c r="M78" s="281">
        <f t="shared" si="18"/>
        <v>51.304347826086953</v>
      </c>
      <c r="N78" s="282">
        <f t="shared" si="19"/>
        <v>5</v>
      </c>
      <c r="O78" s="283">
        <f t="shared" si="16"/>
        <v>4.3478260869565215</v>
      </c>
    </row>
    <row r="79" spans="1:15" s="1" customFormat="1" ht="15" customHeight="1" x14ac:dyDescent="0.25">
      <c r="A79" s="212">
        <v>11</v>
      </c>
      <c r="B79" s="232">
        <v>50780</v>
      </c>
      <c r="C79" s="231" t="s">
        <v>170</v>
      </c>
      <c r="D79" s="134">
        <v>158</v>
      </c>
      <c r="E79" s="135">
        <v>0</v>
      </c>
      <c r="F79" s="135">
        <v>26.582278481012654</v>
      </c>
      <c r="G79" s="135">
        <v>39.87341772151899</v>
      </c>
      <c r="H79" s="135">
        <v>33.544303797468359</v>
      </c>
      <c r="I79" s="196">
        <f t="shared" si="14"/>
        <v>4.0696202531645573</v>
      </c>
      <c r="J79" s="5"/>
      <c r="K79" s="275">
        <f t="shared" si="15"/>
        <v>158</v>
      </c>
      <c r="L79" s="280">
        <f t="shared" si="17"/>
        <v>116.00000000000001</v>
      </c>
      <c r="M79" s="281">
        <f t="shared" si="18"/>
        <v>73.417721518987349</v>
      </c>
      <c r="N79" s="282">
        <f t="shared" si="19"/>
        <v>0</v>
      </c>
      <c r="O79" s="283">
        <f t="shared" si="16"/>
        <v>0</v>
      </c>
    </row>
    <row r="80" spans="1:15" s="1" customFormat="1" ht="15" customHeight="1" x14ac:dyDescent="0.25">
      <c r="A80" s="212">
        <v>12</v>
      </c>
      <c r="B80" s="232">
        <v>50930</v>
      </c>
      <c r="C80" s="231" t="s">
        <v>171</v>
      </c>
      <c r="D80" s="134">
        <v>71</v>
      </c>
      <c r="E80" s="135">
        <v>1.4084507042253522</v>
      </c>
      <c r="F80" s="135">
        <v>26.760563380281688</v>
      </c>
      <c r="G80" s="135">
        <v>59.154929577464785</v>
      </c>
      <c r="H80" s="135">
        <v>12.676056338028168</v>
      </c>
      <c r="I80" s="196">
        <f t="shared" si="14"/>
        <v>3.8309859154929575</v>
      </c>
      <c r="J80" s="5"/>
      <c r="K80" s="275">
        <f t="shared" si="15"/>
        <v>71</v>
      </c>
      <c r="L80" s="280">
        <f t="shared" si="17"/>
        <v>51</v>
      </c>
      <c r="M80" s="281">
        <f t="shared" si="18"/>
        <v>71.83098591549296</v>
      </c>
      <c r="N80" s="282">
        <f t="shared" si="19"/>
        <v>1.0000000000000002</v>
      </c>
      <c r="O80" s="283">
        <f t="shared" si="16"/>
        <v>1.4084507042253522</v>
      </c>
    </row>
    <row r="81" spans="1:15" s="1" customFormat="1" ht="15" customHeight="1" x14ac:dyDescent="0.25">
      <c r="A81" s="213">
        <v>13</v>
      </c>
      <c r="B81" s="192">
        <v>51370</v>
      </c>
      <c r="C81" s="176" t="s">
        <v>69</v>
      </c>
      <c r="D81" s="134">
        <v>82</v>
      </c>
      <c r="E81" s="135">
        <v>2.4390243902439024</v>
      </c>
      <c r="F81" s="135">
        <v>28.04878048780488</v>
      </c>
      <c r="G81" s="135">
        <v>53.658536585365859</v>
      </c>
      <c r="H81" s="135">
        <v>15.853658536585366</v>
      </c>
      <c r="I81" s="198">
        <f t="shared" si="14"/>
        <v>3.8292682926829271</v>
      </c>
      <c r="J81" s="5"/>
      <c r="K81" s="275">
        <f t="shared" si="15"/>
        <v>82</v>
      </c>
      <c r="L81" s="280">
        <f t="shared" si="17"/>
        <v>57</v>
      </c>
      <c r="M81" s="281">
        <f t="shared" si="18"/>
        <v>69.512195121951223</v>
      </c>
      <c r="N81" s="282">
        <f t="shared" si="19"/>
        <v>2</v>
      </c>
      <c r="O81" s="283">
        <f t="shared" si="16"/>
        <v>2.4390243902439024</v>
      </c>
    </row>
    <row r="82" spans="1:15" s="1" customFormat="1" ht="15" customHeight="1" thickBot="1" x14ac:dyDescent="0.3">
      <c r="A82" s="213">
        <v>14</v>
      </c>
      <c r="B82" s="192">
        <v>51580</v>
      </c>
      <c r="C82" s="176" t="s">
        <v>172</v>
      </c>
      <c r="D82" s="134">
        <v>185</v>
      </c>
      <c r="E82" s="135">
        <v>0</v>
      </c>
      <c r="F82" s="135">
        <v>30.270270270270274</v>
      </c>
      <c r="G82" s="135">
        <v>55.67567567567567</v>
      </c>
      <c r="H82" s="135">
        <v>14.054054054054054</v>
      </c>
      <c r="I82" s="197">
        <f t="shared" si="14"/>
        <v>3.8378378378378373</v>
      </c>
      <c r="J82" s="5"/>
      <c r="K82" s="275">
        <f t="shared" si="15"/>
        <v>185</v>
      </c>
      <c r="L82" s="284">
        <f t="shared" si="17"/>
        <v>129</v>
      </c>
      <c r="M82" s="285">
        <f t="shared" si="18"/>
        <v>69.729729729729726</v>
      </c>
      <c r="N82" s="282">
        <f t="shared" si="19"/>
        <v>0</v>
      </c>
      <c r="O82" s="286">
        <f t="shared" si="16"/>
        <v>0</v>
      </c>
    </row>
    <row r="83" spans="1:15" s="1" customFormat="1" ht="15" customHeight="1" thickBot="1" x14ac:dyDescent="0.3">
      <c r="A83" s="211"/>
      <c r="B83" s="193"/>
      <c r="C83" s="30" t="s">
        <v>112</v>
      </c>
      <c r="D83" s="188">
        <f>SUM(D84:D113)</f>
        <v>4112</v>
      </c>
      <c r="E83" s="189">
        <f>AVERAGE(E84:E113)</f>
        <v>3.1030935527504888</v>
      </c>
      <c r="F83" s="189">
        <f>AVERAGE(F84:F113)</f>
        <v>26.262735701539313</v>
      </c>
      <c r="G83" s="189">
        <f>AVERAGE(G84:G113)</f>
        <v>55.497253552885176</v>
      </c>
      <c r="H83" s="189">
        <f>AVERAGE(H84:H113)</f>
        <v>15.136917192825026</v>
      </c>
      <c r="I83" s="190">
        <f>AVERAGE(I84:I113)</f>
        <v>3.8266799438578469</v>
      </c>
      <c r="J83" s="5"/>
      <c r="K83" s="160">
        <f t="shared" si="15"/>
        <v>4112</v>
      </c>
      <c r="L83" s="161">
        <f>SUM(L84:L113)</f>
        <v>3020</v>
      </c>
      <c r="M83" s="271">
        <f t="shared" si="18"/>
        <v>70.634170745710207</v>
      </c>
      <c r="N83" s="274">
        <f>SUM(N84:N113)</f>
        <v>111</v>
      </c>
      <c r="O83" s="272">
        <f t="shared" si="16"/>
        <v>3.1030935527504888</v>
      </c>
    </row>
    <row r="84" spans="1:15" s="1" customFormat="1" ht="15" customHeight="1" x14ac:dyDescent="0.25">
      <c r="A84" s="228">
        <v>1</v>
      </c>
      <c r="B84" s="229">
        <v>60010</v>
      </c>
      <c r="C84" s="227" t="s">
        <v>173</v>
      </c>
      <c r="D84" s="134">
        <v>86</v>
      </c>
      <c r="E84" s="135">
        <v>6.9767441860465116</v>
      </c>
      <c r="F84" s="135">
        <v>39.534883720930232</v>
      </c>
      <c r="G84" s="135">
        <v>50</v>
      </c>
      <c r="H84" s="135">
        <v>3.4883720930232558</v>
      </c>
      <c r="I84" s="199">
        <f t="shared" ref="I84:I113" si="20">(2*E84+3*F84+4*G84+5*H84)/100</f>
        <v>3.5</v>
      </c>
      <c r="J84" s="5"/>
      <c r="K84" s="275">
        <f t="shared" si="15"/>
        <v>86</v>
      </c>
      <c r="L84" s="287">
        <f t="shared" si="17"/>
        <v>46</v>
      </c>
      <c r="M84" s="277">
        <f t="shared" si="18"/>
        <v>53.488372093023258</v>
      </c>
      <c r="N84" s="282">
        <f t="shared" si="19"/>
        <v>6</v>
      </c>
      <c r="O84" s="288">
        <f t="shared" si="16"/>
        <v>6.9767441860465116</v>
      </c>
    </row>
    <row r="85" spans="1:15" s="1" customFormat="1" ht="15" customHeight="1" x14ac:dyDescent="0.25">
      <c r="A85" s="212">
        <v>2</v>
      </c>
      <c r="B85" s="232">
        <v>60020</v>
      </c>
      <c r="C85" s="231" t="s">
        <v>72</v>
      </c>
      <c r="D85" s="134">
        <v>58</v>
      </c>
      <c r="E85" s="135">
        <v>8.6206896551724146</v>
      </c>
      <c r="F85" s="135">
        <v>37.931034482758619</v>
      </c>
      <c r="G85" s="135">
        <v>51.724137931034484</v>
      </c>
      <c r="H85" s="135">
        <v>1.7241379310344827</v>
      </c>
      <c r="I85" s="196">
        <f t="shared" si="20"/>
        <v>3.4655172413793105</v>
      </c>
      <c r="J85" s="5"/>
      <c r="K85" s="275">
        <f t="shared" si="15"/>
        <v>58</v>
      </c>
      <c r="L85" s="280">
        <f t="shared" si="17"/>
        <v>31</v>
      </c>
      <c r="M85" s="281">
        <f t="shared" si="18"/>
        <v>53.448275862068968</v>
      </c>
      <c r="N85" s="282">
        <f t="shared" si="19"/>
        <v>5.0000000000000009</v>
      </c>
      <c r="O85" s="283">
        <f t="shared" si="16"/>
        <v>8.6206896551724146</v>
      </c>
    </row>
    <row r="86" spans="1:15" s="1" customFormat="1" ht="15" customHeight="1" x14ac:dyDescent="0.25">
      <c r="A86" s="212">
        <v>3</v>
      </c>
      <c r="B86" s="232">
        <v>60050</v>
      </c>
      <c r="C86" s="231" t="s">
        <v>174</v>
      </c>
      <c r="D86" s="134">
        <v>93</v>
      </c>
      <c r="E86" s="135">
        <v>2.1505376344086025</v>
      </c>
      <c r="F86" s="135">
        <v>26.881720430107524</v>
      </c>
      <c r="G86" s="135">
        <v>61.29032258064516</v>
      </c>
      <c r="H86" s="135">
        <v>9.67741935483871</v>
      </c>
      <c r="I86" s="196">
        <f t="shared" si="20"/>
        <v>3.78494623655914</v>
      </c>
      <c r="J86" s="5"/>
      <c r="K86" s="275">
        <f t="shared" si="15"/>
        <v>93</v>
      </c>
      <c r="L86" s="280">
        <f t="shared" si="17"/>
        <v>66</v>
      </c>
      <c r="M86" s="281">
        <f t="shared" si="18"/>
        <v>70.967741935483872</v>
      </c>
      <c r="N86" s="282">
        <f t="shared" si="19"/>
        <v>2.0000000000000004</v>
      </c>
      <c r="O86" s="283">
        <f t="shared" si="16"/>
        <v>2.1505376344086025</v>
      </c>
    </row>
    <row r="87" spans="1:15" s="1" customFormat="1" ht="15" customHeight="1" x14ac:dyDescent="0.25">
      <c r="A87" s="212">
        <v>4</v>
      </c>
      <c r="B87" s="232">
        <v>60070</v>
      </c>
      <c r="C87" s="231" t="s">
        <v>175</v>
      </c>
      <c r="D87" s="134">
        <v>118</v>
      </c>
      <c r="E87" s="135">
        <v>5.9322033898305087</v>
      </c>
      <c r="F87" s="135">
        <v>25.423728813559322</v>
      </c>
      <c r="G87" s="135">
        <v>62.711864406779661</v>
      </c>
      <c r="H87" s="135">
        <v>5.9322033898305087</v>
      </c>
      <c r="I87" s="196">
        <f t="shared" si="20"/>
        <v>3.6864406779661021</v>
      </c>
      <c r="J87" s="5"/>
      <c r="K87" s="275">
        <f t="shared" si="15"/>
        <v>118</v>
      </c>
      <c r="L87" s="280">
        <f t="shared" si="17"/>
        <v>81</v>
      </c>
      <c r="M87" s="281">
        <f t="shared" si="18"/>
        <v>68.644067796610173</v>
      </c>
      <c r="N87" s="282">
        <f t="shared" si="19"/>
        <v>7</v>
      </c>
      <c r="O87" s="283">
        <f t="shared" si="16"/>
        <v>5.9322033898305087</v>
      </c>
    </row>
    <row r="88" spans="1:15" s="1" customFormat="1" ht="15" customHeight="1" x14ac:dyDescent="0.25">
      <c r="A88" s="212">
        <v>5</v>
      </c>
      <c r="B88" s="232">
        <v>60180</v>
      </c>
      <c r="C88" s="231" t="s">
        <v>176</v>
      </c>
      <c r="D88" s="134">
        <v>132</v>
      </c>
      <c r="E88" s="135">
        <v>0</v>
      </c>
      <c r="F88" s="135">
        <v>6.0606060606060606</v>
      </c>
      <c r="G88" s="135">
        <v>62.121212121212125</v>
      </c>
      <c r="H88" s="135">
        <v>31.818181818181817</v>
      </c>
      <c r="I88" s="196">
        <f t="shared" si="20"/>
        <v>4.2575757575757578</v>
      </c>
      <c r="J88" s="5"/>
      <c r="K88" s="275">
        <f t="shared" si="15"/>
        <v>132</v>
      </c>
      <c r="L88" s="280">
        <f t="shared" si="17"/>
        <v>124</v>
      </c>
      <c r="M88" s="281">
        <f t="shared" si="18"/>
        <v>93.939393939393938</v>
      </c>
      <c r="N88" s="282">
        <f t="shared" si="19"/>
        <v>0</v>
      </c>
      <c r="O88" s="283">
        <f t="shared" si="16"/>
        <v>0</v>
      </c>
    </row>
    <row r="89" spans="1:15" s="1" customFormat="1" ht="15" customHeight="1" x14ac:dyDescent="0.25">
      <c r="A89" s="212">
        <v>6</v>
      </c>
      <c r="B89" s="232">
        <v>60240</v>
      </c>
      <c r="C89" s="231" t="s">
        <v>177</v>
      </c>
      <c r="D89" s="134">
        <v>196</v>
      </c>
      <c r="E89" s="135">
        <v>0.51020408163265307</v>
      </c>
      <c r="F89" s="135">
        <v>22.448979591836736</v>
      </c>
      <c r="G89" s="135">
        <v>54.591836734693878</v>
      </c>
      <c r="H89" s="135">
        <v>22.448979591836736</v>
      </c>
      <c r="I89" s="196">
        <f t="shared" si="20"/>
        <v>3.989795918367347</v>
      </c>
      <c r="J89" s="5"/>
      <c r="K89" s="275">
        <f t="shared" si="15"/>
        <v>196</v>
      </c>
      <c r="L89" s="280">
        <f t="shared" si="17"/>
        <v>151.00000000000003</v>
      </c>
      <c r="M89" s="281">
        <f t="shared" si="18"/>
        <v>77.040816326530617</v>
      </c>
      <c r="N89" s="282">
        <f t="shared" si="19"/>
        <v>1</v>
      </c>
      <c r="O89" s="283">
        <f t="shared" si="16"/>
        <v>0.51020408163265307</v>
      </c>
    </row>
    <row r="90" spans="1:15" s="1" customFormat="1" ht="15" customHeight="1" x14ac:dyDescent="0.25">
      <c r="A90" s="212">
        <v>7</v>
      </c>
      <c r="B90" s="232">
        <v>60560</v>
      </c>
      <c r="C90" s="231" t="s">
        <v>77</v>
      </c>
      <c r="D90" s="134">
        <v>43</v>
      </c>
      <c r="E90" s="135">
        <v>2.3255813953488373</v>
      </c>
      <c r="F90" s="135">
        <v>18.604651162790699</v>
      </c>
      <c r="G90" s="135">
        <v>65.116279069767444</v>
      </c>
      <c r="H90" s="135">
        <v>13.953488372093023</v>
      </c>
      <c r="I90" s="196">
        <f t="shared" si="20"/>
        <v>3.9069767441860468</v>
      </c>
      <c r="J90" s="5"/>
      <c r="K90" s="275">
        <f t="shared" si="15"/>
        <v>43</v>
      </c>
      <c r="L90" s="280">
        <f t="shared" si="17"/>
        <v>34</v>
      </c>
      <c r="M90" s="281">
        <f t="shared" si="18"/>
        <v>79.069767441860463</v>
      </c>
      <c r="N90" s="282">
        <f t="shared" si="19"/>
        <v>1</v>
      </c>
      <c r="O90" s="283">
        <f t="shared" si="16"/>
        <v>2.3255813953488373</v>
      </c>
    </row>
    <row r="91" spans="1:15" s="1" customFormat="1" ht="15" customHeight="1" x14ac:dyDescent="0.25">
      <c r="A91" s="212">
        <v>8</v>
      </c>
      <c r="B91" s="232">
        <v>60660</v>
      </c>
      <c r="C91" s="231" t="s">
        <v>178</v>
      </c>
      <c r="D91" s="134">
        <v>69</v>
      </c>
      <c r="E91" s="135">
        <v>1.4492753623188406</v>
      </c>
      <c r="F91" s="135">
        <v>42.028985507246375</v>
      </c>
      <c r="G91" s="135">
        <v>52.173913043478258</v>
      </c>
      <c r="H91" s="135">
        <v>4.3478260869565215</v>
      </c>
      <c r="I91" s="196">
        <f t="shared" si="20"/>
        <v>3.5942028985507251</v>
      </c>
      <c r="J91" s="5"/>
      <c r="K91" s="275">
        <f t="shared" si="15"/>
        <v>69</v>
      </c>
      <c r="L91" s="280">
        <f t="shared" si="17"/>
        <v>39</v>
      </c>
      <c r="M91" s="281">
        <f t="shared" si="18"/>
        <v>56.521739130434781</v>
      </c>
      <c r="N91" s="282">
        <f t="shared" si="19"/>
        <v>1</v>
      </c>
      <c r="O91" s="283">
        <f t="shared" si="16"/>
        <v>1.4492753623188406</v>
      </c>
    </row>
    <row r="92" spans="1:15" s="1" customFormat="1" ht="15" customHeight="1" x14ac:dyDescent="0.25">
      <c r="A92" s="212">
        <v>9</v>
      </c>
      <c r="B92" s="232">
        <v>60001</v>
      </c>
      <c r="C92" s="231" t="s">
        <v>179</v>
      </c>
      <c r="D92" s="134">
        <v>105</v>
      </c>
      <c r="E92" s="135">
        <v>5.7142857142857144</v>
      </c>
      <c r="F92" s="135">
        <v>50.476190476190474</v>
      </c>
      <c r="G92" s="135">
        <v>35.238095238095241</v>
      </c>
      <c r="H92" s="135">
        <v>8.5714285714285712</v>
      </c>
      <c r="I92" s="196">
        <f t="shared" si="20"/>
        <v>3.4666666666666663</v>
      </c>
      <c r="J92" s="5"/>
      <c r="K92" s="275">
        <f t="shared" si="15"/>
        <v>105</v>
      </c>
      <c r="L92" s="280">
        <f t="shared" si="17"/>
        <v>46</v>
      </c>
      <c r="M92" s="281">
        <f t="shared" si="18"/>
        <v>43.80952380952381</v>
      </c>
      <c r="N92" s="282">
        <f t="shared" si="19"/>
        <v>6</v>
      </c>
      <c r="O92" s="283">
        <f t="shared" si="16"/>
        <v>5.7142857142857144</v>
      </c>
    </row>
    <row r="93" spans="1:15" s="1" customFormat="1" ht="15" customHeight="1" x14ac:dyDescent="0.25">
      <c r="A93" s="212">
        <v>10</v>
      </c>
      <c r="B93" s="232">
        <v>60850</v>
      </c>
      <c r="C93" s="18" t="s">
        <v>180</v>
      </c>
      <c r="D93" s="134">
        <v>114</v>
      </c>
      <c r="E93" s="135">
        <v>0</v>
      </c>
      <c r="F93" s="135">
        <v>17.543859649122805</v>
      </c>
      <c r="G93" s="135">
        <v>54.385964912280706</v>
      </c>
      <c r="H93" s="135">
        <v>28.07017543859649</v>
      </c>
      <c r="I93" s="196">
        <f t="shared" si="20"/>
        <v>4.1052631578947363</v>
      </c>
      <c r="J93" s="5"/>
      <c r="K93" s="275">
        <f t="shared" si="15"/>
        <v>114</v>
      </c>
      <c r="L93" s="280">
        <f t="shared" si="17"/>
        <v>94</v>
      </c>
      <c r="M93" s="281">
        <f t="shared" si="18"/>
        <v>82.456140350877192</v>
      </c>
      <c r="N93" s="282">
        <f t="shared" si="19"/>
        <v>0</v>
      </c>
      <c r="O93" s="283">
        <f t="shared" si="16"/>
        <v>0</v>
      </c>
    </row>
    <row r="94" spans="1:15" s="1" customFormat="1" ht="15" customHeight="1" x14ac:dyDescent="0.25">
      <c r="A94" s="212">
        <v>11</v>
      </c>
      <c r="B94" s="232">
        <v>60910</v>
      </c>
      <c r="C94" s="231" t="s">
        <v>81</v>
      </c>
      <c r="D94" s="134">
        <v>73</v>
      </c>
      <c r="E94" s="135">
        <v>2.7397260273972601</v>
      </c>
      <c r="F94" s="135">
        <v>26.027397260273972</v>
      </c>
      <c r="G94" s="135">
        <v>61.643835616438359</v>
      </c>
      <c r="H94" s="135">
        <v>9.5890410958904102</v>
      </c>
      <c r="I94" s="196">
        <f t="shared" si="20"/>
        <v>3.7808219178082192</v>
      </c>
      <c r="J94" s="5"/>
      <c r="K94" s="275">
        <f t="shared" si="15"/>
        <v>73</v>
      </c>
      <c r="L94" s="280">
        <f t="shared" si="17"/>
        <v>52.000000000000007</v>
      </c>
      <c r="M94" s="281">
        <f t="shared" si="18"/>
        <v>71.232876712328775</v>
      </c>
      <c r="N94" s="282">
        <f t="shared" si="19"/>
        <v>2</v>
      </c>
      <c r="O94" s="283">
        <f t="shared" si="16"/>
        <v>2.7397260273972601</v>
      </c>
    </row>
    <row r="95" spans="1:15" s="1" customFormat="1" ht="15" customHeight="1" x14ac:dyDescent="0.25">
      <c r="A95" s="212">
        <v>12</v>
      </c>
      <c r="B95" s="232">
        <v>60980</v>
      </c>
      <c r="C95" s="231" t="s">
        <v>82</v>
      </c>
      <c r="D95" s="134">
        <v>79</v>
      </c>
      <c r="E95" s="135">
        <v>8.8607594936708853</v>
      </c>
      <c r="F95" s="135">
        <v>30.37974683544304</v>
      </c>
      <c r="G95" s="135">
        <v>54.430379746835442</v>
      </c>
      <c r="H95" s="135">
        <v>6.3291139240506329</v>
      </c>
      <c r="I95" s="196">
        <f t="shared" si="20"/>
        <v>3.5822784810126582</v>
      </c>
      <c r="J95" s="5"/>
      <c r="K95" s="275">
        <f t="shared" si="15"/>
        <v>79</v>
      </c>
      <c r="L95" s="280">
        <f t="shared" si="17"/>
        <v>48</v>
      </c>
      <c r="M95" s="281">
        <f t="shared" si="18"/>
        <v>60.759493670886073</v>
      </c>
      <c r="N95" s="282">
        <f t="shared" si="19"/>
        <v>6.9999999999999991</v>
      </c>
      <c r="O95" s="283">
        <f t="shared" si="16"/>
        <v>8.8607594936708853</v>
      </c>
    </row>
    <row r="96" spans="1:15" s="1" customFormat="1" ht="15" customHeight="1" x14ac:dyDescent="0.25">
      <c r="A96" s="212">
        <v>13</v>
      </c>
      <c r="B96" s="232">
        <v>61080</v>
      </c>
      <c r="C96" s="231" t="s">
        <v>181</v>
      </c>
      <c r="D96" s="134">
        <v>113</v>
      </c>
      <c r="E96" s="135">
        <v>1.7699115044247788</v>
      </c>
      <c r="F96" s="135">
        <v>30.088495575221241</v>
      </c>
      <c r="G96" s="135">
        <v>61.06194690265486</v>
      </c>
      <c r="H96" s="135">
        <v>7.0796460176991154</v>
      </c>
      <c r="I96" s="196">
        <f t="shared" si="20"/>
        <v>3.7345132743362832</v>
      </c>
      <c r="J96" s="5"/>
      <c r="K96" s="275">
        <f t="shared" si="15"/>
        <v>113</v>
      </c>
      <c r="L96" s="280">
        <f t="shared" si="17"/>
        <v>76.999999999999986</v>
      </c>
      <c r="M96" s="281">
        <f t="shared" si="18"/>
        <v>68.141592920353972</v>
      </c>
      <c r="N96" s="282">
        <f t="shared" si="19"/>
        <v>2</v>
      </c>
      <c r="O96" s="283">
        <f t="shared" si="16"/>
        <v>1.7699115044247788</v>
      </c>
    </row>
    <row r="97" spans="1:15" s="1" customFormat="1" ht="15" customHeight="1" x14ac:dyDescent="0.25">
      <c r="A97" s="212">
        <v>14</v>
      </c>
      <c r="B97" s="232">
        <v>61150</v>
      </c>
      <c r="C97" s="231" t="s">
        <v>182</v>
      </c>
      <c r="D97" s="134">
        <v>82</v>
      </c>
      <c r="E97" s="135">
        <v>9.7560975609756095</v>
      </c>
      <c r="F97" s="135">
        <v>48.780487804878049</v>
      </c>
      <c r="G97" s="135">
        <v>37.804878048780488</v>
      </c>
      <c r="H97" s="135">
        <v>3.6585365853658534</v>
      </c>
      <c r="I97" s="196">
        <f t="shared" si="20"/>
        <v>3.3536585365853657</v>
      </c>
      <c r="J97" s="5"/>
      <c r="K97" s="275">
        <f t="shared" si="15"/>
        <v>82</v>
      </c>
      <c r="L97" s="280">
        <f t="shared" si="17"/>
        <v>34</v>
      </c>
      <c r="M97" s="281">
        <f t="shared" si="18"/>
        <v>41.463414634146339</v>
      </c>
      <c r="N97" s="282">
        <f t="shared" si="19"/>
        <v>8</v>
      </c>
      <c r="O97" s="283">
        <f t="shared" si="16"/>
        <v>9.7560975609756095</v>
      </c>
    </row>
    <row r="98" spans="1:15" s="1" customFormat="1" ht="15" customHeight="1" x14ac:dyDescent="0.25">
      <c r="A98" s="212">
        <v>15</v>
      </c>
      <c r="B98" s="232">
        <v>61210</v>
      </c>
      <c r="C98" s="231" t="s">
        <v>183</v>
      </c>
      <c r="D98" s="134">
        <v>74</v>
      </c>
      <c r="E98" s="135">
        <v>4.0540540540540544</v>
      </c>
      <c r="F98" s="135">
        <v>20.27027027027027</v>
      </c>
      <c r="G98" s="135">
        <v>41.891891891891895</v>
      </c>
      <c r="H98" s="135">
        <v>33.783783783783782</v>
      </c>
      <c r="I98" s="196">
        <f t="shared" si="20"/>
        <v>4.0540540540540544</v>
      </c>
      <c r="J98" s="5"/>
      <c r="K98" s="275">
        <f t="shared" si="15"/>
        <v>74</v>
      </c>
      <c r="L98" s="280">
        <f t="shared" si="17"/>
        <v>56</v>
      </c>
      <c r="M98" s="281">
        <f t="shared" si="18"/>
        <v>75.675675675675677</v>
      </c>
      <c r="N98" s="282">
        <f t="shared" si="19"/>
        <v>3</v>
      </c>
      <c r="O98" s="283">
        <f t="shared" si="16"/>
        <v>4.0540540540540544</v>
      </c>
    </row>
    <row r="99" spans="1:15" s="1" customFormat="1" ht="15" customHeight="1" x14ac:dyDescent="0.25">
      <c r="A99" s="212">
        <v>16</v>
      </c>
      <c r="B99" s="232">
        <v>61290</v>
      </c>
      <c r="C99" s="231" t="s">
        <v>86</v>
      </c>
      <c r="D99" s="134">
        <v>71</v>
      </c>
      <c r="E99" s="135">
        <v>0</v>
      </c>
      <c r="F99" s="135">
        <v>29.577464788732392</v>
      </c>
      <c r="G99" s="135">
        <v>59.154929577464785</v>
      </c>
      <c r="H99" s="135">
        <v>11.267605633802818</v>
      </c>
      <c r="I99" s="196">
        <f t="shared" si="20"/>
        <v>3.816901408450704</v>
      </c>
      <c r="J99" s="5"/>
      <c r="K99" s="275">
        <f t="shared" si="15"/>
        <v>71</v>
      </c>
      <c r="L99" s="280">
        <f t="shared" si="17"/>
        <v>50</v>
      </c>
      <c r="M99" s="281">
        <f t="shared" si="18"/>
        <v>70.422535211267601</v>
      </c>
      <c r="N99" s="282">
        <f t="shared" si="19"/>
        <v>0</v>
      </c>
      <c r="O99" s="283">
        <f t="shared" si="16"/>
        <v>0</v>
      </c>
    </row>
    <row r="100" spans="1:15" s="1" customFormat="1" ht="15" customHeight="1" x14ac:dyDescent="0.25">
      <c r="A100" s="212">
        <v>17</v>
      </c>
      <c r="B100" s="232">
        <v>61340</v>
      </c>
      <c r="C100" s="231" t="s">
        <v>184</v>
      </c>
      <c r="D100" s="134">
        <v>122</v>
      </c>
      <c r="E100" s="135">
        <v>0.81967213114754101</v>
      </c>
      <c r="F100" s="135">
        <v>32.786885245901637</v>
      </c>
      <c r="G100" s="135">
        <v>45.901639344262293</v>
      </c>
      <c r="H100" s="135">
        <v>20.491803278688526</v>
      </c>
      <c r="I100" s="196">
        <f t="shared" si="20"/>
        <v>3.8606557377049184</v>
      </c>
      <c r="J100" s="5"/>
      <c r="K100" s="275">
        <f t="shared" si="15"/>
        <v>122</v>
      </c>
      <c r="L100" s="280">
        <f t="shared" si="17"/>
        <v>80.999999999999986</v>
      </c>
      <c r="M100" s="281">
        <f t="shared" si="18"/>
        <v>66.393442622950815</v>
      </c>
      <c r="N100" s="282">
        <f t="shared" si="19"/>
        <v>1</v>
      </c>
      <c r="O100" s="283">
        <f t="shared" si="16"/>
        <v>0.81967213114754101</v>
      </c>
    </row>
    <row r="101" spans="1:15" s="1" customFormat="1" ht="15" customHeight="1" x14ac:dyDescent="0.25">
      <c r="A101" s="212">
        <v>18</v>
      </c>
      <c r="B101" s="232">
        <v>61390</v>
      </c>
      <c r="C101" s="231" t="s">
        <v>185</v>
      </c>
      <c r="D101" s="134">
        <v>106</v>
      </c>
      <c r="E101" s="135">
        <v>6.6037735849056602</v>
      </c>
      <c r="F101" s="135">
        <v>40.566037735849058</v>
      </c>
      <c r="G101" s="135">
        <v>47.169811320754718</v>
      </c>
      <c r="H101" s="135">
        <v>5.6603773584905666</v>
      </c>
      <c r="I101" s="196">
        <f t="shared" si="20"/>
        <v>3.5188679245283021</v>
      </c>
      <c r="J101" s="5"/>
      <c r="K101" s="275">
        <f t="shared" si="15"/>
        <v>106</v>
      </c>
      <c r="L101" s="280">
        <f t="shared" si="17"/>
        <v>56</v>
      </c>
      <c r="M101" s="281">
        <f t="shared" si="18"/>
        <v>52.830188679245282</v>
      </c>
      <c r="N101" s="282">
        <f t="shared" si="19"/>
        <v>7</v>
      </c>
      <c r="O101" s="283">
        <f t="shared" si="16"/>
        <v>6.6037735849056602</v>
      </c>
    </row>
    <row r="102" spans="1:15" s="1" customFormat="1" ht="15" customHeight="1" x14ac:dyDescent="0.25">
      <c r="A102" s="212">
        <v>19</v>
      </c>
      <c r="B102" s="232">
        <v>61410</v>
      </c>
      <c r="C102" s="231" t="s">
        <v>186</v>
      </c>
      <c r="D102" s="134">
        <v>83</v>
      </c>
      <c r="E102" s="135">
        <v>6.024096385542169</v>
      </c>
      <c r="F102" s="135">
        <v>39.75903614457831</v>
      </c>
      <c r="G102" s="135">
        <v>49.397590361445779</v>
      </c>
      <c r="H102" s="135">
        <v>4.8192771084337354</v>
      </c>
      <c r="I102" s="196">
        <f t="shared" si="20"/>
        <v>3.5301204819277103</v>
      </c>
      <c r="J102" s="5"/>
      <c r="K102" s="275">
        <f t="shared" si="15"/>
        <v>83</v>
      </c>
      <c r="L102" s="280">
        <f t="shared" si="17"/>
        <v>45</v>
      </c>
      <c r="M102" s="281">
        <f t="shared" si="18"/>
        <v>54.216867469879517</v>
      </c>
      <c r="N102" s="282">
        <f t="shared" si="19"/>
        <v>5</v>
      </c>
      <c r="O102" s="283">
        <f t="shared" si="16"/>
        <v>6.024096385542169</v>
      </c>
    </row>
    <row r="103" spans="1:15" s="1" customFormat="1" ht="15" customHeight="1" x14ac:dyDescent="0.25">
      <c r="A103" s="212">
        <v>20</v>
      </c>
      <c r="B103" s="232">
        <v>61430</v>
      </c>
      <c r="C103" s="231" t="s">
        <v>118</v>
      </c>
      <c r="D103" s="134">
        <v>205</v>
      </c>
      <c r="E103" s="135">
        <v>1.9512195121951219</v>
      </c>
      <c r="F103" s="135">
        <v>29.756097560975608</v>
      </c>
      <c r="G103" s="135">
        <v>61.951219512195124</v>
      </c>
      <c r="H103" s="135">
        <v>6.3414634146341466</v>
      </c>
      <c r="I103" s="196">
        <f t="shared" si="20"/>
        <v>3.7268292682926831</v>
      </c>
      <c r="J103" s="5"/>
      <c r="K103" s="275">
        <f t="shared" si="15"/>
        <v>205</v>
      </c>
      <c r="L103" s="280">
        <f t="shared" si="17"/>
        <v>140</v>
      </c>
      <c r="M103" s="281">
        <f t="shared" si="18"/>
        <v>68.292682926829272</v>
      </c>
      <c r="N103" s="282">
        <f t="shared" si="19"/>
        <v>4</v>
      </c>
      <c r="O103" s="283">
        <f t="shared" si="16"/>
        <v>1.9512195121951219</v>
      </c>
    </row>
    <row r="104" spans="1:15" s="1" customFormat="1" ht="15" customHeight="1" x14ac:dyDescent="0.25">
      <c r="A104" s="212">
        <v>21</v>
      </c>
      <c r="B104" s="232">
        <v>61440</v>
      </c>
      <c r="C104" s="231" t="s">
        <v>187</v>
      </c>
      <c r="D104" s="134">
        <v>268</v>
      </c>
      <c r="E104" s="135">
        <v>1.1194029850746268</v>
      </c>
      <c r="F104" s="135">
        <v>16.417910447761194</v>
      </c>
      <c r="G104" s="135">
        <v>62.68656716417911</v>
      </c>
      <c r="H104" s="135">
        <v>19.776119402985074</v>
      </c>
      <c r="I104" s="196">
        <f t="shared" si="20"/>
        <v>4.0111940298507465</v>
      </c>
      <c r="J104" s="5"/>
      <c r="K104" s="275">
        <f t="shared" si="15"/>
        <v>268</v>
      </c>
      <c r="L104" s="280">
        <f t="shared" si="17"/>
        <v>221</v>
      </c>
      <c r="M104" s="281">
        <f t="shared" si="18"/>
        <v>82.462686567164184</v>
      </c>
      <c r="N104" s="282">
        <f t="shared" si="19"/>
        <v>3</v>
      </c>
      <c r="O104" s="283">
        <f t="shared" si="16"/>
        <v>1.1194029850746268</v>
      </c>
    </row>
    <row r="105" spans="1:15" s="1" customFormat="1" ht="15" customHeight="1" x14ac:dyDescent="0.25">
      <c r="A105" s="212">
        <v>22</v>
      </c>
      <c r="B105" s="232">
        <v>61450</v>
      </c>
      <c r="C105" s="231" t="s">
        <v>119</v>
      </c>
      <c r="D105" s="134">
        <v>176</v>
      </c>
      <c r="E105" s="135">
        <v>1.7045454545454544</v>
      </c>
      <c r="F105" s="135">
        <v>22.15909090909091</v>
      </c>
      <c r="G105" s="135">
        <v>58.522727272727273</v>
      </c>
      <c r="H105" s="135">
        <v>17.613636363636363</v>
      </c>
      <c r="I105" s="196">
        <f t="shared" si="20"/>
        <v>3.9204545454545454</v>
      </c>
      <c r="J105" s="5"/>
      <c r="K105" s="275">
        <f t="shared" si="15"/>
        <v>176</v>
      </c>
      <c r="L105" s="280">
        <f t="shared" si="17"/>
        <v>134</v>
      </c>
      <c r="M105" s="281">
        <f t="shared" si="18"/>
        <v>76.13636363636364</v>
      </c>
      <c r="N105" s="282">
        <f t="shared" si="19"/>
        <v>2.9999999999999996</v>
      </c>
      <c r="O105" s="283">
        <f t="shared" si="16"/>
        <v>1.7045454545454544</v>
      </c>
    </row>
    <row r="106" spans="1:15" s="1" customFormat="1" ht="15" customHeight="1" x14ac:dyDescent="0.25">
      <c r="A106" s="212">
        <v>23</v>
      </c>
      <c r="B106" s="232">
        <v>61470</v>
      </c>
      <c r="C106" s="231" t="s">
        <v>91</v>
      </c>
      <c r="D106" s="134">
        <v>126</v>
      </c>
      <c r="E106" s="135">
        <v>0</v>
      </c>
      <c r="F106" s="135">
        <v>24.603174603174601</v>
      </c>
      <c r="G106" s="135">
        <v>66.666666666666657</v>
      </c>
      <c r="H106" s="135">
        <v>8.7301587301587293</v>
      </c>
      <c r="I106" s="196">
        <f t="shared" si="20"/>
        <v>3.8412698412698409</v>
      </c>
      <c r="J106" s="5"/>
      <c r="K106" s="275">
        <f t="shared" si="15"/>
        <v>126</v>
      </c>
      <c r="L106" s="280">
        <f t="shared" si="17"/>
        <v>95</v>
      </c>
      <c r="M106" s="281">
        <f t="shared" si="18"/>
        <v>75.396825396825392</v>
      </c>
      <c r="N106" s="282">
        <f t="shared" si="19"/>
        <v>0</v>
      </c>
      <c r="O106" s="283">
        <f t="shared" si="16"/>
        <v>0</v>
      </c>
    </row>
    <row r="107" spans="1:15" s="1" customFormat="1" ht="15" customHeight="1" x14ac:dyDescent="0.25">
      <c r="A107" s="212">
        <v>24</v>
      </c>
      <c r="B107" s="232">
        <v>61490</v>
      </c>
      <c r="C107" s="231" t="s">
        <v>120</v>
      </c>
      <c r="D107" s="134">
        <v>231</v>
      </c>
      <c r="E107" s="135">
        <v>1.2987012987012987</v>
      </c>
      <c r="F107" s="135">
        <v>18.614718614718615</v>
      </c>
      <c r="G107" s="135">
        <v>58.00865800865801</v>
      </c>
      <c r="H107" s="135">
        <v>22.077922077922079</v>
      </c>
      <c r="I107" s="196">
        <f t="shared" si="20"/>
        <v>4.008658008658009</v>
      </c>
      <c r="J107" s="5"/>
      <c r="K107" s="275">
        <f t="shared" si="15"/>
        <v>231</v>
      </c>
      <c r="L107" s="280">
        <f t="shared" si="17"/>
        <v>185</v>
      </c>
      <c r="M107" s="281">
        <f t="shared" si="18"/>
        <v>80.086580086580085</v>
      </c>
      <c r="N107" s="282">
        <f t="shared" si="19"/>
        <v>3</v>
      </c>
      <c r="O107" s="283">
        <f t="shared" si="16"/>
        <v>1.2987012987012987</v>
      </c>
    </row>
    <row r="108" spans="1:15" s="1" customFormat="1" ht="15" customHeight="1" x14ac:dyDescent="0.25">
      <c r="A108" s="212">
        <v>25</v>
      </c>
      <c r="B108" s="232">
        <v>61500</v>
      </c>
      <c r="C108" s="231" t="s">
        <v>121</v>
      </c>
      <c r="D108" s="134">
        <v>270</v>
      </c>
      <c r="E108" s="135">
        <v>3.7037037037037033</v>
      </c>
      <c r="F108" s="135">
        <v>12.222222222222221</v>
      </c>
      <c r="G108" s="135">
        <v>57.407407407407405</v>
      </c>
      <c r="H108" s="135">
        <v>26.666666666666668</v>
      </c>
      <c r="I108" s="196">
        <f t="shared" si="20"/>
        <v>4.0703703703703704</v>
      </c>
      <c r="J108" s="5"/>
      <c r="K108" s="275">
        <f t="shared" si="15"/>
        <v>270</v>
      </c>
      <c r="L108" s="280">
        <f t="shared" si="17"/>
        <v>227</v>
      </c>
      <c r="M108" s="281">
        <f t="shared" si="18"/>
        <v>84.074074074074076</v>
      </c>
      <c r="N108" s="282">
        <f t="shared" si="19"/>
        <v>9.9999999999999982</v>
      </c>
      <c r="O108" s="283">
        <f t="shared" si="16"/>
        <v>3.7037037037037033</v>
      </c>
    </row>
    <row r="109" spans="1:15" s="1" customFormat="1" ht="15" customHeight="1" x14ac:dyDescent="0.25">
      <c r="A109" s="212">
        <v>26</v>
      </c>
      <c r="B109" s="232">
        <v>61510</v>
      </c>
      <c r="C109" s="231" t="s">
        <v>92</v>
      </c>
      <c r="D109" s="134">
        <v>131</v>
      </c>
      <c r="E109" s="135">
        <v>0</v>
      </c>
      <c r="F109" s="135">
        <v>4.5801526717557248</v>
      </c>
      <c r="G109" s="135">
        <v>51.145038167938928</v>
      </c>
      <c r="H109" s="135">
        <v>44.274809160305345</v>
      </c>
      <c r="I109" s="196">
        <f t="shared" si="20"/>
        <v>4.3969465648854964</v>
      </c>
      <c r="J109" s="5"/>
      <c r="K109" s="275">
        <f t="shared" si="15"/>
        <v>131</v>
      </c>
      <c r="L109" s="280">
        <f t="shared" si="17"/>
        <v>125</v>
      </c>
      <c r="M109" s="281">
        <f t="shared" si="18"/>
        <v>95.419847328244273</v>
      </c>
      <c r="N109" s="282">
        <f t="shared" si="19"/>
        <v>0</v>
      </c>
      <c r="O109" s="283">
        <f t="shared" si="16"/>
        <v>0</v>
      </c>
    </row>
    <row r="110" spans="1:15" s="1" customFormat="1" ht="15" customHeight="1" x14ac:dyDescent="0.25">
      <c r="A110" s="212">
        <v>27</v>
      </c>
      <c r="B110" s="232">
        <v>61520</v>
      </c>
      <c r="C110" s="231" t="s">
        <v>188</v>
      </c>
      <c r="D110" s="134">
        <v>235</v>
      </c>
      <c r="E110" s="135">
        <v>0.42553191489361702</v>
      </c>
      <c r="F110" s="135">
        <v>10.638297872340425</v>
      </c>
      <c r="G110" s="135">
        <v>59.148936170212764</v>
      </c>
      <c r="H110" s="135">
        <v>29.787234042553191</v>
      </c>
      <c r="I110" s="196">
        <f t="shared" si="20"/>
        <v>4.182978723404255</v>
      </c>
      <c r="J110" s="5"/>
      <c r="K110" s="275">
        <f t="shared" si="15"/>
        <v>235</v>
      </c>
      <c r="L110" s="280">
        <f t="shared" si="17"/>
        <v>209</v>
      </c>
      <c r="M110" s="281">
        <f t="shared" si="18"/>
        <v>88.936170212765958</v>
      </c>
      <c r="N110" s="282">
        <f t="shared" si="19"/>
        <v>1</v>
      </c>
      <c r="O110" s="283">
        <f t="shared" si="16"/>
        <v>0.42553191489361702</v>
      </c>
    </row>
    <row r="111" spans="1:15" s="1" customFormat="1" ht="15" customHeight="1" x14ac:dyDescent="0.25">
      <c r="A111" s="212">
        <v>28</v>
      </c>
      <c r="B111" s="229">
        <v>61540</v>
      </c>
      <c r="C111" s="231" t="s">
        <v>189</v>
      </c>
      <c r="D111" s="134">
        <v>221</v>
      </c>
      <c r="E111" s="135">
        <v>0</v>
      </c>
      <c r="F111" s="135">
        <v>10.407239819004525</v>
      </c>
      <c r="G111" s="135">
        <v>53.393665158371043</v>
      </c>
      <c r="H111" s="135">
        <v>36.199095022624434</v>
      </c>
      <c r="I111" s="198">
        <f t="shared" si="20"/>
        <v>4.2579185520361991</v>
      </c>
      <c r="J111" s="5"/>
      <c r="K111" s="275">
        <f t="shared" si="15"/>
        <v>221</v>
      </c>
      <c r="L111" s="280">
        <f t="shared" si="17"/>
        <v>198</v>
      </c>
      <c r="M111" s="281">
        <f t="shared" si="18"/>
        <v>89.592760180995469</v>
      </c>
      <c r="N111" s="282">
        <f t="shared" si="19"/>
        <v>0</v>
      </c>
      <c r="O111" s="283">
        <f t="shared" si="16"/>
        <v>0</v>
      </c>
    </row>
    <row r="112" spans="1:15" s="1" customFormat="1" ht="15" customHeight="1" x14ac:dyDescent="0.25">
      <c r="A112" s="228">
        <v>29</v>
      </c>
      <c r="B112" s="232">
        <v>61560</v>
      </c>
      <c r="C112" s="220" t="s">
        <v>190</v>
      </c>
      <c r="D112" s="134">
        <v>268</v>
      </c>
      <c r="E112" s="135">
        <v>8.5820895522388057</v>
      </c>
      <c r="F112" s="135">
        <v>44.776119402985074</v>
      </c>
      <c r="G112" s="135">
        <v>44.029850746268657</v>
      </c>
      <c r="H112" s="135">
        <v>2.6119402985074625</v>
      </c>
      <c r="I112" s="196">
        <f t="shared" si="20"/>
        <v>3.4067164179104474</v>
      </c>
      <c r="J112" s="5"/>
      <c r="K112" s="275">
        <f t="shared" si="15"/>
        <v>268</v>
      </c>
      <c r="L112" s="280">
        <f t="shared" si="17"/>
        <v>125</v>
      </c>
      <c r="M112" s="281">
        <f t="shared" si="18"/>
        <v>46.64179104477612</v>
      </c>
      <c r="N112" s="282">
        <f t="shared" si="19"/>
        <v>23</v>
      </c>
      <c r="O112" s="283">
        <f t="shared" si="16"/>
        <v>8.5820895522388057</v>
      </c>
    </row>
    <row r="113" spans="1:15" s="1" customFormat="1" ht="15" customHeight="1" thickBot="1" x14ac:dyDescent="0.3">
      <c r="A113" s="218">
        <v>30</v>
      </c>
      <c r="B113" s="229">
        <v>61570</v>
      </c>
      <c r="C113" s="86" t="s">
        <v>191</v>
      </c>
      <c r="D113" s="134">
        <v>164</v>
      </c>
      <c r="E113" s="135">
        <v>0</v>
      </c>
      <c r="F113" s="135">
        <v>8.536585365853659</v>
      </c>
      <c r="G113" s="135">
        <v>84.146341463414629</v>
      </c>
      <c r="H113" s="135">
        <v>7.3170731707317067</v>
      </c>
      <c r="I113" s="196">
        <f t="shared" si="20"/>
        <v>3.98780487804878</v>
      </c>
      <c r="J113" s="5"/>
      <c r="K113" s="275">
        <f t="shared" si="15"/>
        <v>164</v>
      </c>
      <c r="L113" s="284">
        <f t="shared" si="17"/>
        <v>149.99999999999997</v>
      </c>
      <c r="M113" s="285">
        <f t="shared" si="18"/>
        <v>91.463414634146332</v>
      </c>
      <c r="N113" s="282">
        <f t="shared" si="19"/>
        <v>0</v>
      </c>
      <c r="O113" s="286">
        <f t="shared" si="16"/>
        <v>0</v>
      </c>
    </row>
    <row r="114" spans="1:15" s="1" customFormat="1" ht="15" customHeight="1" thickBot="1" x14ac:dyDescent="0.3">
      <c r="A114" s="211"/>
      <c r="B114" s="193"/>
      <c r="C114" s="183" t="s">
        <v>114</v>
      </c>
      <c r="D114" s="188">
        <f>SUM(D115:D123)</f>
        <v>1021</v>
      </c>
      <c r="E114" s="189">
        <f t="shared" ref="E114:H114" si="21">AVERAGE(E115:E123)</f>
        <v>2.8487019270561103</v>
      </c>
      <c r="F114" s="189">
        <f t="shared" si="21"/>
        <v>21.585251836524158</v>
      </c>
      <c r="G114" s="189">
        <f t="shared" si="21"/>
        <v>48.484499404276953</v>
      </c>
      <c r="H114" s="189">
        <f t="shared" si="21"/>
        <v>27.081546832142784</v>
      </c>
      <c r="I114" s="190">
        <f>AVERAGE(I115:I123)</f>
        <v>3.9979889114150637</v>
      </c>
      <c r="J114" s="5"/>
      <c r="K114" s="160">
        <f t="shared" si="15"/>
        <v>1021</v>
      </c>
      <c r="L114" s="274">
        <f>SUM(L115:L123)</f>
        <v>785</v>
      </c>
      <c r="M114" s="271">
        <f t="shared" si="18"/>
        <v>75.566046236419737</v>
      </c>
      <c r="N114" s="274">
        <f>SUM(N115:N123)</f>
        <v>27</v>
      </c>
      <c r="O114" s="272">
        <f t="shared" si="16"/>
        <v>2.8487019270561103</v>
      </c>
    </row>
    <row r="115" spans="1:15" s="1" customFormat="1" ht="15" customHeight="1" x14ac:dyDescent="0.25">
      <c r="A115" s="217">
        <v>1</v>
      </c>
      <c r="B115" s="78">
        <v>70020</v>
      </c>
      <c r="C115" s="177" t="s">
        <v>93</v>
      </c>
      <c r="D115" s="151">
        <v>86</v>
      </c>
      <c r="E115" s="152">
        <v>0</v>
      </c>
      <c r="F115" s="152">
        <v>5.8139534883720927</v>
      </c>
      <c r="G115" s="152">
        <v>34.883720930232556</v>
      </c>
      <c r="H115" s="152">
        <v>59.302325581395351</v>
      </c>
      <c r="I115" s="206">
        <f t="shared" ref="I115:I123" si="22">(2*E115+3*F115+4*G115+5*H115)/100</f>
        <v>4.5348837209302326</v>
      </c>
      <c r="J115" s="5"/>
      <c r="K115" s="275">
        <f t="shared" si="15"/>
        <v>86</v>
      </c>
      <c r="L115" s="287">
        <f t="shared" si="17"/>
        <v>81</v>
      </c>
      <c r="M115" s="277">
        <f t="shared" si="18"/>
        <v>94.186046511627907</v>
      </c>
      <c r="N115" s="282">
        <f t="shared" si="19"/>
        <v>0</v>
      </c>
      <c r="O115" s="288">
        <f t="shared" si="16"/>
        <v>0</v>
      </c>
    </row>
    <row r="116" spans="1:15" s="1" customFormat="1" ht="15" customHeight="1" x14ac:dyDescent="0.25">
      <c r="A116" s="228">
        <v>2</v>
      </c>
      <c r="B116" s="232">
        <v>70110</v>
      </c>
      <c r="C116" s="231" t="s">
        <v>96</v>
      </c>
      <c r="D116" s="134">
        <v>90</v>
      </c>
      <c r="E116" s="135">
        <v>0</v>
      </c>
      <c r="F116" s="135">
        <v>14.444444444444443</v>
      </c>
      <c r="G116" s="135">
        <v>58.888888888888893</v>
      </c>
      <c r="H116" s="135">
        <v>26.666666666666668</v>
      </c>
      <c r="I116" s="207">
        <f t="shared" si="22"/>
        <v>4.1222222222222227</v>
      </c>
      <c r="J116" s="5"/>
      <c r="K116" s="275">
        <f t="shared" si="15"/>
        <v>90</v>
      </c>
      <c r="L116" s="280">
        <f t="shared" si="17"/>
        <v>77</v>
      </c>
      <c r="M116" s="281">
        <f t="shared" si="18"/>
        <v>85.555555555555557</v>
      </c>
      <c r="N116" s="282">
        <f t="shared" si="19"/>
        <v>0</v>
      </c>
      <c r="O116" s="283">
        <f t="shared" si="16"/>
        <v>0</v>
      </c>
    </row>
    <row r="117" spans="1:15" s="1" customFormat="1" ht="15" customHeight="1" x14ac:dyDescent="0.25">
      <c r="A117" s="228">
        <v>3</v>
      </c>
      <c r="B117" s="232">
        <v>70021</v>
      </c>
      <c r="C117" s="231" t="s">
        <v>94</v>
      </c>
      <c r="D117" s="134">
        <v>66</v>
      </c>
      <c r="E117" s="135">
        <v>0</v>
      </c>
      <c r="F117" s="135">
        <v>0</v>
      </c>
      <c r="G117" s="135">
        <v>39.393939393939391</v>
      </c>
      <c r="H117" s="135">
        <v>60.606060606060609</v>
      </c>
      <c r="I117" s="207">
        <f t="shared" si="22"/>
        <v>4.6060606060606064</v>
      </c>
      <c r="J117" s="5"/>
      <c r="K117" s="275">
        <f t="shared" si="15"/>
        <v>66</v>
      </c>
      <c r="L117" s="280">
        <f t="shared" si="17"/>
        <v>66</v>
      </c>
      <c r="M117" s="281">
        <f t="shared" si="18"/>
        <v>100</v>
      </c>
      <c r="N117" s="282">
        <f t="shared" si="19"/>
        <v>0</v>
      </c>
      <c r="O117" s="283">
        <f t="shared" si="16"/>
        <v>0</v>
      </c>
    </row>
    <row r="118" spans="1:15" s="1" customFormat="1" ht="15" customHeight="1" x14ac:dyDescent="0.25">
      <c r="A118" s="228">
        <v>4</v>
      </c>
      <c r="B118" s="232">
        <v>70040</v>
      </c>
      <c r="C118" s="231" t="s">
        <v>95</v>
      </c>
      <c r="D118" s="134">
        <v>70</v>
      </c>
      <c r="E118" s="135">
        <v>1.4285714285714286</v>
      </c>
      <c r="F118" s="135">
        <v>30</v>
      </c>
      <c r="G118" s="135">
        <v>58.571428571428577</v>
      </c>
      <c r="H118" s="135">
        <v>10</v>
      </c>
      <c r="I118" s="207">
        <f t="shared" si="22"/>
        <v>3.7714285714285718</v>
      </c>
      <c r="J118" s="5"/>
      <c r="K118" s="275">
        <f t="shared" si="15"/>
        <v>70</v>
      </c>
      <c r="L118" s="280">
        <f t="shared" si="17"/>
        <v>48.000000000000007</v>
      </c>
      <c r="M118" s="281">
        <f t="shared" si="18"/>
        <v>68.571428571428584</v>
      </c>
      <c r="N118" s="282">
        <f t="shared" si="19"/>
        <v>1</v>
      </c>
      <c r="O118" s="283">
        <f t="shared" si="16"/>
        <v>1.4285714285714286</v>
      </c>
    </row>
    <row r="119" spans="1:15" s="1" customFormat="1" ht="15" customHeight="1" x14ac:dyDescent="0.25">
      <c r="A119" s="228">
        <v>5</v>
      </c>
      <c r="B119" s="232">
        <v>70100</v>
      </c>
      <c r="C119" s="231" t="s">
        <v>192</v>
      </c>
      <c r="D119" s="134">
        <v>83</v>
      </c>
      <c r="E119" s="135">
        <v>0</v>
      </c>
      <c r="F119" s="135">
        <v>1.2048192771084338</v>
      </c>
      <c r="G119" s="135">
        <v>57.831325301204814</v>
      </c>
      <c r="H119" s="135">
        <v>40.963855421686745</v>
      </c>
      <c r="I119" s="207">
        <f t="shared" si="22"/>
        <v>4.3975903614457827</v>
      </c>
      <c r="J119" s="5"/>
      <c r="K119" s="275">
        <f t="shared" si="15"/>
        <v>83</v>
      </c>
      <c r="L119" s="280">
        <f t="shared" si="17"/>
        <v>82</v>
      </c>
      <c r="M119" s="281">
        <f t="shared" si="18"/>
        <v>98.795180722891558</v>
      </c>
      <c r="N119" s="282">
        <f t="shared" si="19"/>
        <v>0</v>
      </c>
      <c r="O119" s="283">
        <f t="shared" si="16"/>
        <v>0</v>
      </c>
    </row>
    <row r="120" spans="1:15" s="1" customFormat="1" ht="15" customHeight="1" x14ac:dyDescent="0.25">
      <c r="A120" s="228">
        <v>6</v>
      </c>
      <c r="B120" s="232">
        <v>70270</v>
      </c>
      <c r="C120" s="230" t="s">
        <v>97</v>
      </c>
      <c r="D120" s="134">
        <v>53</v>
      </c>
      <c r="E120" s="135">
        <v>11.320754716981133</v>
      </c>
      <c r="F120" s="135">
        <v>37.735849056603776</v>
      </c>
      <c r="G120" s="135">
        <v>50.943396226415096</v>
      </c>
      <c r="H120" s="135">
        <v>0</v>
      </c>
      <c r="I120" s="208">
        <f t="shared" si="22"/>
        <v>3.3962264150943393</v>
      </c>
      <c r="J120" s="5"/>
      <c r="K120" s="275">
        <f t="shared" si="15"/>
        <v>53</v>
      </c>
      <c r="L120" s="280">
        <f t="shared" si="17"/>
        <v>27</v>
      </c>
      <c r="M120" s="281">
        <f t="shared" si="18"/>
        <v>50.943396226415096</v>
      </c>
      <c r="N120" s="282">
        <f t="shared" si="19"/>
        <v>6</v>
      </c>
      <c r="O120" s="283">
        <f t="shared" si="16"/>
        <v>11.320754716981133</v>
      </c>
    </row>
    <row r="121" spans="1:15" s="1" customFormat="1" ht="15" customHeight="1" x14ac:dyDescent="0.25">
      <c r="A121" s="228">
        <v>7</v>
      </c>
      <c r="B121" s="233">
        <v>70510</v>
      </c>
      <c r="C121" s="230" t="s">
        <v>98</v>
      </c>
      <c r="D121" s="134">
        <v>48</v>
      </c>
      <c r="E121" s="135">
        <v>6.25</v>
      </c>
      <c r="F121" s="135">
        <v>62.5</v>
      </c>
      <c r="G121" s="135">
        <v>29.166666666666668</v>
      </c>
      <c r="H121" s="135">
        <v>2.083333333333333</v>
      </c>
      <c r="I121" s="207">
        <f t="shared" si="22"/>
        <v>3.2708333333333339</v>
      </c>
      <c r="J121" s="5"/>
      <c r="K121" s="275">
        <f t="shared" si="15"/>
        <v>48</v>
      </c>
      <c r="L121" s="280">
        <f t="shared" si="17"/>
        <v>15</v>
      </c>
      <c r="M121" s="281">
        <f t="shared" si="18"/>
        <v>31.25</v>
      </c>
      <c r="N121" s="282">
        <f t="shared" si="19"/>
        <v>3</v>
      </c>
      <c r="O121" s="283">
        <f t="shared" si="16"/>
        <v>6.25</v>
      </c>
    </row>
    <row r="122" spans="1:15" s="1" customFormat="1" ht="15" customHeight="1" x14ac:dyDescent="0.25">
      <c r="A122" s="212">
        <v>8</v>
      </c>
      <c r="B122" s="233">
        <v>10880</v>
      </c>
      <c r="C122" s="230" t="s">
        <v>193</v>
      </c>
      <c r="D122" s="134">
        <v>332</v>
      </c>
      <c r="E122" s="135">
        <v>3.0120481927710845</v>
      </c>
      <c r="F122" s="135">
        <v>26.506024096385545</v>
      </c>
      <c r="G122" s="135">
        <v>53.313253012048193</v>
      </c>
      <c r="H122" s="135">
        <v>17.168674698795179</v>
      </c>
      <c r="I122" s="207">
        <f t="shared" si="22"/>
        <v>3.8463855421686746</v>
      </c>
      <c r="J122" s="5"/>
      <c r="K122" s="275">
        <f t="shared" si="15"/>
        <v>332</v>
      </c>
      <c r="L122" s="280">
        <f t="shared" si="17"/>
        <v>233.99999999999997</v>
      </c>
      <c r="M122" s="281">
        <f t="shared" si="18"/>
        <v>70.481927710843365</v>
      </c>
      <c r="N122" s="282">
        <f t="shared" si="19"/>
        <v>10</v>
      </c>
      <c r="O122" s="283">
        <f t="shared" si="16"/>
        <v>3.0120481927710845</v>
      </c>
    </row>
    <row r="123" spans="1:15" s="1" customFormat="1" ht="15" customHeight="1" thickBot="1" x14ac:dyDescent="0.3">
      <c r="A123" s="215">
        <v>9</v>
      </c>
      <c r="B123" s="216">
        <v>10890</v>
      </c>
      <c r="C123" s="92" t="s">
        <v>194</v>
      </c>
      <c r="D123" s="154">
        <v>193</v>
      </c>
      <c r="E123" s="155">
        <v>3.6269430051813467</v>
      </c>
      <c r="F123" s="155">
        <v>16.062176165803109</v>
      </c>
      <c r="G123" s="155">
        <v>53.367875647668392</v>
      </c>
      <c r="H123" s="155">
        <v>26.94300518134715</v>
      </c>
      <c r="I123" s="221">
        <f t="shared" si="22"/>
        <v>4.0362694300518136</v>
      </c>
      <c r="J123" s="5"/>
      <c r="K123" s="289">
        <f t="shared" si="15"/>
        <v>193</v>
      </c>
      <c r="L123" s="290">
        <f t="shared" si="17"/>
        <v>155</v>
      </c>
      <c r="M123" s="291">
        <f t="shared" si="18"/>
        <v>80.310880829015545</v>
      </c>
      <c r="N123" s="292">
        <f t="shared" si="19"/>
        <v>6.9999999999999991</v>
      </c>
      <c r="O123" s="293">
        <f t="shared" si="16"/>
        <v>3.6269430051813467</v>
      </c>
    </row>
    <row r="124" spans="1:15" ht="15" customHeight="1" x14ac:dyDescent="0.25">
      <c r="A124" s="8"/>
      <c r="B124" s="8"/>
      <c r="C124" s="8"/>
      <c r="D124" s="426" t="s">
        <v>101</v>
      </c>
      <c r="E124" s="426"/>
      <c r="F124" s="426"/>
      <c r="G124" s="426"/>
      <c r="H124" s="426"/>
      <c r="I124" s="191">
        <f>AVERAGE(I8:I16,I18:I29,I31:I47,I49:I67,I69:I82,I84:I113,I115:I123)</f>
        <v>3.8213265693772107</v>
      </c>
      <c r="J124" s="3"/>
      <c r="K124" s="294"/>
      <c r="M124" s="122"/>
      <c r="O124" s="122"/>
    </row>
    <row r="125" spans="1:15" ht="15" customHeight="1" x14ac:dyDescent="0.25">
      <c r="A125" s="8"/>
      <c r="B125" s="8"/>
      <c r="C125" s="8"/>
      <c r="D125" s="8"/>
      <c r="E125" s="9"/>
      <c r="I125" s="225"/>
      <c r="J125" s="3"/>
    </row>
    <row r="126" spans="1:15" ht="15" customHeight="1" x14ac:dyDescent="0.25">
      <c r="A126" s="8"/>
      <c r="B126" s="8"/>
      <c r="C126" s="8"/>
      <c r="D126" s="8"/>
      <c r="E126" s="9"/>
      <c r="I126" s="225"/>
      <c r="J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4"/>
      <c r="J127" s="3"/>
    </row>
  </sheetData>
  <mergeCells count="8">
    <mergeCell ref="I4:I5"/>
    <mergeCell ref="D124:H124"/>
    <mergeCell ref="C2:D2"/>
    <mergeCell ref="A4:A5"/>
    <mergeCell ref="B4:B5"/>
    <mergeCell ref="C4:C5"/>
    <mergeCell ref="D4:D5"/>
    <mergeCell ref="E4:H4"/>
  </mergeCells>
  <conditionalFormatting sqref="I6:I124">
    <cfRule type="cellIs" dxfId="42" priority="10" stopIfTrue="1" operator="between">
      <formula>$I$124</formula>
      <formula>3.816</formula>
    </cfRule>
    <cfRule type="containsBlanks" dxfId="41" priority="11" stopIfTrue="1">
      <formula>LEN(TRIM(I6))=0</formula>
    </cfRule>
    <cfRule type="cellIs" dxfId="40" priority="12" stopIfTrue="1" operator="lessThan">
      <formula>3.5</formula>
    </cfRule>
    <cfRule type="cellIs" dxfId="39" priority="13" stopIfTrue="1" operator="between">
      <formula>$I$124</formula>
      <formula>3.5</formula>
    </cfRule>
    <cfRule type="cellIs" dxfId="38" priority="14" stopIfTrue="1" operator="between">
      <formula>4.5</formula>
      <formula>$I$124</formula>
    </cfRule>
    <cfRule type="cellIs" dxfId="37" priority="15" stopIfTrue="1" operator="greaterThanOrEqual">
      <formula>4.5</formula>
    </cfRule>
  </conditionalFormatting>
  <conditionalFormatting sqref="M7 M9:M123">
    <cfRule type="cellIs" dxfId="36" priority="1" operator="equal">
      <formula>90</formula>
    </cfRule>
    <cfRule type="cellIs" dxfId="35" priority="2" operator="lessThan">
      <formula>50</formula>
    </cfRule>
    <cfRule type="cellIs" dxfId="34" priority="3" operator="between">
      <formula>50</formula>
      <formula>$M$6</formula>
    </cfRule>
    <cfRule type="cellIs" dxfId="33" priority="4" operator="between">
      <formula>$M$6</formula>
      <formula>90</formula>
    </cfRule>
    <cfRule type="cellIs" dxfId="32" priority="5" operator="between">
      <formula>90</formula>
      <formula>100</formula>
    </cfRule>
  </conditionalFormatting>
  <conditionalFormatting sqref="N8:O123">
    <cfRule type="containsBlanks" dxfId="31" priority="6">
      <formula>LEN(TRIM(N8))=0</formula>
    </cfRule>
    <cfRule type="cellIs" dxfId="30" priority="7" stopIfTrue="1" operator="equal">
      <formula>0</formula>
    </cfRule>
  </conditionalFormatting>
  <conditionalFormatting sqref="N7:O123">
    <cfRule type="cellIs" dxfId="29" priority="8" operator="between">
      <formula>0</formula>
      <formula>9.99</formula>
    </cfRule>
    <cfRule type="cellIs" dxfId="28" priority="9" operator="greaterThanOrEqual">
      <formula>9.9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225" customWidth="1"/>
    <col min="2" max="2" width="9.7109375" style="225" customWidth="1"/>
    <col min="3" max="3" width="32.7109375" style="225" customWidth="1"/>
    <col min="4" max="4" width="8.7109375" style="225" customWidth="1"/>
    <col min="5" max="8" width="7.7109375" style="225" customWidth="1"/>
    <col min="9" max="9" width="8.7109375" style="2" customWidth="1"/>
    <col min="10" max="10" width="9.140625" style="225"/>
    <col min="11" max="12" width="10.28515625" style="225" customWidth="1"/>
    <col min="13" max="16384" width="9.140625" style="225"/>
  </cols>
  <sheetData>
    <row r="1" spans="1:16" ht="15" customHeight="1" x14ac:dyDescent="0.25">
      <c r="K1" s="313"/>
      <c r="L1" s="172" t="s">
        <v>196</v>
      </c>
    </row>
    <row r="2" spans="1:16" ht="15" customHeight="1" x14ac:dyDescent="0.25">
      <c r="A2" s="3"/>
      <c r="B2" s="3"/>
      <c r="C2" s="430" t="s">
        <v>99</v>
      </c>
      <c r="D2" s="430"/>
      <c r="E2" s="14"/>
      <c r="F2" s="14"/>
      <c r="G2" s="14"/>
      <c r="H2" s="14"/>
      <c r="I2" s="16">
        <v>2023</v>
      </c>
      <c r="J2" s="3"/>
      <c r="K2" s="179"/>
      <c r="L2" s="172" t="s">
        <v>197</v>
      </c>
    </row>
    <row r="3" spans="1:16" ht="15" customHeight="1" thickBot="1" x14ac:dyDescent="0.3">
      <c r="A3" s="3"/>
      <c r="B3" s="3"/>
      <c r="C3" s="3"/>
      <c r="D3" s="3"/>
      <c r="E3" s="3"/>
      <c r="F3" s="3"/>
      <c r="G3" s="3"/>
      <c r="H3" s="3"/>
      <c r="I3" s="4"/>
      <c r="J3" s="3"/>
      <c r="K3" s="224"/>
      <c r="L3" s="172" t="s">
        <v>198</v>
      </c>
    </row>
    <row r="4" spans="1:16" ht="15" customHeight="1" thickBot="1" x14ac:dyDescent="0.3">
      <c r="A4" s="418" t="s">
        <v>0</v>
      </c>
      <c r="B4" s="420" t="s">
        <v>1</v>
      </c>
      <c r="C4" s="420" t="s">
        <v>2</v>
      </c>
      <c r="D4" s="431" t="s">
        <v>3</v>
      </c>
      <c r="E4" s="427" t="s">
        <v>4</v>
      </c>
      <c r="F4" s="428"/>
      <c r="G4" s="428"/>
      <c r="H4" s="429"/>
      <c r="I4" s="424" t="s">
        <v>100</v>
      </c>
      <c r="J4" s="3"/>
      <c r="K4" s="173"/>
      <c r="L4" s="172" t="s">
        <v>199</v>
      </c>
    </row>
    <row r="5" spans="1:16" ht="30" customHeight="1" thickBot="1" x14ac:dyDescent="0.3">
      <c r="A5" s="419"/>
      <c r="B5" s="421"/>
      <c r="C5" s="421"/>
      <c r="D5" s="432"/>
      <c r="E5" s="178">
        <v>2</v>
      </c>
      <c r="F5" s="178">
        <v>3</v>
      </c>
      <c r="G5" s="178">
        <v>4</v>
      </c>
      <c r="H5" s="178">
        <v>5</v>
      </c>
      <c r="I5" s="425"/>
      <c r="K5" s="94" t="s">
        <v>128</v>
      </c>
      <c r="L5" s="95" t="s">
        <v>129</v>
      </c>
      <c r="M5" s="95" t="s">
        <v>195</v>
      </c>
      <c r="N5" s="95" t="s">
        <v>131</v>
      </c>
      <c r="O5" s="96" t="s">
        <v>132</v>
      </c>
    </row>
    <row r="6" spans="1:16" ht="15" customHeight="1" thickBot="1" x14ac:dyDescent="0.3">
      <c r="A6" s="184"/>
      <c r="B6" s="185"/>
      <c r="C6" s="180" t="s">
        <v>116</v>
      </c>
      <c r="D6" s="186">
        <f>D7+D17+D30+D48+D69+D84+D115</f>
        <v>14183</v>
      </c>
      <c r="E6" s="125">
        <f>AVERAGE(E8:E16,E18:E29,E31:E47,E49:E68,E70:E83,E85:E114,E116:E124)</f>
        <v>0.79612612612612632</v>
      </c>
      <c r="F6" s="126">
        <f t="shared" ref="F6:H6" si="0">AVERAGE(F8:F16,F18:F29,F31:F47,F49:F68,F70:F83,F85:F114,F116:F124)</f>
        <v>14.920720720720722</v>
      </c>
      <c r="G6" s="126">
        <f t="shared" si="0"/>
        <v>55.295945945945952</v>
      </c>
      <c r="H6" s="127">
        <f t="shared" si="0"/>
        <v>28.986936936936949</v>
      </c>
      <c r="I6" s="219">
        <v>4.13</v>
      </c>
      <c r="J6" s="226"/>
      <c r="K6" s="263">
        <f>D6</f>
        <v>14183</v>
      </c>
      <c r="L6" s="332">
        <f>L7+L17+L30+L48+L68+L83+L114</f>
        <v>5615.9690000000001</v>
      </c>
      <c r="M6" s="265">
        <f t="shared" ref="M6:M8" si="1">SUM(G6,H6)</f>
        <v>84.282882882882902</v>
      </c>
      <c r="N6" s="332">
        <f>N7+N17+N30+N48+N68+N83+N114</f>
        <v>59.992699999999999</v>
      </c>
      <c r="O6" s="333">
        <f>E6</f>
        <v>0.79612612612612632</v>
      </c>
    </row>
    <row r="7" spans="1:16" ht="15" customHeight="1" thickBot="1" x14ac:dyDescent="0.3">
      <c r="A7" s="211"/>
      <c r="B7" s="193"/>
      <c r="C7" s="183" t="s">
        <v>102</v>
      </c>
      <c r="D7" s="182">
        <f>SUM(D8:D16)</f>
        <v>915</v>
      </c>
      <c r="E7" s="205">
        <f t="shared" ref="E7:H7" si="2">AVERAGE(E8:E16)</f>
        <v>0.45777777777777778</v>
      </c>
      <c r="F7" s="205">
        <f t="shared" si="2"/>
        <v>11.525555555555556</v>
      </c>
      <c r="G7" s="205">
        <f t="shared" si="2"/>
        <v>50.945555555555558</v>
      </c>
      <c r="H7" s="205">
        <f t="shared" si="2"/>
        <v>37.071111111111108</v>
      </c>
      <c r="I7" s="201">
        <f>AVERAGE(I8:I16)</f>
        <v>4.2463000000000006</v>
      </c>
      <c r="J7" s="226"/>
      <c r="K7" s="331">
        <f t="shared" ref="K7:K70" si="3">D7</f>
        <v>915</v>
      </c>
      <c r="L7" s="326">
        <f>SUM(L8:L16)</f>
        <v>794.00289999999995</v>
      </c>
      <c r="M7" s="327">
        <f t="shared" si="1"/>
        <v>88.016666666666666</v>
      </c>
      <c r="N7" s="326">
        <f>SUM(N8:N16)</f>
        <v>6.0015999999999998</v>
      </c>
      <c r="O7" s="329">
        <f t="shared" ref="O7:O70" si="4">E7</f>
        <v>0.45777777777777778</v>
      </c>
      <c r="P7" s="66"/>
    </row>
    <row r="8" spans="1:16" s="1" customFormat="1" ht="15" customHeight="1" x14ac:dyDescent="0.25">
      <c r="A8" s="228">
        <v>1</v>
      </c>
      <c r="B8" s="229">
        <v>10003</v>
      </c>
      <c r="C8" s="227" t="s">
        <v>7</v>
      </c>
      <c r="D8" s="134">
        <v>49</v>
      </c>
      <c r="E8" s="135">
        <v>0</v>
      </c>
      <c r="F8" s="135">
        <v>2.04</v>
      </c>
      <c r="G8" s="135">
        <v>24.49</v>
      </c>
      <c r="H8" s="135">
        <v>73.47</v>
      </c>
      <c r="I8" s="195">
        <f t="shared" ref="I8:I16" si="5">(2*E8+3*F8+4*G8+5*H8)/100</f>
        <v>4.7142999999999997</v>
      </c>
      <c r="J8" s="226"/>
      <c r="K8" s="275">
        <f t="shared" ref="K8" si="6">D8</f>
        <v>49</v>
      </c>
      <c r="L8" s="319">
        <f t="shared" ref="L8" si="7">K8*M8/100</f>
        <v>48.000399999999999</v>
      </c>
      <c r="M8" s="277">
        <f t="shared" si="1"/>
        <v>97.96</v>
      </c>
      <c r="N8" s="317">
        <f t="shared" ref="N8" si="8">K8*O8/100</f>
        <v>0</v>
      </c>
      <c r="O8" s="279">
        <f t="shared" ref="O8" si="9">E8</f>
        <v>0</v>
      </c>
    </row>
    <row r="9" spans="1:16" s="1" customFormat="1" ht="15" customHeight="1" x14ac:dyDescent="0.25">
      <c r="A9" s="212">
        <v>2</v>
      </c>
      <c r="B9" s="232">
        <v>10002</v>
      </c>
      <c r="C9" s="231" t="s">
        <v>142</v>
      </c>
      <c r="D9" s="134">
        <v>99</v>
      </c>
      <c r="E9" s="135">
        <v>0</v>
      </c>
      <c r="F9" s="135">
        <v>16.16</v>
      </c>
      <c r="G9" s="135">
        <v>64.650000000000006</v>
      </c>
      <c r="H9" s="135">
        <v>19.190000000000001</v>
      </c>
      <c r="I9" s="196">
        <f t="shared" si="5"/>
        <v>4.0303000000000004</v>
      </c>
      <c r="J9" s="5"/>
      <c r="K9" s="275">
        <f t="shared" si="3"/>
        <v>99</v>
      </c>
      <c r="L9" s="320">
        <f t="shared" ref="L9:L72" si="10">K9*M9/100</f>
        <v>83.001599999999996</v>
      </c>
      <c r="M9" s="281">
        <f t="shared" ref="M9:M72" si="11">SUM(G9,H9)</f>
        <v>83.84</v>
      </c>
      <c r="N9" s="318">
        <f t="shared" ref="N9:N72" si="12">K9*O9/100</f>
        <v>0</v>
      </c>
      <c r="O9" s="283">
        <f t="shared" si="4"/>
        <v>0</v>
      </c>
    </row>
    <row r="10" spans="1:16" s="1" customFormat="1" ht="15" customHeight="1" x14ac:dyDescent="0.25">
      <c r="A10" s="212">
        <v>3</v>
      </c>
      <c r="B10" s="232">
        <v>10090</v>
      </c>
      <c r="C10" s="231" t="s">
        <v>9</v>
      </c>
      <c r="D10" s="134">
        <v>163</v>
      </c>
      <c r="E10" s="135">
        <v>3.07</v>
      </c>
      <c r="F10" s="135">
        <v>20.25</v>
      </c>
      <c r="G10" s="135">
        <v>59.51</v>
      </c>
      <c r="H10" s="135">
        <v>17.18</v>
      </c>
      <c r="I10" s="196">
        <f t="shared" si="5"/>
        <v>3.9083000000000006</v>
      </c>
      <c r="J10" s="5"/>
      <c r="K10" s="275">
        <f t="shared" si="3"/>
        <v>163</v>
      </c>
      <c r="L10" s="320">
        <f t="shared" si="10"/>
        <v>125.0047</v>
      </c>
      <c r="M10" s="281">
        <f t="shared" si="11"/>
        <v>76.69</v>
      </c>
      <c r="N10" s="318">
        <f t="shared" si="12"/>
        <v>5.0040999999999993</v>
      </c>
      <c r="O10" s="283">
        <f t="shared" si="4"/>
        <v>3.07</v>
      </c>
    </row>
    <row r="11" spans="1:16" s="1" customFormat="1" ht="15" customHeight="1" x14ac:dyDescent="0.25">
      <c r="A11" s="212">
        <v>4</v>
      </c>
      <c r="B11" s="232">
        <v>10004</v>
      </c>
      <c r="C11" s="231" t="s">
        <v>8</v>
      </c>
      <c r="D11" s="134">
        <v>111</v>
      </c>
      <c r="E11" s="135">
        <v>0</v>
      </c>
      <c r="F11" s="135">
        <v>0</v>
      </c>
      <c r="G11" s="135">
        <v>42.34</v>
      </c>
      <c r="H11" s="135">
        <v>57.66</v>
      </c>
      <c r="I11" s="196">
        <f t="shared" si="5"/>
        <v>4.5766</v>
      </c>
      <c r="J11" s="5"/>
      <c r="K11" s="275">
        <f t="shared" si="3"/>
        <v>111</v>
      </c>
      <c r="L11" s="320">
        <f t="shared" si="10"/>
        <v>111</v>
      </c>
      <c r="M11" s="281">
        <f t="shared" si="11"/>
        <v>100</v>
      </c>
      <c r="N11" s="318">
        <f t="shared" si="12"/>
        <v>0</v>
      </c>
      <c r="O11" s="283">
        <f t="shared" si="4"/>
        <v>0</v>
      </c>
    </row>
    <row r="12" spans="1:16" s="1" customFormat="1" ht="15" customHeight="1" x14ac:dyDescent="0.25">
      <c r="A12" s="212">
        <v>5</v>
      </c>
      <c r="B12" s="232">
        <v>10001</v>
      </c>
      <c r="C12" s="231" t="s">
        <v>143</v>
      </c>
      <c r="D12" s="134">
        <v>87</v>
      </c>
      <c r="E12" s="135">
        <v>0</v>
      </c>
      <c r="F12" s="135">
        <v>0</v>
      </c>
      <c r="G12" s="135">
        <v>45.98</v>
      </c>
      <c r="H12" s="135">
        <v>54.02</v>
      </c>
      <c r="I12" s="196">
        <f t="shared" si="5"/>
        <v>4.5401999999999996</v>
      </c>
      <c r="J12" s="5"/>
      <c r="K12" s="275">
        <f t="shared" si="3"/>
        <v>87</v>
      </c>
      <c r="L12" s="320">
        <f t="shared" si="10"/>
        <v>87</v>
      </c>
      <c r="M12" s="281">
        <f t="shared" si="11"/>
        <v>100</v>
      </c>
      <c r="N12" s="318">
        <f t="shared" si="12"/>
        <v>0</v>
      </c>
      <c r="O12" s="283">
        <f t="shared" si="4"/>
        <v>0</v>
      </c>
    </row>
    <row r="13" spans="1:16" s="1" customFormat="1" ht="15" customHeight="1" x14ac:dyDescent="0.25">
      <c r="A13" s="212">
        <v>6</v>
      </c>
      <c r="B13" s="232">
        <v>10120</v>
      </c>
      <c r="C13" s="231" t="s">
        <v>144</v>
      </c>
      <c r="D13" s="134">
        <v>95</v>
      </c>
      <c r="E13" s="135">
        <v>1.05</v>
      </c>
      <c r="F13" s="135">
        <v>13.68</v>
      </c>
      <c r="G13" s="135">
        <v>60</v>
      </c>
      <c r="H13" s="135">
        <v>25.26</v>
      </c>
      <c r="I13" s="196">
        <f t="shared" si="5"/>
        <v>4.0944000000000003</v>
      </c>
      <c r="J13" s="5"/>
      <c r="K13" s="275">
        <f t="shared" si="3"/>
        <v>95</v>
      </c>
      <c r="L13" s="320">
        <f t="shared" si="10"/>
        <v>80.997000000000014</v>
      </c>
      <c r="M13" s="281">
        <f t="shared" si="11"/>
        <v>85.26</v>
      </c>
      <c r="N13" s="318">
        <f t="shared" si="12"/>
        <v>0.99750000000000005</v>
      </c>
      <c r="O13" s="283">
        <f t="shared" si="4"/>
        <v>1.05</v>
      </c>
    </row>
    <row r="14" spans="1:16" s="1" customFormat="1" ht="15" customHeight="1" x14ac:dyDescent="0.25">
      <c r="A14" s="212">
        <v>7</v>
      </c>
      <c r="B14" s="232">
        <v>10190</v>
      </c>
      <c r="C14" s="231" t="s">
        <v>145</v>
      </c>
      <c r="D14" s="134">
        <v>124</v>
      </c>
      <c r="E14" s="135">
        <v>0</v>
      </c>
      <c r="F14" s="135">
        <v>13.71</v>
      </c>
      <c r="G14" s="135">
        <v>49.19</v>
      </c>
      <c r="H14" s="135">
        <v>37.1</v>
      </c>
      <c r="I14" s="196">
        <f t="shared" si="5"/>
        <v>4.2339000000000002</v>
      </c>
      <c r="J14" s="5"/>
      <c r="K14" s="275">
        <f t="shared" si="3"/>
        <v>124</v>
      </c>
      <c r="L14" s="320">
        <f t="shared" si="10"/>
        <v>106.99959999999999</v>
      </c>
      <c r="M14" s="281">
        <f t="shared" si="11"/>
        <v>86.289999999999992</v>
      </c>
      <c r="N14" s="318">
        <f t="shared" si="12"/>
        <v>0</v>
      </c>
      <c r="O14" s="283">
        <f t="shared" si="4"/>
        <v>0</v>
      </c>
    </row>
    <row r="15" spans="1:16" s="1" customFormat="1" ht="15" customHeight="1" x14ac:dyDescent="0.25">
      <c r="A15" s="212">
        <v>8</v>
      </c>
      <c r="B15" s="232">
        <v>10320</v>
      </c>
      <c r="C15" s="231" t="s">
        <v>12</v>
      </c>
      <c r="D15" s="134">
        <v>96</v>
      </c>
      <c r="E15" s="135">
        <v>0</v>
      </c>
      <c r="F15" s="135">
        <v>10.42</v>
      </c>
      <c r="G15" s="135">
        <v>55.21</v>
      </c>
      <c r="H15" s="135">
        <v>34.380000000000003</v>
      </c>
      <c r="I15" s="196">
        <f t="shared" si="5"/>
        <v>4.24</v>
      </c>
      <c r="J15" s="5"/>
      <c r="K15" s="275">
        <f t="shared" si="3"/>
        <v>96</v>
      </c>
      <c r="L15" s="320">
        <f t="shared" si="10"/>
        <v>86.006399999999999</v>
      </c>
      <c r="M15" s="281">
        <f t="shared" si="11"/>
        <v>89.59</v>
      </c>
      <c r="N15" s="318">
        <f t="shared" si="12"/>
        <v>0</v>
      </c>
      <c r="O15" s="283">
        <f t="shared" si="4"/>
        <v>0</v>
      </c>
    </row>
    <row r="16" spans="1:16" s="1" customFormat="1" ht="15" customHeight="1" thickBot="1" x14ac:dyDescent="0.3">
      <c r="A16" s="213">
        <v>9</v>
      </c>
      <c r="B16" s="192">
        <v>10860</v>
      </c>
      <c r="C16" s="176" t="s">
        <v>146</v>
      </c>
      <c r="D16" s="134">
        <v>91</v>
      </c>
      <c r="E16" s="135">
        <v>0</v>
      </c>
      <c r="F16" s="135">
        <v>27.47</v>
      </c>
      <c r="G16" s="135">
        <v>57.14</v>
      </c>
      <c r="H16" s="135">
        <v>15.38</v>
      </c>
      <c r="I16" s="197">
        <f t="shared" si="5"/>
        <v>3.8787000000000003</v>
      </c>
      <c r="J16" s="5"/>
      <c r="K16" s="275">
        <f t="shared" si="3"/>
        <v>91</v>
      </c>
      <c r="L16" s="321">
        <f t="shared" si="10"/>
        <v>65.993200000000002</v>
      </c>
      <c r="M16" s="285">
        <f t="shared" si="11"/>
        <v>72.52</v>
      </c>
      <c r="N16" s="318">
        <f t="shared" si="12"/>
        <v>0</v>
      </c>
      <c r="O16" s="286">
        <f t="shared" si="4"/>
        <v>0</v>
      </c>
    </row>
    <row r="17" spans="1:15" s="1" customFormat="1" ht="15" customHeight="1" thickBot="1" x14ac:dyDescent="0.3">
      <c r="A17" s="202"/>
      <c r="B17" s="203"/>
      <c r="C17" s="183" t="s">
        <v>104</v>
      </c>
      <c r="D17" s="188">
        <f>SUM(D18:D29)</f>
        <v>1375</v>
      </c>
      <c r="E17" s="189">
        <f t="shared" ref="E17:H17" si="13">AVERAGE(E18:E29)</f>
        <v>0.79666666666666675</v>
      </c>
      <c r="F17" s="189">
        <f t="shared" si="13"/>
        <v>13.725</v>
      </c>
      <c r="G17" s="189">
        <f t="shared" si="13"/>
        <v>55.620833333333337</v>
      </c>
      <c r="H17" s="189">
        <f t="shared" si="13"/>
        <v>29.860833333333332</v>
      </c>
      <c r="I17" s="190">
        <f>AVERAGE(I18:I29)</f>
        <v>4.1455583333333346</v>
      </c>
      <c r="J17" s="5"/>
      <c r="K17" s="330">
        <f t="shared" si="3"/>
        <v>1375</v>
      </c>
      <c r="L17" s="326">
        <f>SUM(L18:L29)</f>
        <v>1186.0430000000001</v>
      </c>
      <c r="M17" s="327">
        <f t="shared" si="11"/>
        <v>85.481666666666669</v>
      </c>
      <c r="N17" s="326">
        <f>SUM(N18:N29)</f>
        <v>9.0019999999999989</v>
      </c>
      <c r="O17" s="329">
        <f t="shared" si="4"/>
        <v>0.79666666666666675</v>
      </c>
    </row>
    <row r="18" spans="1:15" s="1" customFormat="1" ht="15" customHeight="1" x14ac:dyDescent="0.25">
      <c r="A18" s="228">
        <v>1</v>
      </c>
      <c r="B18" s="229">
        <v>20040</v>
      </c>
      <c r="C18" s="75" t="s">
        <v>13</v>
      </c>
      <c r="D18" s="134">
        <v>108</v>
      </c>
      <c r="E18" s="135">
        <v>0</v>
      </c>
      <c r="F18" s="135">
        <v>3.7</v>
      </c>
      <c r="G18" s="135">
        <v>45.37</v>
      </c>
      <c r="H18" s="135">
        <v>50.93</v>
      </c>
      <c r="I18" s="199">
        <f t="shared" ref="I18:I29" si="14">(2*E18+3*F18+4*G18+5*H18)/100</f>
        <v>4.4723000000000006</v>
      </c>
      <c r="J18" s="5"/>
      <c r="K18" s="275">
        <f t="shared" si="3"/>
        <v>108</v>
      </c>
      <c r="L18" s="322">
        <f t="shared" si="10"/>
        <v>104.00399999999999</v>
      </c>
      <c r="M18" s="277">
        <f t="shared" si="11"/>
        <v>96.3</v>
      </c>
      <c r="N18" s="318">
        <f t="shared" si="12"/>
        <v>0</v>
      </c>
      <c r="O18" s="288">
        <f t="shared" si="4"/>
        <v>0</v>
      </c>
    </row>
    <row r="19" spans="1:15" s="1" customFormat="1" ht="15" customHeight="1" x14ac:dyDescent="0.25">
      <c r="A19" s="212">
        <v>2</v>
      </c>
      <c r="B19" s="232">
        <v>20061</v>
      </c>
      <c r="C19" s="76" t="s">
        <v>14</v>
      </c>
      <c r="D19" s="134">
        <v>69</v>
      </c>
      <c r="E19" s="135">
        <v>0</v>
      </c>
      <c r="F19" s="135">
        <v>8.6999999999999993</v>
      </c>
      <c r="G19" s="135">
        <v>46.38</v>
      </c>
      <c r="H19" s="135">
        <v>44.93</v>
      </c>
      <c r="I19" s="196">
        <f t="shared" si="14"/>
        <v>4.3627000000000002</v>
      </c>
      <c r="J19" s="5"/>
      <c r="K19" s="275">
        <f t="shared" si="3"/>
        <v>69</v>
      </c>
      <c r="L19" s="320">
        <f t="shared" si="10"/>
        <v>63.003900000000002</v>
      </c>
      <c r="M19" s="281">
        <f t="shared" si="11"/>
        <v>91.31</v>
      </c>
      <c r="N19" s="318">
        <f t="shared" si="12"/>
        <v>0</v>
      </c>
      <c r="O19" s="283">
        <f t="shared" si="4"/>
        <v>0</v>
      </c>
    </row>
    <row r="20" spans="1:15" s="1" customFormat="1" ht="15" customHeight="1" x14ac:dyDescent="0.25">
      <c r="A20" s="212">
        <v>3</v>
      </c>
      <c r="B20" s="232">
        <v>21020</v>
      </c>
      <c r="C20" s="76" t="s">
        <v>22</v>
      </c>
      <c r="D20" s="134">
        <v>108</v>
      </c>
      <c r="E20" s="135">
        <v>0</v>
      </c>
      <c r="F20" s="135">
        <v>6.48</v>
      </c>
      <c r="G20" s="135">
        <v>51.85</v>
      </c>
      <c r="H20" s="135">
        <v>41.67</v>
      </c>
      <c r="I20" s="196">
        <f t="shared" si="14"/>
        <v>4.3519000000000005</v>
      </c>
      <c r="J20" s="5"/>
      <c r="K20" s="275">
        <f t="shared" si="3"/>
        <v>108</v>
      </c>
      <c r="L20" s="320">
        <f t="shared" si="10"/>
        <v>101.00160000000001</v>
      </c>
      <c r="M20" s="281">
        <f t="shared" si="11"/>
        <v>93.52000000000001</v>
      </c>
      <c r="N20" s="318">
        <f t="shared" si="12"/>
        <v>0</v>
      </c>
      <c r="O20" s="283">
        <f t="shared" si="4"/>
        <v>0</v>
      </c>
    </row>
    <row r="21" spans="1:15" s="1" customFormat="1" ht="15" customHeight="1" x14ac:dyDescent="0.25">
      <c r="A21" s="212">
        <v>4</v>
      </c>
      <c r="B21" s="229">
        <v>20060</v>
      </c>
      <c r="C21" s="76" t="s">
        <v>147</v>
      </c>
      <c r="D21" s="134">
        <v>187</v>
      </c>
      <c r="E21" s="135">
        <v>0</v>
      </c>
      <c r="F21" s="135">
        <v>2.67</v>
      </c>
      <c r="G21" s="135">
        <v>49.2</v>
      </c>
      <c r="H21" s="135">
        <v>48.13</v>
      </c>
      <c r="I21" s="196">
        <f t="shared" si="14"/>
        <v>4.4546000000000001</v>
      </c>
      <c r="J21" s="5"/>
      <c r="K21" s="275">
        <f t="shared" si="3"/>
        <v>187</v>
      </c>
      <c r="L21" s="320">
        <f t="shared" si="10"/>
        <v>182.00710000000004</v>
      </c>
      <c r="M21" s="281">
        <f t="shared" si="11"/>
        <v>97.330000000000013</v>
      </c>
      <c r="N21" s="318">
        <f t="shared" si="12"/>
        <v>0</v>
      </c>
      <c r="O21" s="283">
        <f t="shared" si="4"/>
        <v>0</v>
      </c>
    </row>
    <row r="22" spans="1:15" s="1" customFormat="1" ht="15" customHeight="1" x14ac:dyDescent="0.25">
      <c r="A22" s="212">
        <v>5</v>
      </c>
      <c r="B22" s="232">
        <v>20400</v>
      </c>
      <c r="C22" s="76" t="s">
        <v>16</v>
      </c>
      <c r="D22" s="134">
        <v>162</v>
      </c>
      <c r="E22" s="135">
        <v>0</v>
      </c>
      <c r="F22" s="135">
        <v>9.26</v>
      </c>
      <c r="G22" s="135">
        <v>62.35</v>
      </c>
      <c r="H22" s="135">
        <v>28.4</v>
      </c>
      <c r="I22" s="196">
        <f t="shared" si="14"/>
        <v>4.1917999999999997</v>
      </c>
      <c r="J22" s="5"/>
      <c r="K22" s="275">
        <f t="shared" si="3"/>
        <v>162</v>
      </c>
      <c r="L22" s="320">
        <f t="shared" si="10"/>
        <v>147.01499999999999</v>
      </c>
      <c r="M22" s="281">
        <f t="shared" si="11"/>
        <v>90.75</v>
      </c>
      <c r="N22" s="318">
        <f t="shared" si="12"/>
        <v>0</v>
      </c>
      <c r="O22" s="283">
        <f t="shared" si="4"/>
        <v>0</v>
      </c>
    </row>
    <row r="23" spans="1:15" s="1" customFormat="1" ht="15" customHeight="1" x14ac:dyDescent="0.25">
      <c r="A23" s="212">
        <v>6</v>
      </c>
      <c r="B23" s="232">
        <v>20080</v>
      </c>
      <c r="C23" s="76" t="s">
        <v>148</v>
      </c>
      <c r="D23" s="134">
        <v>113</v>
      </c>
      <c r="E23" s="135">
        <v>0.88</v>
      </c>
      <c r="F23" s="135">
        <v>24.78</v>
      </c>
      <c r="G23" s="135">
        <v>61.06</v>
      </c>
      <c r="H23" s="135">
        <v>13.27</v>
      </c>
      <c r="I23" s="196">
        <f t="shared" si="14"/>
        <v>3.8669000000000007</v>
      </c>
      <c r="J23" s="5"/>
      <c r="K23" s="275">
        <f t="shared" si="3"/>
        <v>113</v>
      </c>
      <c r="L23" s="320">
        <f t="shared" si="10"/>
        <v>83.992899999999992</v>
      </c>
      <c r="M23" s="281">
        <f t="shared" si="11"/>
        <v>74.33</v>
      </c>
      <c r="N23" s="318">
        <f t="shared" si="12"/>
        <v>0.99439999999999995</v>
      </c>
      <c r="O23" s="283">
        <f t="shared" si="4"/>
        <v>0.88</v>
      </c>
    </row>
    <row r="24" spans="1:15" s="1" customFormat="1" ht="15" customHeight="1" x14ac:dyDescent="0.25">
      <c r="A24" s="212">
        <v>7</v>
      </c>
      <c r="B24" s="232">
        <v>20460</v>
      </c>
      <c r="C24" s="76" t="s">
        <v>149</v>
      </c>
      <c r="D24" s="134">
        <v>110</v>
      </c>
      <c r="E24" s="135">
        <v>0</v>
      </c>
      <c r="F24" s="135">
        <v>11.82</v>
      </c>
      <c r="G24" s="135">
        <v>64.55</v>
      </c>
      <c r="H24" s="135">
        <v>23.64</v>
      </c>
      <c r="I24" s="196">
        <f t="shared" si="14"/>
        <v>4.1185999999999998</v>
      </c>
      <c r="J24" s="5"/>
      <c r="K24" s="275">
        <f t="shared" si="3"/>
        <v>110</v>
      </c>
      <c r="L24" s="320">
        <f t="shared" si="10"/>
        <v>97.009</v>
      </c>
      <c r="M24" s="281">
        <f t="shared" si="11"/>
        <v>88.19</v>
      </c>
      <c r="N24" s="318">
        <f t="shared" si="12"/>
        <v>0</v>
      </c>
      <c r="O24" s="283">
        <f t="shared" si="4"/>
        <v>0</v>
      </c>
    </row>
    <row r="25" spans="1:15" s="1" customFormat="1" ht="15" customHeight="1" x14ac:dyDescent="0.25">
      <c r="A25" s="212">
        <v>8</v>
      </c>
      <c r="B25" s="232">
        <v>20550</v>
      </c>
      <c r="C25" s="231" t="s">
        <v>18</v>
      </c>
      <c r="D25" s="134">
        <v>81</v>
      </c>
      <c r="E25" s="135">
        <v>4.9400000000000004</v>
      </c>
      <c r="F25" s="135">
        <v>12.35</v>
      </c>
      <c r="G25" s="135">
        <v>53.09</v>
      </c>
      <c r="H25" s="135">
        <v>29.63</v>
      </c>
      <c r="I25" s="196">
        <f t="shared" si="14"/>
        <v>4.0744000000000007</v>
      </c>
      <c r="J25" s="5"/>
      <c r="K25" s="275">
        <f t="shared" si="3"/>
        <v>81</v>
      </c>
      <c r="L25" s="320">
        <f t="shared" si="10"/>
        <v>67.003199999999993</v>
      </c>
      <c r="M25" s="281">
        <f t="shared" si="11"/>
        <v>82.72</v>
      </c>
      <c r="N25" s="318">
        <f t="shared" si="12"/>
        <v>4.0014000000000003</v>
      </c>
      <c r="O25" s="283">
        <f t="shared" si="4"/>
        <v>4.9400000000000004</v>
      </c>
    </row>
    <row r="26" spans="1:15" s="1" customFormat="1" ht="15" customHeight="1" x14ac:dyDescent="0.25">
      <c r="A26" s="212">
        <v>9</v>
      </c>
      <c r="B26" s="232">
        <v>20630</v>
      </c>
      <c r="C26" s="231" t="s">
        <v>19</v>
      </c>
      <c r="D26" s="134">
        <v>87</v>
      </c>
      <c r="E26" s="135">
        <v>1.1499999999999999</v>
      </c>
      <c r="F26" s="135">
        <v>14.94</v>
      </c>
      <c r="G26" s="135">
        <v>52.87</v>
      </c>
      <c r="H26" s="135">
        <v>31.03</v>
      </c>
      <c r="I26" s="196">
        <f t="shared" si="14"/>
        <v>4.1375000000000002</v>
      </c>
      <c r="J26" s="5"/>
      <c r="K26" s="275">
        <f t="shared" si="3"/>
        <v>87</v>
      </c>
      <c r="L26" s="320">
        <f t="shared" si="10"/>
        <v>72.992999999999995</v>
      </c>
      <c r="M26" s="281">
        <f t="shared" si="11"/>
        <v>83.9</v>
      </c>
      <c r="N26" s="318">
        <f t="shared" si="12"/>
        <v>1.0004999999999999</v>
      </c>
      <c r="O26" s="283">
        <f t="shared" si="4"/>
        <v>1.1499999999999999</v>
      </c>
    </row>
    <row r="27" spans="1:15" s="1" customFormat="1" ht="15" customHeight="1" x14ac:dyDescent="0.25">
      <c r="A27" s="212">
        <v>10</v>
      </c>
      <c r="B27" s="232">
        <v>20810</v>
      </c>
      <c r="C27" s="231" t="s">
        <v>150</v>
      </c>
      <c r="D27" s="134">
        <v>103</v>
      </c>
      <c r="E27" s="135">
        <v>1.94</v>
      </c>
      <c r="F27" s="135">
        <v>33.01</v>
      </c>
      <c r="G27" s="135">
        <v>55.34</v>
      </c>
      <c r="H27" s="135">
        <v>9.7100000000000009</v>
      </c>
      <c r="I27" s="196">
        <f t="shared" si="14"/>
        <v>3.7281999999999997</v>
      </c>
      <c r="J27" s="5"/>
      <c r="K27" s="275">
        <f t="shared" si="3"/>
        <v>103</v>
      </c>
      <c r="L27" s="320">
        <f t="shared" si="10"/>
        <v>67.001500000000021</v>
      </c>
      <c r="M27" s="281">
        <f t="shared" si="11"/>
        <v>65.050000000000011</v>
      </c>
      <c r="N27" s="318">
        <f t="shared" si="12"/>
        <v>1.9982</v>
      </c>
      <c r="O27" s="283">
        <f t="shared" si="4"/>
        <v>1.94</v>
      </c>
    </row>
    <row r="28" spans="1:15" s="1" customFormat="1" ht="15" customHeight="1" x14ac:dyDescent="0.25">
      <c r="A28" s="212">
        <v>11</v>
      </c>
      <c r="B28" s="232">
        <v>20900</v>
      </c>
      <c r="C28" s="231" t="s">
        <v>151</v>
      </c>
      <c r="D28" s="134">
        <v>155</v>
      </c>
      <c r="E28" s="135">
        <v>0.65</v>
      </c>
      <c r="F28" s="135">
        <v>17.420000000000002</v>
      </c>
      <c r="G28" s="135">
        <v>64.52</v>
      </c>
      <c r="H28" s="135">
        <v>17.420000000000002</v>
      </c>
      <c r="I28" s="196">
        <f t="shared" si="14"/>
        <v>3.9874000000000001</v>
      </c>
      <c r="J28" s="5"/>
      <c r="K28" s="275">
        <f t="shared" si="3"/>
        <v>155</v>
      </c>
      <c r="L28" s="320">
        <f t="shared" si="10"/>
        <v>127.00699999999999</v>
      </c>
      <c r="M28" s="281">
        <f t="shared" si="11"/>
        <v>81.94</v>
      </c>
      <c r="N28" s="318">
        <f t="shared" si="12"/>
        <v>1.0075000000000001</v>
      </c>
      <c r="O28" s="283">
        <f t="shared" si="4"/>
        <v>0.65</v>
      </c>
    </row>
    <row r="29" spans="1:15" s="1" customFormat="1" ht="15" customHeight="1" thickBot="1" x14ac:dyDescent="0.3">
      <c r="A29" s="212">
        <v>12</v>
      </c>
      <c r="B29" s="192">
        <v>21350</v>
      </c>
      <c r="C29" s="174" t="s">
        <v>152</v>
      </c>
      <c r="D29" s="134">
        <v>92</v>
      </c>
      <c r="E29" s="135">
        <v>0</v>
      </c>
      <c r="F29" s="135">
        <v>19.57</v>
      </c>
      <c r="G29" s="135">
        <v>60.87</v>
      </c>
      <c r="H29" s="135">
        <v>19.57</v>
      </c>
      <c r="I29" s="198">
        <f t="shared" si="14"/>
        <v>4.0004</v>
      </c>
      <c r="J29" s="5"/>
      <c r="K29" s="275">
        <f t="shared" si="3"/>
        <v>92</v>
      </c>
      <c r="L29" s="321">
        <f t="shared" si="10"/>
        <v>74.004799999999989</v>
      </c>
      <c r="M29" s="285">
        <f t="shared" si="11"/>
        <v>80.44</v>
      </c>
      <c r="N29" s="318">
        <f t="shared" si="12"/>
        <v>0</v>
      </c>
      <c r="O29" s="286">
        <f t="shared" si="4"/>
        <v>0</v>
      </c>
    </row>
    <row r="30" spans="1:15" s="1" customFormat="1" ht="15" customHeight="1" thickBot="1" x14ac:dyDescent="0.3">
      <c r="A30" s="211"/>
      <c r="B30" s="193"/>
      <c r="C30" s="183" t="s">
        <v>105</v>
      </c>
      <c r="D30" s="188">
        <f>SUM(D31:D47)</f>
        <v>1815</v>
      </c>
      <c r="E30" s="189">
        <f t="shared" ref="E30:H30" si="15">AVERAGE(E31:E47)</f>
        <v>1.2429411764705882</v>
      </c>
      <c r="F30" s="189">
        <f t="shared" si="15"/>
        <v>21.580588235294119</v>
      </c>
      <c r="G30" s="189">
        <f t="shared" si="15"/>
        <v>56.368235294117653</v>
      </c>
      <c r="H30" s="189">
        <f t="shared" si="15"/>
        <v>20.807647058823534</v>
      </c>
      <c r="I30" s="204">
        <f>AVERAGE(I31:I47)</f>
        <v>3.9673882352941168</v>
      </c>
      <c r="J30" s="5"/>
      <c r="K30" s="330">
        <f t="shared" si="3"/>
        <v>1815</v>
      </c>
      <c r="L30" s="326">
        <f>SUM(L31:L47)</f>
        <v>1417.9820999999999</v>
      </c>
      <c r="M30" s="327">
        <f t="shared" si="11"/>
        <v>77.175882352941187</v>
      </c>
      <c r="N30" s="326">
        <f>SUM(N31:N47)</f>
        <v>28.997500000000002</v>
      </c>
      <c r="O30" s="329">
        <f t="shared" si="4"/>
        <v>1.2429411764705882</v>
      </c>
    </row>
    <row r="31" spans="1:15" s="1" customFormat="1" ht="15" customHeight="1" x14ac:dyDescent="0.25">
      <c r="A31" s="228">
        <v>1</v>
      </c>
      <c r="B31" s="229">
        <v>30070</v>
      </c>
      <c r="C31" s="177" t="s">
        <v>25</v>
      </c>
      <c r="D31" s="134">
        <v>140</v>
      </c>
      <c r="E31" s="135">
        <v>4.29</v>
      </c>
      <c r="F31" s="135">
        <v>25</v>
      </c>
      <c r="G31" s="135">
        <v>50.71</v>
      </c>
      <c r="H31" s="135">
        <v>20</v>
      </c>
      <c r="I31" s="195">
        <f t="shared" ref="I31:I47" si="16">(2*E31+3*F31+4*G31+5*H31)/100</f>
        <v>3.8642000000000003</v>
      </c>
      <c r="J31" s="5"/>
      <c r="K31" s="275">
        <f t="shared" si="3"/>
        <v>140</v>
      </c>
      <c r="L31" s="322">
        <f t="shared" si="10"/>
        <v>98.994000000000014</v>
      </c>
      <c r="M31" s="277">
        <f t="shared" si="11"/>
        <v>70.710000000000008</v>
      </c>
      <c r="N31" s="318">
        <f t="shared" si="12"/>
        <v>6.0060000000000002</v>
      </c>
      <c r="O31" s="288">
        <f t="shared" si="4"/>
        <v>4.29</v>
      </c>
    </row>
    <row r="32" spans="1:15" s="1" customFormat="1" ht="15" customHeight="1" x14ac:dyDescent="0.25">
      <c r="A32" s="212">
        <v>2</v>
      </c>
      <c r="B32" s="232">
        <v>30480</v>
      </c>
      <c r="C32" s="227" t="s">
        <v>153</v>
      </c>
      <c r="D32" s="134">
        <v>123</v>
      </c>
      <c r="E32" s="135">
        <v>0</v>
      </c>
      <c r="F32" s="135">
        <v>8.1300000000000008</v>
      </c>
      <c r="G32" s="135">
        <v>55.28</v>
      </c>
      <c r="H32" s="135">
        <v>36.590000000000003</v>
      </c>
      <c r="I32" s="199">
        <f t="shared" si="16"/>
        <v>4.2846000000000002</v>
      </c>
      <c r="J32" s="5"/>
      <c r="K32" s="275">
        <f t="shared" si="3"/>
        <v>123</v>
      </c>
      <c r="L32" s="320">
        <f t="shared" si="10"/>
        <v>113.0001</v>
      </c>
      <c r="M32" s="281">
        <f t="shared" si="11"/>
        <v>91.87</v>
      </c>
      <c r="N32" s="318">
        <f t="shared" si="12"/>
        <v>0</v>
      </c>
      <c r="O32" s="283">
        <f t="shared" si="4"/>
        <v>0</v>
      </c>
    </row>
    <row r="33" spans="1:15" s="1" customFormat="1" ht="15" customHeight="1" x14ac:dyDescent="0.25">
      <c r="A33" s="212">
        <v>3</v>
      </c>
      <c r="B33" s="232">
        <v>30460</v>
      </c>
      <c r="C33" s="231" t="s">
        <v>30</v>
      </c>
      <c r="D33" s="134">
        <v>166</v>
      </c>
      <c r="E33" s="135">
        <v>1.2</v>
      </c>
      <c r="F33" s="135">
        <v>12.65</v>
      </c>
      <c r="G33" s="135">
        <v>58.43</v>
      </c>
      <c r="H33" s="135">
        <v>27.71</v>
      </c>
      <c r="I33" s="196">
        <f t="shared" si="16"/>
        <v>4.1261999999999999</v>
      </c>
      <c r="J33" s="5"/>
      <c r="K33" s="275">
        <f t="shared" si="3"/>
        <v>166</v>
      </c>
      <c r="L33" s="320">
        <f t="shared" si="10"/>
        <v>142.9924</v>
      </c>
      <c r="M33" s="281">
        <f t="shared" si="11"/>
        <v>86.14</v>
      </c>
      <c r="N33" s="318">
        <f t="shared" si="12"/>
        <v>1.992</v>
      </c>
      <c r="O33" s="283">
        <f t="shared" si="4"/>
        <v>1.2</v>
      </c>
    </row>
    <row r="34" spans="1:15" s="1" customFormat="1" ht="15" customHeight="1" x14ac:dyDescent="0.25">
      <c r="A34" s="212">
        <v>4</v>
      </c>
      <c r="B34" s="232">
        <v>30030</v>
      </c>
      <c r="C34" s="231" t="s">
        <v>154</v>
      </c>
      <c r="D34" s="134">
        <v>116</v>
      </c>
      <c r="E34" s="135">
        <v>0</v>
      </c>
      <c r="F34" s="135">
        <v>12.07</v>
      </c>
      <c r="G34" s="135">
        <v>52.59</v>
      </c>
      <c r="H34" s="135">
        <v>35.340000000000003</v>
      </c>
      <c r="I34" s="196">
        <f t="shared" si="16"/>
        <v>4.2327000000000004</v>
      </c>
      <c r="J34" s="5"/>
      <c r="K34" s="275">
        <f t="shared" si="3"/>
        <v>116</v>
      </c>
      <c r="L34" s="320">
        <f t="shared" si="10"/>
        <v>101.99880000000002</v>
      </c>
      <c r="M34" s="281">
        <f t="shared" si="11"/>
        <v>87.93</v>
      </c>
      <c r="N34" s="318">
        <f t="shared" si="12"/>
        <v>0</v>
      </c>
      <c r="O34" s="283">
        <f t="shared" si="4"/>
        <v>0</v>
      </c>
    </row>
    <row r="35" spans="1:15" s="1" customFormat="1" ht="15" customHeight="1" x14ac:dyDescent="0.25">
      <c r="A35" s="212">
        <v>5</v>
      </c>
      <c r="B35" s="232">
        <v>31000</v>
      </c>
      <c r="C35" s="231" t="s">
        <v>38</v>
      </c>
      <c r="D35" s="134">
        <v>72</v>
      </c>
      <c r="E35" s="135">
        <v>0</v>
      </c>
      <c r="F35" s="135">
        <v>16.670000000000002</v>
      </c>
      <c r="G35" s="135">
        <v>63.89</v>
      </c>
      <c r="H35" s="135">
        <v>19.440000000000001</v>
      </c>
      <c r="I35" s="196">
        <f t="shared" si="16"/>
        <v>4.0276999999999994</v>
      </c>
      <c r="J35" s="5"/>
      <c r="K35" s="275">
        <f t="shared" si="3"/>
        <v>72</v>
      </c>
      <c r="L35" s="320">
        <f t="shared" si="10"/>
        <v>59.997600000000006</v>
      </c>
      <c r="M35" s="281">
        <f t="shared" si="11"/>
        <v>83.33</v>
      </c>
      <c r="N35" s="318">
        <f t="shared" si="12"/>
        <v>0</v>
      </c>
      <c r="O35" s="283">
        <f t="shared" si="4"/>
        <v>0</v>
      </c>
    </row>
    <row r="36" spans="1:15" s="1" customFormat="1" ht="15" customHeight="1" x14ac:dyDescent="0.25">
      <c r="A36" s="212">
        <v>6</v>
      </c>
      <c r="B36" s="232">
        <v>30130</v>
      </c>
      <c r="C36" s="231" t="s">
        <v>26</v>
      </c>
      <c r="D36" s="134">
        <v>51</v>
      </c>
      <c r="E36" s="135">
        <v>0</v>
      </c>
      <c r="F36" s="135">
        <v>17.649999999999999</v>
      </c>
      <c r="G36" s="135">
        <v>56.86</v>
      </c>
      <c r="H36" s="135">
        <v>25.49</v>
      </c>
      <c r="I36" s="196">
        <f t="shared" si="16"/>
        <v>4.0783999999999994</v>
      </c>
      <c r="J36" s="5"/>
      <c r="K36" s="275">
        <f t="shared" si="3"/>
        <v>51</v>
      </c>
      <c r="L36" s="320">
        <f t="shared" si="10"/>
        <v>41.998499999999993</v>
      </c>
      <c r="M36" s="281">
        <f t="shared" si="11"/>
        <v>82.35</v>
      </c>
      <c r="N36" s="318">
        <f t="shared" si="12"/>
        <v>0</v>
      </c>
      <c r="O36" s="283">
        <f t="shared" si="4"/>
        <v>0</v>
      </c>
    </row>
    <row r="37" spans="1:15" s="1" customFormat="1" ht="15" customHeight="1" x14ac:dyDescent="0.25">
      <c r="A37" s="212">
        <v>7</v>
      </c>
      <c r="B37" s="232">
        <v>30160</v>
      </c>
      <c r="C37" s="231" t="s">
        <v>155</v>
      </c>
      <c r="D37" s="134">
        <v>154</v>
      </c>
      <c r="E37" s="135">
        <v>0</v>
      </c>
      <c r="F37" s="135">
        <v>14.94</v>
      </c>
      <c r="G37" s="135">
        <v>62.99</v>
      </c>
      <c r="H37" s="135">
        <v>22.08</v>
      </c>
      <c r="I37" s="196">
        <f t="shared" si="16"/>
        <v>4.0717999999999996</v>
      </c>
      <c r="J37" s="5"/>
      <c r="K37" s="275">
        <f t="shared" si="3"/>
        <v>154</v>
      </c>
      <c r="L37" s="320">
        <f t="shared" si="10"/>
        <v>131.00779999999997</v>
      </c>
      <c r="M37" s="281">
        <f t="shared" si="11"/>
        <v>85.07</v>
      </c>
      <c r="N37" s="318">
        <f t="shared" si="12"/>
        <v>0</v>
      </c>
      <c r="O37" s="283">
        <f t="shared" si="4"/>
        <v>0</v>
      </c>
    </row>
    <row r="38" spans="1:15" s="1" customFormat="1" ht="15" customHeight="1" x14ac:dyDescent="0.25">
      <c r="A38" s="212">
        <v>8</v>
      </c>
      <c r="B38" s="232">
        <v>30310</v>
      </c>
      <c r="C38" s="231" t="s">
        <v>28</v>
      </c>
      <c r="D38" s="134">
        <v>60</v>
      </c>
      <c r="E38" s="135">
        <v>0</v>
      </c>
      <c r="F38" s="135">
        <v>38.33</v>
      </c>
      <c r="G38" s="135">
        <v>53.33</v>
      </c>
      <c r="H38" s="135">
        <v>8.33</v>
      </c>
      <c r="I38" s="196">
        <f t="shared" si="16"/>
        <v>3.6995999999999998</v>
      </c>
      <c r="J38" s="5"/>
      <c r="K38" s="275">
        <f t="shared" si="3"/>
        <v>60</v>
      </c>
      <c r="L38" s="320">
        <f t="shared" si="10"/>
        <v>36.996000000000002</v>
      </c>
      <c r="M38" s="281">
        <f t="shared" si="11"/>
        <v>61.66</v>
      </c>
      <c r="N38" s="318">
        <f t="shared" si="12"/>
        <v>0</v>
      </c>
      <c r="O38" s="283">
        <f t="shared" si="4"/>
        <v>0</v>
      </c>
    </row>
    <row r="39" spans="1:15" s="1" customFormat="1" ht="15" customHeight="1" x14ac:dyDescent="0.25">
      <c r="A39" s="212">
        <v>9</v>
      </c>
      <c r="B39" s="232">
        <v>30440</v>
      </c>
      <c r="C39" s="231" t="s">
        <v>29</v>
      </c>
      <c r="D39" s="134">
        <v>88</v>
      </c>
      <c r="E39" s="135">
        <v>0</v>
      </c>
      <c r="F39" s="135">
        <v>18.18</v>
      </c>
      <c r="G39" s="135">
        <v>46.59</v>
      </c>
      <c r="H39" s="135">
        <v>35.229999999999997</v>
      </c>
      <c r="I39" s="196">
        <f t="shared" si="16"/>
        <v>4.1704999999999997</v>
      </c>
      <c r="J39" s="5"/>
      <c r="K39" s="275">
        <f t="shared" si="3"/>
        <v>88</v>
      </c>
      <c r="L39" s="320">
        <f t="shared" si="10"/>
        <v>72.001599999999996</v>
      </c>
      <c r="M39" s="281">
        <f t="shared" si="11"/>
        <v>81.819999999999993</v>
      </c>
      <c r="N39" s="318">
        <f t="shared" si="12"/>
        <v>0</v>
      </c>
      <c r="O39" s="283">
        <f t="shared" si="4"/>
        <v>0</v>
      </c>
    </row>
    <row r="40" spans="1:15" s="1" customFormat="1" ht="15" customHeight="1" x14ac:dyDescent="0.25">
      <c r="A40" s="212">
        <v>10</v>
      </c>
      <c r="B40" s="232">
        <v>30500</v>
      </c>
      <c r="C40" s="231" t="s">
        <v>156</v>
      </c>
      <c r="D40" s="134">
        <v>23</v>
      </c>
      <c r="E40" s="135">
        <v>0</v>
      </c>
      <c r="F40" s="135">
        <v>43.48</v>
      </c>
      <c r="G40" s="135">
        <v>43.48</v>
      </c>
      <c r="H40" s="135">
        <v>13.04</v>
      </c>
      <c r="I40" s="196">
        <f t="shared" si="16"/>
        <v>3.6956000000000002</v>
      </c>
      <c r="J40" s="5"/>
      <c r="K40" s="275">
        <f t="shared" si="3"/>
        <v>23</v>
      </c>
      <c r="L40" s="320">
        <f t="shared" si="10"/>
        <v>12.999599999999997</v>
      </c>
      <c r="M40" s="281">
        <f t="shared" si="11"/>
        <v>56.519999999999996</v>
      </c>
      <c r="N40" s="318">
        <f t="shared" si="12"/>
        <v>0</v>
      </c>
      <c r="O40" s="283">
        <f t="shared" si="4"/>
        <v>0</v>
      </c>
    </row>
    <row r="41" spans="1:15" s="1" customFormat="1" ht="15" customHeight="1" x14ac:dyDescent="0.25">
      <c r="A41" s="212">
        <v>11</v>
      </c>
      <c r="B41" s="232">
        <v>30530</v>
      </c>
      <c r="C41" s="231" t="s">
        <v>157</v>
      </c>
      <c r="D41" s="134">
        <v>199</v>
      </c>
      <c r="E41" s="135">
        <v>5.53</v>
      </c>
      <c r="F41" s="135">
        <v>28.14</v>
      </c>
      <c r="G41" s="135">
        <v>48.24</v>
      </c>
      <c r="H41" s="135">
        <v>18.09</v>
      </c>
      <c r="I41" s="196">
        <f t="shared" si="16"/>
        <v>3.7888999999999999</v>
      </c>
      <c r="J41" s="5"/>
      <c r="K41" s="275">
        <f t="shared" si="3"/>
        <v>199</v>
      </c>
      <c r="L41" s="320">
        <f t="shared" si="10"/>
        <v>131.9967</v>
      </c>
      <c r="M41" s="281">
        <f t="shared" si="11"/>
        <v>66.33</v>
      </c>
      <c r="N41" s="318">
        <f t="shared" si="12"/>
        <v>11.0047</v>
      </c>
      <c r="O41" s="283">
        <f t="shared" si="4"/>
        <v>5.53</v>
      </c>
    </row>
    <row r="42" spans="1:15" s="1" customFormat="1" ht="15" customHeight="1" x14ac:dyDescent="0.25">
      <c r="A42" s="212">
        <v>12</v>
      </c>
      <c r="B42" s="232">
        <v>30640</v>
      </c>
      <c r="C42" s="231" t="s">
        <v>33</v>
      </c>
      <c r="D42" s="134">
        <v>75</v>
      </c>
      <c r="E42" s="135">
        <v>0</v>
      </c>
      <c r="F42" s="135">
        <v>14.67</v>
      </c>
      <c r="G42" s="135">
        <v>74.67</v>
      </c>
      <c r="H42" s="135">
        <v>10.67</v>
      </c>
      <c r="I42" s="196">
        <f t="shared" si="16"/>
        <v>3.9604000000000004</v>
      </c>
      <c r="J42" s="5"/>
      <c r="K42" s="275">
        <f t="shared" si="3"/>
        <v>75</v>
      </c>
      <c r="L42" s="320">
        <f t="shared" si="10"/>
        <v>64.004999999999995</v>
      </c>
      <c r="M42" s="281">
        <f t="shared" si="11"/>
        <v>85.34</v>
      </c>
      <c r="N42" s="318">
        <f t="shared" si="12"/>
        <v>0</v>
      </c>
      <c r="O42" s="283">
        <f t="shared" si="4"/>
        <v>0</v>
      </c>
    </row>
    <row r="43" spans="1:15" s="1" customFormat="1" ht="15" customHeight="1" x14ac:dyDescent="0.25">
      <c r="A43" s="212">
        <v>13</v>
      </c>
      <c r="B43" s="232">
        <v>30650</v>
      </c>
      <c r="C43" s="231" t="s">
        <v>158</v>
      </c>
      <c r="D43" s="134">
        <v>134</v>
      </c>
      <c r="E43" s="135">
        <v>0</v>
      </c>
      <c r="F43" s="135">
        <v>28.36</v>
      </c>
      <c r="G43" s="135">
        <v>60.45</v>
      </c>
      <c r="H43" s="135">
        <v>11.19</v>
      </c>
      <c r="I43" s="196">
        <f t="shared" si="16"/>
        <v>3.8283</v>
      </c>
      <c r="J43" s="5"/>
      <c r="K43" s="275">
        <f t="shared" si="3"/>
        <v>134</v>
      </c>
      <c r="L43" s="320">
        <f t="shared" si="10"/>
        <v>95.997600000000006</v>
      </c>
      <c r="M43" s="281">
        <f t="shared" si="11"/>
        <v>71.64</v>
      </c>
      <c r="N43" s="318">
        <f t="shared" si="12"/>
        <v>0</v>
      </c>
      <c r="O43" s="283">
        <f t="shared" si="4"/>
        <v>0</v>
      </c>
    </row>
    <row r="44" spans="1:15" s="1" customFormat="1" ht="15" customHeight="1" x14ac:dyDescent="0.25">
      <c r="A44" s="212">
        <v>14</v>
      </c>
      <c r="B44" s="229">
        <v>30790</v>
      </c>
      <c r="C44" s="227" t="s">
        <v>35</v>
      </c>
      <c r="D44" s="134">
        <v>100</v>
      </c>
      <c r="E44" s="135">
        <v>3</v>
      </c>
      <c r="F44" s="135">
        <v>32</v>
      </c>
      <c r="G44" s="135">
        <v>52</v>
      </c>
      <c r="H44" s="135">
        <v>13</v>
      </c>
      <c r="I44" s="196">
        <f t="shared" si="16"/>
        <v>3.75</v>
      </c>
      <c r="J44" s="5"/>
      <c r="K44" s="275">
        <f t="shared" si="3"/>
        <v>100</v>
      </c>
      <c r="L44" s="320">
        <f t="shared" si="10"/>
        <v>65</v>
      </c>
      <c r="M44" s="281">
        <f t="shared" si="11"/>
        <v>65</v>
      </c>
      <c r="N44" s="318">
        <f t="shared" si="12"/>
        <v>3</v>
      </c>
      <c r="O44" s="283">
        <f t="shared" si="4"/>
        <v>3</v>
      </c>
    </row>
    <row r="45" spans="1:15" s="1" customFormat="1" ht="15" customHeight="1" x14ac:dyDescent="0.25">
      <c r="A45" s="212">
        <v>15</v>
      </c>
      <c r="B45" s="232">
        <v>30890</v>
      </c>
      <c r="C45" s="231" t="s">
        <v>159</v>
      </c>
      <c r="D45" s="134">
        <v>68</v>
      </c>
      <c r="E45" s="135">
        <v>4.41</v>
      </c>
      <c r="F45" s="135">
        <v>26.47</v>
      </c>
      <c r="G45" s="135">
        <v>57.35</v>
      </c>
      <c r="H45" s="135">
        <v>11.76</v>
      </c>
      <c r="I45" s="196">
        <f t="shared" si="16"/>
        <v>3.7643</v>
      </c>
      <c r="J45" s="5"/>
      <c r="K45" s="275">
        <f t="shared" si="3"/>
        <v>68</v>
      </c>
      <c r="L45" s="320">
        <f t="shared" si="10"/>
        <v>46.994799999999998</v>
      </c>
      <c r="M45" s="281">
        <f t="shared" si="11"/>
        <v>69.11</v>
      </c>
      <c r="N45" s="318">
        <f t="shared" si="12"/>
        <v>2.9988000000000001</v>
      </c>
      <c r="O45" s="283">
        <f t="shared" si="4"/>
        <v>4.41</v>
      </c>
    </row>
    <row r="46" spans="1:15" s="1" customFormat="1" ht="15" customHeight="1" x14ac:dyDescent="0.25">
      <c r="A46" s="212">
        <v>16</v>
      </c>
      <c r="B46" s="232">
        <v>30940</v>
      </c>
      <c r="C46" s="231" t="s">
        <v>37</v>
      </c>
      <c r="D46" s="134">
        <v>98</v>
      </c>
      <c r="E46" s="135">
        <v>0</v>
      </c>
      <c r="F46" s="135">
        <v>9.18</v>
      </c>
      <c r="G46" s="135">
        <v>67.349999999999994</v>
      </c>
      <c r="H46" s="135">
        <v>23.47</v>
      </c>
      <c r="I46" s="196">
        <f t="shared" si="16"/>
        <v>4.1429</v>
      </c>
      <c r="J46" s="5"/>
      <c r="K46" s="275">
        <f t="shared" si="3"/>
        <v>98</v>
      </c>
      <c r="L46" s="320">
        <f t="shared" si="10"/>
        <v>89.003599999999992</v>
      </c>
      <c r="M46" s="281">
        <f t="shared" si="11"/>
        <v>90.82</v>
      </c>
      <c r="N46" s="318">
        <f t="shared" si="12"/>
        <v>0</v>
      </c>
      <c r="O46" s="283">
        <f t="shared" si="4"/>
        <v>0</v>
      </c>
    </row>
    <row r="47" spans="1:15" s="1" customFormat="1" ht="15" customHeight="1" thickBot="1" x14ac:dyDescent="0.3">
      <c r="A47" s="213">
        <v>17</v>
      </c>
      <c r="B47" s="214">
        <v>31480</v>
      </c>
      <c r="C47" s="181" t="s">
        <v>39</v>
      </c>
      <c r="D47" s="134">
        <v>148</v>
      </c>
      <c r="E47" s="135">
        <v>2.7</v>
      </c>
      <c r="F47" s="135">
        <v>20.95</v>
      </c>
      <c r="G47" s="135">
        <v>54.05</v>
      </c>
      <c r="H47" s="135">
        <v>22.3</v>
      </c>
      <c r="I47" s="197">
        <f t="shared" si="16"/>
        <v>3.9594999999999998</v>
      </c>
      <c r="J47" s="5"/>
      <c r="K47" s="275">
        <f t="shared" si="3"/>
        <v>148</v>
      </c>
      <c r="L47" s="321">
        <f t="shared" si="10"/>
        <v>112.99799999999999</v>
      </c>
      <c r="M47" s="285">
        <f t="shared" si="11"/>
        <v>76.349999999999994</v>
      </c>
      <c r="N47" s="318">
        <f t="shared" si="12"/>
        <v>3.9960000000000004</v>
      </c>
      <c r="O47" s="286">
        <f t="shared" si="4"/>
        <v>2.7</v>
      </c>
    </row>
    <row r="48" spans="1:15" s="1" customFormat="1" ht="15" customHeight="1" thickBot="1" x14ac:dyDescent="0.3">
      <c r="A48" s="211"/>
      <c r="B48" s="193"/>
      <c r="C48" s="30" t="s">
        <v>107</v>
      </c>
      <c r="D48" s="188">
        <f>SUM(D49:D68)</f>
        <v>2180</v>
      </c>
      <c r="E48" s="189">
        <f t="shared" ref="E48:G48" si="17">AVERAGE(E49:E68)</f>
        <v>1.0859999999999999</v>
      </c>
      <c r="F48" s="189">
        <f t="shared" si="17"/>
        <v>15.562500000000004</v>
      </c>
      <c r="G48" s="189">
        <f t="shared" si="17"/>
        <v>56.174500000000002</v>
      </c>
      <c r="H48" s="189">
        <f>AVERAGE(H49:H68)</f>
        <v>27.174500000000002</v>
      </c>
      <c r="I48" s="190">
        <f>AVERAGE(I49:I68)</f>
        <v>4.0942999999999996</v>
      </c>
      <c r="J48" s="5"/>
      <c r="K48" s="330">
        <f t="shared" si="3"/>
        <v>2180</v>
      </c>
      <c r="L48" s="328">
        <f>SUM(L49:L68)</f>
        <v>1847.9577999999999</v>
      </c>
      <c r="M48" s="327">
        <f>SUM(G48,H48)</f>
        <v>83.349000000000004</v>
      </c>
      <c r="N48" s="326">
        <f>SUM(N49:N68)</f>
        <v>14.990600000000001</v>
      </c>
      <c r="O48" s="329">
        <f t="shared" si="4"/>
        <v>1.0859999999999999</v>
      </c>
    </row>
    <row r="49" spans="1:15" s="1" customFormat="1" ht="15" customHeight="1" x14ac:dyDescent="0.25">
      <c r="A49" s="228">
        <v>1</v>
      </c>
      <c r="B49" s="229">
        <v>40010</v>
      </c>
      <c r="C49" s="227" t="s">
        <v>160</v>
      </c>
      <c r="D49" s="134">
        <v>262</v>
      </c>
      <c r="E49" s="135">
        <v>0.38</v>
      </c>
      <c r="F49" s="135">
        <v>13.74</v>
      </c>
      <c r="G49" s="135">
        <v>66.790000000000006</v>
      </c>
      <c r="H49" s="135">
        <v>19.079999999999998</v>
      </c>
      <c r="I49" s="199">
        <f t="shared" ref="I49:I68" si="18">(2*E49+3*F49+4*G49+5*H49)/100</f>
        <v>4.0453999999999999</v>
      </c>
      <c r="J49" s="5"/>
      <c r="K49" s="275">
        <f t="shared" si="3"/>
        <v>262</v>
      </c>
      <c r="L49" s="322">
        <f t="shared" si="10"/>
        <v>224.97940000000003</v>
      </c>
      <c r="M49" s="277">
        <f t="shared" si="11"/>
        <v>85.87</v>
      </c>
      <c r="N49" s="318">
        <f t="shared" si="12"/>
        <v>0.99560000000000004</v>
      </c>
      <c r="O49" s="288">
        <f t="shared" si="4"/>
        <v>0.38</v>
      </c>
    </row>
    <row r="50" spans="1:15" s="1" customFormat="1" ht="15" customHeight="1" x14ac:dyDescent="0.25">
      <c r="A50" s="212">
        <v>2</v>
      </c>
      <c r="B50" s="232">
        <v>40030</v>
      </c>
      <c r="C50" s="231" t="s">
        <v>133</v>
      </c>
      <c r="D50" s="134">
        <v>58</v>
      </c>
      <c r="E50" s="135">
        <v>0</v>
      </c>
      <c r="F50" s="135">
        <v>1.72</v>
      </c>
      <c r="G50" s="135">
        <v>53.45</v>
      </c>
      <c r="H50" s="135">
        <v>44.83</v>
      </c>
      <c r="I50" s="196">
        <f t="shared" si="18"/>
        <v>4.4310999999999998</v>
      </c>
      <c r="J50" s="5"/>
      <c r="K50" s="275">
        <f t="shared" si="3"/>
        <v>58</v>
      </c>
      <c r="L50" s="320">
        <f t="shared" si="10"/>
        <v>57.002399999999994</v>
      </c>
      <c r="M50" s="281">
        <f t="shared" si="11"/>
        <v>98.28</v>
      </c>
      <c r="N50" s="318">
        <f t="shared" si="12"/>
        <v>0</v>
      </c>
      <c r="O50" s="283">
        <f t="shared" si="4"/>
        <v>0</v>
      </c>
    </row>
    <row r="51" spans="1:15" s="1" customFormat="1" ht="15" customHeight="1" x14ac:dyDescent="0.25">
      <c r="A51" s="212">
        <v>3</v>
      </c>
      <c r="B51" s="232">
        <v>40410</v>
      </c>
      <c r="C51" s="231" t="s">
        <v>49</v>
      </c>
      <c r="D51" s="134">
        <v>200</v>
      </c>
      <c r="E51" s="135">
        <v>0</v>
      </c>
      <c r="F51" s="135">
        <v>7.5</v>
      </c>
      <c r="G51" s="135">
        <v>49</v>
      </c>
      <c r="H51" s="135">
        <v>43.5</v>
      </c>
      <c r="I51" s="196">
        <f t="shared" si="18"/>
        <v>4.3600000000000003</v>
      </c>
      <c r="J51" s="5"/>
      <c r="K51" s="275">
        <f t="shared" si="3"/>
        <v>200</v>
      </c>
      <c r="L51" s="320">
        <f t="shared" si="10"/>
        <v>185</v>
      </c>
      <c r="M51" s="281">
        <f t="shared" si="11"/>
        <v>92.5</v>
      </c>
      <c r="N51" s="318">
        <f t="shared" si="12"/>
        <v>0</v>
      </c>
      <c r="O51" s="283">
        <f t="shared" si="4"/>
        <v>0</v>
      </c>
    </row>
    <row r="52" spans="1:15" s="1" customFormat="1" ht="15" customHeight="1" x14ac:dyDescent="0.25">
      <c r="A52" s="212">
        <v>4</v>
      </c>
      <c r="B52" s="232">
        <v>40011</v>
      </c>
      <c r="C52" s="231" t="s">
        <v>40</v>
      </c>
      <c r="D52" s="134">
        <v>250</v>
      </c>
      <c r="E52" s="135">
        <v>0</v>
      </c>
      <c r="F52" s="135">
        <v>9.6</v>
      </c>
      <c r="G52" s="135">
        <v>54</v>
      </c>
      <c r="H52" s="135">
        <v>36.4</v>
      </c>
      <c r="I52" s="196">
        <f t="shared" si="18"/>
        <v>4.2679999999999998</v>
      </c>
      <c r="J52" s="5"/>
      <c r="K52" s="275">
        <f t="shared" si="3"/>
        <v>250</v>
      </c>
      <c r="L52" s="320">
        <f t="shared" si="10"/>
        <v>226</v>
      </c>
      <c r="M52" s="281">
        <f t="shared" si="11"/>
        <v>90.4</v>
      </c>
      <c r="N52" s="318">
        <f t="shared" si="12"/>
        <v>0</v>
      </c>
      <c r="O52" s="283">
        <f t="shared" si="4"/>
        <v>0</v>
      </c>
    </row>
    <row r="53" spans="1:15" s="1" customFormat="1" ht="15" customHeight="1" x14ac:dyDescent="0.25">
      <c r="A53" s="212">
        <v>5</v>
      </c>
      <c r="B53" s="232">
        <v>40080</v>
      </c>
      <c r="C53" s="231" t="s">
        <v>42</v>
      </c>
      <c r="D53" s="134">
        <v>150</v>
      </c>
      <c r="E53" s="135">
        <v>0</v>
      </c>
      <c r="F53" s="135">
        <v>11.33</v>
      </c>
      <c r="G53" s="135">
        <v>55.33</v>
      </c>
      <c r="H53" s="135">
        <v>33.33</v>
      </c>
      <c r="I53" s="196">
        <f t="shared" si="18"/>
        <v>4.2195999999999998</v>
      </c>
      <c r="J53" s="5"/>
      <c r="K53" s="275">
        <f t="shared" si="3"/>
        <v>150</v>
      </c>
      <c r="L53" s="320">
        <f t="shared" si="10"/>
        <v>132.99</v>
      </c>
      <c r="M53" s="281">
        <f t="shared" si="11"/>
        <v>88.66</v>
      </c>
      <c r="N53" s="318">
        <f t="shared" si="12"/>
        <v>0</v>
      </c>
      <c r="O53" s="283">
        <f t="shared" si="4"/>
        <v>0</v>
      </c>
    </row>
    <row r="54" spans="1:15" s="1" customFormat="1" ht="15" customHeight="1" x14ac:dyDescent="0.25">
      <c r="A54" s="212">
        <v>6</v>
      </c>
      <c r="B54" s="232">
        <v>40100</v>
      </c>
      <c r="C54" s="231" t="s">
        <v>43</v>
      </c>
      <c r="D54" s="134">
        <v>110</v>
      </c>
      <c r="E54" s="135">
        <v>2.73</v>
      </c>
      <c r="F54" s="135">
        <v>9.09</v>
      </c>
      <c r="G54" s="135">
        <v>50</v>
      </c>
      <c r="H54" s="135">
        <v>38.18</v>
      </c>
      <c r="I54" s="196">
        <f t="shared" si="18"/>
        <v>4.2363</v>
      </c>
      <c r="J54" s="5"/>
      <c r="K54" s="275">
        <f t="shared" si="3"/>
        <v>110</v>
      </c>
      <c r="L54" s="320">
        <f t="shared" si="10"/>
        <v>96.998000000000005</v>
      </c>
      <c r="M54" s="281">
        <f t="shared" si="11"/>
        <v>88.18</v>
      </c>
      <c r="N54" s="318">
        <f t="shared" si="12"/>
        <v>3.0030000000000001</v>
      </c>
      <c r="O54" s="283">
        <f t="shared" si="4"/>
        <v>2.73</v>
      </c>
    </row>
    <row r="55" spans="1:15" s="1" customFormat="1" ht="15" customHeight="1" x14ac:dyDescent="0.25">
      <c r="A55" s="212">
        <v>7</v>
      </c>
      <c r="B55" s="232">
        <v>40020</v>
      </c>
      <c r="C55" s="231" t="s">
        <v>161</v>
      </c>
      <c r="D55" s="134">
        <v>32</v>
      </c>
      <c r="E55" s="135">
        <v>0</v>
      </c>
      <c r="F55" s="135">
        <v>9.3800000000000008</v>
      </c>
      <c r="G55" s="135">
        <v>68.75</v>
      </c>
      <c r="H55" s="135">
        <v>21.88</v>
      </c>
      <c r="I55" s="196">
        <f t="shared" si="18"/>
        <v>4.1254</v>
      </c>
      <c r="J55" s="5"/>
      <c r="K55" s="275">
        <f t="shared" si="3"/>
        <v>32</v>
      </c>
      <c r="L55" s="320">
        <f t="shared" si="10"/>
        <v>29.0016</v>
      </c>
      <c r="M55" s="281">
        <f t="shared" si="11"/>
        <v>90.63</v>
      </c>
      <c r="N55" s="318">
        <f t="shared" si="12"/>
        <v>0</v>
      </c>
      <c r="O55" s="283">
        <f t="shared" si="4"/>
        <v>0</v>
      </c>
    </row>
    <row r="56" spans="1:15" s="1" customFormat="1" ht="15" customHeight="1" x14ac:dyDescent="0.25">
      <c r="A56" s="212">
        <v>8</v>
      </c>
      <c r="B56" s="232">
        <v>40031</v>
      </c>
      <c r="C56" s="18" t="s">
        <v>41</v>
      </c>
      <c r="D56" s="134">
        <v>117</v>
      </c>
      <c r="E56" s="135">
        <v>0.85</v>
      </c>
      <c r="F56" s="135">
        <v>9.4</v>
      </c>
      <c r="G56" s="135">
        <v>53.85</v>
      </c>
      <c r="H56" s="135">
        <v>35.9</v>
      </c>
      <c r="I56" s="196">
        <f t="shared" si="18"/>
        <v>4.2480000000000002</v>
      </c>
      <c r="J56" s="5"/>
      <c r="K56" s="275">
        <f t="shared" si="3"/>
        <v>117</v>
      </c>
      <c r="L56" s="320">
        <f t="shared" si="10"/>
        <v>105.00749999999999</v>
      </c>
      <c r="M56" s="281">
        <f t="shared" si="11"/>
        <v>89.75</v>
      </c>
      <c r="N56" s="318">
        <f t="shared" si="12"/>
        <v>0.99450000000000005</v>
      </c>
      <c r="O56" s="283">
        <f t="shared" si="4"/>
        <v>0.85</v>
      </c>
    </row>
    <row r="57" spans="1:15" s="1" customFormat="1" ht="15" customHeight="1" x14ac:dyDescent="0.25">
      <c r="A57" s="212">
        <v>9</v>
      </c>
      <c r="B57" s="232">
        <v>40210</v>
      </c>
      <c r="C57" s="18" t="s">
        <v>45</v>
      </c>
      <c r="D57" s="134">
        <v>44</v>
      </c>
      <c r="E57" s="135">
        <v>6.82</v>
      </c>
      <c r="F57" s="135">
        <v>15.91</v>
      </c>
      <c r="G57" s="135">
        <v>63.64</v>
      </c>
      <c r="H57" s="135">
        <v>13.64</v>
      </c>
      <c r="I57" s="196">
        <f t="shared" si="18"/>
        <v>3.8412999999999999</v>
      </c>
      <c r="J57" s="5"/>
      <c r="K57" s="275">
        <f t="shared" si="3"/>
        <v>44</v>
      </c>
      <c r="L57" s="320">
        <f t="shared" si="10"/>
        <v>34.0032</v>
      </c>
      <c r="M57" s="281">
        <f t="shared" si="11"/>
        <v>77.28</v>
      </c>
      <c r="N57" s="318">
        <f t="shared" si="12"/>
        <v>3.0008000000000004</v>
      </c>
      <c r="O57" s="283">
        <f t="shared" si="4"/>
        <v>6.82</v>
      </c>
    </row>
    <row r="58" spans="1:15" s="1" customFormat="1" ht="15" customHeight="1" x14ac:dyDescent="0.25">
      <c r="A58" s="212">
        <v>10</v>
      </c>
      <c r="B58" s="229">
        <v>40300</v>
      </c>
      <c r="C58" s="20" t="s">
        <v>46</v>
      </c>
      <c r="D58" s="134">
        <v>32</v>
      </c>
      <c r="E58" s="135">
        <v>0</v>
      </c>
      <c r="F58" s="135">
        <v>12.5</v>
      </c>
      <c r="G58" s="135">
        <v>68.75</v>
      </c>
      <c r="H58" s="135">
        <v>18.75</v>
      </c>
      <c r="I58" s="196">
        <f t="shared" si="18"/>
        <v>4.0625</v>
      </c>
      <c r="J58" s="5"/>
      <c r="K58" s="275">
        <f t="shared" si="3"/>
        <v>32</v>
      </c>
      <c r="L58" s="320">
        <f t="shared" si="10"/>
        <v>28</v>
      </c>
      <c r="M58" s="281">
        <f t="shared" si="11"/>
        <v>87.5</v>
      </c>
      <c r="N58" s="318">
        <f t="shared" si="12"/>
        <v>0</v>
      </c>
      <c r="O58" s="283">
        <f t="shared" si="4"/>
        <v>0</v>
      </c>
    </row>
    <row r="59" spans="1:15" s="1" customFormat="1" ht="15" customHeight="1" x14ac:dyDescent="0.25">
      <c r="A59" s="212">
        <v>11</v>
      </c>
      <c r="B59" s="232">
        <v>40360</v>
      </c>
      <c r="C59" s="231" t="s">
        <v>47</v>
      </c>
      <c r="D59" s="134">
        <v>59</v>
      </c>
      <c r="E59" s="135">
        <v>1.69</v>
      </c>
      <c r="F59" s="135">
        <v>15.25</v>
      </c>
      <c r="G59" s="135">
        <v>71.19</v>
      </c>
      <c r="H59" s="135">
        <v>11.86</v>
      </c>
      <c r="I59" s="196">
        <f t="shared" si="18"/>
        <v>3.9319000000000002</v>
      </c>
      <c r="J59" s="5"/>
      <c r="K59" s="275">
        <f t="shared" si="3"/>
        <v>59</v>
      </c>
      <c r="L59" s="320">
        <f t="shared" si="10"/>
        <v>48.999499999999998</v>
      </c>
      <c r="M59" s="281">
        <f t="shared" si="11"/>
        <v>83.05</v>
      </c>
      <c r="N59" s="318">
        <f t="shared" si="12"/>
        <v>0.99709999999999999</v>
      </c>
      <c r="O59" s="283">
        <f t="shared" si="4"/>
        <v>1.69</v>
      </c>
    </row>
    <row r="60" spans="1:15" s="1" customFormat="1" ht="15" customHeight="1" x14ac:dyDescent="0.25">
      <c r="A60" s="212">
        <v>12</v>
      </c>
      <c r="B60" s="232">
        <v>40390</v>
      </c>
      <c r="C60" s="231" t="s">
        <v>48</v>
      </c>
      <c r="D60" s="134">
        <v>57</v>
      </c>
      <c r="E60" s="135">
        <v>3.51</v>
      </c>
      <c r="F60" s="135">
        <v>28.07</v>
      </c>
      <c r="G60" s="135">
        <v>47.37</v>
      </c>
      <c r="H60" s="135">
        <v>21.05</v>
      </c>
      <c r="I60" s="196">
        <f t="shared" si="18"/>
        <v>3.8595999999999999</v>
      </c>
      <c r="J60" s="5"/>
      <c r="K60" s="275">
        <f t="shared" si="3"/>
        <v>57</v>
      </c>
      <c r="L60" s="320">
        <f t="shared" si="10"/>
        <v>38.999400000000001</v>
      </c>
      <c r="M60" s="281">
        <f t="shared" si="11"/>
        <v>68.42</v>
      </c>
      <c r="N60" s="318">
        <f t="shared" si="12"/>
        <v>2.0007000000000001</v>
      </c>
      <c r="O60" s="283">
        <f t="shared" si="4"/>
        <v>3.51</v>
      </c>
    </row>
    <row r="61" spans="1:15" s="1" customFormat="1" ht="15" customHeight="1" x14ac:dyDescent="0.25">
      <c r="A61" s="212">
        <v>13</v>
      </c>
      <c r="B61" s="232">
        <v>40720</v>
      </c>
      <c r="C61" s="231" t="s">
        <v>162</v>
      </c>
      <c r="D61" s="134">
        <v>110</v>
      </c>
      <c r="E61" s="135">
        <v>0</v>
      </c>
      <c r="F61" s="135">
        <v>9.09</v>
      </c>
      <c r="G61" s="135">
        <v>64.55</v>
      </c>
      <c r="H61" s="135">
        <v>26.36</v>
      </c>
      <c r="I61" s="196">
        <f t="shared" si="18"/>
        <v>4.1726999999999999</v>
      </c>
      <c r="J61" s="5"/>
      <c r="K61" s="275">
        <f t="shared" si="3"/>
        <v>110</v>
      </c>
      <c r="L61" s="320">
        <f t="shared" si="10"/>
        <v>100.001</v>
      </c>
      <c r="M61" s="281">
        <f t="shared" si="11"/>
        <v>90.91</v>
      </c>
      <c r="N61" s="318">
        <f t="shared" si="12"/>
        <v>0</v>
      </c>
      <c r="O61" s="283">
        <f t="shared" si="4"/>
        <v>0</v>
      </c>
    </row>
    <row r="62" spans="1:15" s="1" customFormat="1" ht="15" customHeight="1" x14ac:dyDescent="0.25">
      <c r="A62" s="212">
        <v>14</v>
      </c>
      <c r="B62" s="232">
        <v>40730</v>
      </c>
      <c r="C62" s="231" t="s">
        <v>50</v>
      </c>
      <c r="D62" s="134">
        <v>31</v>
      </c>
      <c r="E62" s="135">
        <v>3.23</v>
      </c>
      <c r="F62" s="135">
        <v>29.03</v>
      </c>
      <c r="G62" s="135">
        <v>45.16</v>
      </c>
      <c r="H62" s="135">
        <v>22.58</v>
      </c>
      <c r="I62" s="196">
        <f t="shared" si="18"/>
        <v>3.8708999999999998</v>
      </c>
      <c r="J62" s="5"/>
      <c r="K62" s="275">
        <f t="shared" si="3"/>
        <v>31</v>
      </c>
      <c r="L62" s="320">
        <f t="shared" si="10"/>
        <v>20.999400000000001</v>
      </c>
      <c r="M62" s="281">
        <f t="shared" si="11"/>
        <v>67.739999999999995</v>
      </c>
      <c r="N62" s="318">
        <f t="shared" si="12"/>
        <v>1.0012999999999999</v>
      </c>
      <c r="O62" s="283">
        <f t="shared" si="4"/>
        <v>3.23</v>
      </c>
    </row>
    <row r="63" spans="1:15" s="1" customFormat="1" ht="15" customHeight="1" x14ac:dyDescent="0.25">
      <c r="A63" s="212">
        <v>15</v>
      </c>
      <c r="B63" s="232">
        <v>40820</v>
      </c>
      <c r="C63" s="231" t="s">
        <v>163</v>
      </c>
      <c r="D63" s="134">
        <v>111</v>
      </c>
      <c r="E63" s="135">
        <v>0</v>
      </c>
      <c r="F63" s="135">
        <v>18.02</v>
      </c>
      <c r="G63" s="135">
        <v>50.45</v>
      </c>
      <c r="H63" s="135">
        <v>31.53</v>
      </c>
      <c r="I63" s="196">
        <f t="shared" si="18"/>
        <v>4.1350999999999996</v>
      </c>
      <c r="J63" s="5"/>
      <c r="K63" s="275">
        <f t="shared" si="3"/>
        <v>111</v>
      </c>
      <c r="L63" s="320">
        <f t="shared" si="10"/>
        <v>90.997800000000012</v>
      </c>
      <c r="M63" s="281">
        <f t="shared" si="11"/>
        <v>81.98</v>
      </c>
      <c r="N63" s="318">
        <f t="shared" si="12"/>
        <v>0</v>
      </c>
      <c r="O63" s="283">
        <f t="shared" si="4"/>
        <v>0</v>
      </c>
    </row>
    <row r="64" spans="1:15" s="1" customFormat="1" ht="15" customHeight="1" x14ac:dyDescent="0.25">
      <c r="A64" s="212">
        <v>16</v>
      </c>
      <c r="B64" s="232">
        <v>40840</v>
      </c>
      <c r="C64" s="231" t="s">
        <v>52</v>
      </c>
      <c r="D64" s="134">
        <v>87</v>
      </c>
      <c r="E64" s="135">
        <v>0</v>
      </c>
      <c r="F64" s="135">
        <v>12.64</v>
      </c>
      <c r="G64" s="135">
        <v>55.17</v>
      </c>
      <c r="H64" s="135">
        <v>32.18</v>
      </c>
      <c r="I64" s="196">
        <f t="shared" si="18"/>
        <v>4.1950000000000003</v>
      </c>
      <c r="J64" s="5"/>
      <c r="K64" s="275">
        <f t="shared" si="3"/>
        <v>87</v>
      </c>
      <c r="L64" s="320">
        <f t="shared" si="10"/>
        <v>75.994500000000002</v>
      </c>
      <c r="M64" s="281">
        <f t="shared" si="11"/>
        <v>87.35</v>
      </c>
      <c r="N64" s="318">
        <f t="shared" si="12"/>
        <v>0</v>
      </c>
      <c r="O64" s="283">
        <f t="shared" si="4"/>
        <v>0</v>
      </c>
    </row>
    <row r="65" spans="1:15" s="1" customFormat="1" ht="15" customHeight="1" x14ac:dyDescent="0.25">
      <c r="A65" s="212">
        <v>17</v>
      </c>
      <c r="B65" s="232">
        <v>40950</v>
      </c>
      <c r="C65" s="231" t="s">
        <v>53</v>
      </c>
      <c r="D65" s="134">
        <v>116</v>
      </c>
      <c r="E65" s="135">
        <v>0.86</v>
      </c>
      <c r="F65" s="135">
        <v>35.340000000000003</v>
      </c>
      <c r="G65" s="135">
        <v>53.45</v>
      </c>
      <c r="H65" s="135">
        <v>10.34</v>
      </c>
      <c r="I65" s="196">
        <f t="shared" si="18"/>
        <v>3.7324000000000002</v>
      </c>
      <c r="J65" s="5"/>
      <c r="K65" s="275">
        <f t="shared" si="3"/>
        <v>116</v>
      </c>
      <c r="L65" s="320">
        <f t="shared" si="10"/>
        <v>73.996400000000008</v>
      </c>
      <c r="M65" s="281">
        <f t="shared" si="11"/>
        <v>63.790000000000006</v>
      </c>
      <c r="N65" s="318">
        <f t="shared" si="12"/>
        <v>0.99760000000000004</v>
      </c>
      <c r="O65" s="283">
        <f t="shared" si="4"/>
        <v>0.86</v>
      </c>
    </row>
    <row r="66" spans="1:15" s="1" customFormat="1" ht="15" customHeight="1" x14ac:dyDescent="0.25">
      <c r="A66" s="212">
        <v>18</v>
      </c>
      <c r="B66" s="232">
        <v>40990</v>
      </c>
      <c r="C66" s="231" t="s">
        <v>54</v>
      </c>
      <c r="D66" s="134">
        <v>135</v>
      </c>
      <c r="E66" s="135">
        <v>0.74</v>
      </c>
      <c r="F66" s="135">
        <v>13.33</v>
      </c>
      <c r="G66" s="135">
        <v>54.07</v>
      </c>
      <c r="H66" s="135">
        <v>31.85</v>
      </c>
      <c r="I66" s="196">
        <f t="shared" si="18"/>
        <v>4.17</v>
      </c>
      <c r="J66" s="5"/>
      <c r="K66" s="275">
        <f t="shared" si="3"/>
        <v>135</v>
      </c>
      <c r="L66" s="320">
        <f t="shared" si="10"/>
        <v>115.992</v>
      </c>
      <c r="M66" s="281">
        <f t="shared" si="11"/>
        <v>85.92</v>
      </c>
      <c r="N66" s="318">
        <f t="shared" si="12"/>
        <v>0.99900000000000011</v>
      </c>
      <c r="O66" s="283">
        <f t="shared" si="4"/>
        <v>0.74</v>
      </c>
    </row>
    <row r="67" spans="1:15" s="1" customFormat="1" ht="15" customHeight="1" x14ac:dyDescent="0.25">
      <c r="A67" s="212">
        <v>19</v>
      </c>
      <c r="B67" s="232">
        <v>40133</v>
      </c>
      <c r="C67" s="227" t="s">
        <v>44</v>
      </c>
      <c r="D67" s="314">
        <v>110</v>
      </c>
      <c r="E67" s="315">
        <v>0.91</v>
      </c>
      <c r="F67" s="315">
        <v>15.45</v>
      </c>
      <c r="G67" s="315">
        <v>60.91</v>
      </c>
      <c r="H67" s="315">
        <v>22.73</v>
      </c>
      <c r="I67" s="199">
        <f t="shared" si="18"/>
        <v>4.0546000000000006</v>
      </c>
      <c r="J67" s="5"/>
      <c r="K67" s="275">
        <f t="shared" si="3"/>
        <v>110</v>
      </c>
      <c r="L67" s="320">
        <f t="shared" si="10"/>
        <v>92.003999999999991</v>
      </c>
      <c r="M67" s="281">
        <f t="shared" si="11"/>
        <v>83.64</v>
      </c>
      <c r="N67" s="324">
        <f t="shared" si="12"/>
        <v>1.0010000000000001</v>
      </c>
      <c r="O67" s="283">
        <f t="shared" si="4"/>
        <v>0.91</v>
      </c>
    </row>
    <row r="68" spans="1:15" s="1" customFormat="1" ht="15" customHeight="1" thickBot="1" x14ac:dyDescent="0.3">
      <c r="A68" s="316">
        <v>19</v>
      </c>
      <c r="B68" s="214">
        <v>40400</v>
      </c>
      <c r="C68" s="181" t="s">
        <v>200</v>
      </c>
      <c r="D68" s="171">
        <v>109</v>
      </c>
      <c r="E68" s="170">
        <v>0</v>
      </c>
      <c r="F68" s="170">
        <v>34.86</v>
      </c>
      <c r="G68" s="170">
        <v>37.61</v>
      </c>
      <c r="H68" s="170">
        <v>27.52</v>
      </c>
      <c r="I68" s="200">
        <f t="shared" si="18"/>
        <v>3.9262000000000001</v>
      </c>
      <c r="J68" s="5"/>
      <c r="K68" s="334">
        <f t="shared" ref="K68" si="19">D68</f>
        <v>109</v>
      </c>
      <c r="L68" s="335">
        <f t="shared" ref="L68" si="20">K68*M68/100</f>
        <v>70.991699999999994</v>
      </c>
      <c r="M68" s="336">
        <f t="shared" ref="M68" si="21">SUM(G68,H68)</f>
        <v>65.13</v>
      </c>
      <c r="N68" s="335">
        <f t="shared" ref="N68" si="22">K68*O68/100</f>
        <v>0</v>
      </c>
      <c r="O68" s="337">
        <f t="shared" ref="O68" si="23">E68</f>
        <v>0</v>
      </c>
    </row>
    <row r="69" spans="1:15" s="1" customFormat="1" ht="15" customHeight="1" thickBot="1" x14ac:dyDescent="0.3">
      <c r="A69" s="211"/>
      <c r="B69" s="193"/>
      <c r="C69" s="183" t="s">
        <v>111</v>
      </c>
      <c r="D69" s="188">
        <f>SUM(D70:D83)</f>
        <v>1858</v>
      </c>
      <c r="E69" s="189">
        <f>AVERAGE(E70:E83)</f>
        <v>0.39500000000000002</v>
      </c>
      <c r="F69" s="189">
        <f>AVERAGE(F70:F83)</f>
        <v>12.344999999999999</v>
      </c>
      <c r="G69" s="189">
        <f>AVERAGE(G70:G83)</f>
        <v>54.727142857142859</v>
      </c>
      <c r="H69" s="189">
        <f>AVERAGE(H70:H83)</f>
        <v>32.532857142857139</v>
      </c>
      <c r="I69" s="190">
        <f>AVERAGE(I70:I83)</f>
        <v>4.1939785714285716</v>
      </c>
      <c r="J69" s="5"/>
      <c r="K69" s="325">
        <f t="shared" ref="K69" si="24">D69</f>
        <v>1858</v>
      </c>
      <c r="L69" s="326">
        <f>SUM(L70:L83)</f>
        <v>1624.0057000000002</v>
      </c>
      <c r="M69" s="327">
        <f t="shared" ref="M69" si="25">SUM(G69,H69)</f>
        <v>87.259999999999991</v>
      </c>
      <c r="N69" s="328">
        <f>SUM(N70:N83)</f>
        <v>9.9922000000000004</v>
      </c>
      <c r="O69" s="329">
        <f t="shared" ref="O69" si="26">E69</f>
        <v>0.39500000000000002</v>
      </c>
    </row>
    <row r="70" spans="1:15" s="1" customFormat="1" ht="15" customHeight="1" x14ac:dyDescent="0.25">
      <c r="A70" s="228">
        <v>1</v>
      </c>
      <c r="B70" s="229">
        <v>50040</v>
      </c>
      <c r="C70" s="227" t="s">
        <v>57</v>
      </c>
      <c r="D70" s="134">
        <v>144</v>
      </c>
      <c r="E70" s="135">
        <v>0</v>
      </c>
      <c r="F70" s="135">
        <v>2.78</v>
      </c>
      <c r="G70" s="135">
        <v>52.78</v>
      </c>
      <c r="H70" s="135">
        <v>44.44</v>
      </c>
      <c r="I70" s="199">
        <f t="shared" ref="I70:I83" si="27">(2*E70+3*F70+4*G70+5*H70)/100</f>
        <v>4.4165999999999999</v>
      </c>
      <c r="J70" s="5"/>
      <c r="K70" s="323">
        <f t="shared" si="3"/>
        <v>144</v>
      </c>
      <c r="L70" s="322">
        <f t="shared" si="10"/>
        <v>139.99680000000001</v>
      </c>
      <c r="M70" s="277">
        <f t="shared" si="11"/>
        <v>97.22</v>
      </c>
      <c r="N70" s="318">
        <f t="shared" si="12"/>
        <v>0</v>
      </c>
      <c r="O70" s="288">
        <f t="shared" si="4"/>
        <v>0</v>
      </c>
    </row>
    <row r="71" spans="1:15" s="1" customFormat="1" ht="15" customHeight="1" x14ac:dyDescent="0.25">
      <c r="A71" s="212">
        <v>2</v>
      </c>
      <c r="B71" s="232">
        <v>50003</v>
      </c>
      <c r="C71" s="231" t="s">
        <v>56</v>
      </c>
      <c r="D71" s="134">
        <v>113</v>
      </c>
      <c r="E71" s="135">
        <v>0</v>
      </c>
      <c r="F71" s="135">
        <v>7.96</v>
      </c>
      <c r="G71" s="135">
        <v>56.64</v>
      </c>
      <c r="H71" s="135">
        <v>35.4</v>
      </c>
      <c r="I71" s="196">
        <f t="shared" si="27"/>
        <v>4.2744</v>
      </c>
      <c r="J71" s="5"/>
      <c r="K71" s="275">
        <f t="shared" ref="K71:K123" si="28">D71</f>
        <v>113</v>
      </c>
      <c r="L71" s="320">
        <f t="shared" si="10"/>
        <v>104.00519999999999</v>
      </c>
      <c r="M71" s="281">
        <f t="shared" si="11"/>
        <v>92.039999999999992</v>
      </c>
      <c r="N71" s="318">
        <f t="shared" si="12"/>
        <v>0</v>
      </c>
      <c r="O71" s="283">
        <f t="shared" ref="O71:O123" si="29">E71</f>
        <v>0</v>
      </c>
    </row>
    <row r="72" spans="1:15" s="1" customFormat="1" ht="15" customHeight="1" x14ac:dyDescent="0.25">
      <c r="A72" s="212">
        <v>3</v>
      </c>
      <c r="B72" s="232">
        <v>50060</v>
      </c>
      <c r="C72" s="231" t="s">
        <v>164</v>
      </c>
      <c r="D72" s="134">
        <v>209</v>
      </c>
      <c r="E72" s="135">
        <v>0.48</v>
      </c>
      <c r="F72" s="135">
        <v>4.3099999999999996</v>
      </c>
      <c r="G72" s="135">
        <v>53.59</v>
      </c>
      <c r="H72" s="135">
        <v>41.63</v>
      </c>
      <c r="I72" s="196">
        <f t="shared" si="27"/>
        <v>4.3639999999999999</v>
      </c>
      <c r="J72" s="5"/>
      <c r="K72" s="275">
        <f t="shared" si="28"/>
        <v>209</v>
      </c>
      <c r="L72" s="320">
        <f t="shared" si="10"/>
        <v>199.00979999999998</v>
      </c>
      <c r="M72" s="281">
        <f t="shared" si="11"/>
        <v>95.22</v>
      </c>
      <c r="N72" s="318">
        <f t="shared" si="12"/>
        <v>1.0031999999999999</v>
      </c>
      <c r="O72" s="283">
        <f t="shared" si="29"/>
        <v>0.48</v>
      </c>
    </row>
    <row r="73" spans="1:15" s="1" customFormat="1" ht="15" customHeight="1" x14ac:dyDescent="0.25">
      <c r="A73" s="212">
        <v>4</v>
      </c>
      <c r="B73" s="232">
        <v>50170</v>
      </c>
      <c r="C73" s="231" t="s">
        <v>165</v>
      </c>
      <c r="D73" s="134">
        <v>100</v>
      </c>
      <c r="E73" s="135">
        <v>0</v>
      </c>
      <c r="F73" s="135">
        <v>20</v>
      </c>
      <c r="G73" s="135">
        <v>60</v>
      </c>
      <c r="H73" s="135">
        <v>20</v>
      </c>
      <c r="I73" s="196">
        <f t="shared" si="27"/>
        <v>4</v>
      </c>
      <c r="J73" s="5"/>
      <c r="K73" s="275">
        <f t="shared" si="28"/>
        <v>100</v>
      </c>
      <c r="L73" s="320">
        <f t="shared" ref="L73:L123" si="30">K73*M73/100</f>
        <v>80</v>
      </c>
      <c r="M73" s="281">
        <f t="shared" ref="M73:M123" si="31">SUM(G73,H73)</f>
        <v>80</v>
      </c>
      <c r="N73" s="318">
        <f t="shared" ref="N73:N123" si="32">K73*O73/100</f>
        <v>0</v>
      </c>
      <c r="O73" s="283">
        <f t="shared" si="29"/>
        <v>0</v>
      </c>
    </row>
    <row r="74" spans="1:15" s="1" customFormat="1" ht="15" customHeight="1" x14ac:dyDescent="0.25">
      <c r="A74" s="212">
        <v>5</v>
      </c>
      <c r="B74" s="232">
        <v>50230</v>
      </c>
      <c r="C74" s="231" t="s">
        <v>61</v>
      </c>
      <c r="D74" s="134">
        <v>95</v>
      </c>
      <c r="E74" s="135">
        <v>0</v>
      </c>
      <c r="F74" s="135">
        <v>22.11</v>
      </c>
      <c r="G74" s="135">
        <v>55.79</v>
      </c>
      <c r="H74" s="135">
        <v>22.11</v>
      </c>
      <c r="I74" s="196">
        <f t="shared" si="27"/>
        <v>4.0004</v>
      </c>
      <c r="J74" s="5"/>
      <c r="K74" s="275">
        <f t="shared" si="28"/>
        <v>95</v>
      </c>
      <c r="L74" s="320">
        <f t="shared" si="30"/>
        <v>74.00500000000001</v>
      </c>
      <c r="M74" s="281">
        <f t="shared" si="31"/>
        <v>77.900000000000006</v>
      </c>
      <c r="N74" s="318">
        <f t="shared" si="32"/>
        <v>0</v>
      </c>
      <c r="O74" s="283">
        <f t="shared" si="29"/>
        <v>0</v>
      </c>
    </row>
    <row r="75" spans="1:15" s="1" customFormat="1" ht="15" customHeight="1" x14ac:dyDescent="0.25">
      <c r="A75" s="212">
        <v>6</v>
      </c>
      <c r="B75" s="232">
        <v>50340</v>
      </c>
      <c r="C75" s="231" t="s">
        <v>166</v>
      </c>
      <c r="D75" s="134">
        <v>88</v>
      </c>
      <c r="E75" s="135">
        <v>0</v>
      </c>
      <c r="F75" s="135">
        <v>7.95</v>
      </c>
      <c r="G75" s="135">
        <v>44.32</v>
      </c>
      <c r="H75" s="135">
        <v>47.73</v>
      </c>
      <c r="I75" s="196">
        <f t="shared" si="27"/>
        <v>4.3978000000000002</v>
      </c>
      <c r="J75" s="5"/>
      <c r="K75" s="275">
        <f t="shared" si="28"/>
        <v>88</v>
      </c>
      <c r="L75" s="320">
        <f t="shared" si="30"/>
        <v>81.003999999999991</v>
      </c>
      <c r="M75" s="281">
        <f t="shared" si="31"/>
        <v>92.05</v>
      </c>
      <c r="N75" s="318">
        <f t="shared" si="32"/>
        <v>0</v>
      </c>
      <c r="O75" s="283">
        <f t="shared" si="29"/>
        <v>0</v>
      </c>
    </row>
    <row r="76" spans="1:15" s="1" customFormat="1" ht="15" customHeight="1" x14ac:dyDescent="0.25">
      <c r="A76" s="212">
        <v>7</v>
      </c>
      <c r="B76" s="232">
        <v>50420</v>
      </c>
      <c r="C76" s="231" t="s">
        <v>167</v>
      </c>
      <c r="D76" s="134">
        <v>97</v>
      </c>
      <c r="E76" s="135">
        <v>0</v>
      </c>
      <c r="F76" s="135">
        <v>13.4</v>
      </c>
      <c r="G76" s="135">
        <v>60.82</v>
      </c>
      <c r="H76" s="135">
        <v>25.77</v>
      </c>
      <c r="I76" s="196">
        <f t="shared" si="27"/>
        <v>4.1233000000000004</v>
      </c>
      <c r="J76" s="5"/>
      <c r="K76" s="275">
        <f t="shared" si="28"/>
        <v>97</v>
      </c>
      <c r="L76" s="320">
        <f t="shared" si="30"/>
        <v>83.9923</v>
      </c>
      <c r="M76" s="281">
        <f t="shared" si="31"/>
        <v>86.59</v>
      </c>
      <c r="N76" s="318">
        <f t="shared" si="32"/>
        <v>0</v>
      </c>
      <c r="O76" s="283">
        <f t="shared" si="29"/>
        <v>0</v>
      </c>
    </row>
    <row r="77" spans="1:15" s="1" customFormat="1" ht="15" customHeight="1" x14ac:dyDescent="0.25">
      <c r="A77" s="212">
        <v>8</v>
      </c>
      <c r="B77" s="229">
        <v>50450</v>
      </c>
      <c r="C77" s="227" t="s">
        <v>168</v>
      </c>
      <c r="D77" s="134">
        <v>178</v>
      </c>
      <c r="E77" s="135">
        <v>0.56000000000000005</v>
      </c>
      <c r="F77" s="135">
        <v>14.61</v>
      </c>
      <c r="G77" s="135">
        <v>60.67</v>
      </c>
      <c r="H77" s="135">
        <v>24.16</v>
      </c>
      <c r="I77" s="196">
        <f t="shared" si="27"/>
        <v>4.0842999999999998</v>
      </c>
      <c r="J77" s="5"/>
      <c r="K77" s="275">
        <f t="shared" si="28"/>
        <v>178</v>
      </c>
      <c r="L77" s="320">
        <f t="shared" si="30"/>
        <v>150.9974</v>
      </c>
      <c r="M77" s="281">
        <f t="shared" si="31"/>
        <v>84.83</v>
      </c>
      <c r="N77" s="318">
        <f t="shared" si="32"/>
        <v>0.99680000000000002</v>
      </c>
      <c r="O77" s="283">
        <f t="shared" si="29"/>
        <v>0.56000000000000005</v>
      </c>
    </row>
    <row r="78" spans="1:15" s="1" customFormat="1" ht="15" customHeight="1" x14ac:dyDescent="0.25">
      <c r="A78" s="212">
        <v>9</v>
      </c>
      <c r="B78" s="232">
        <v>50620</v>
      </c>
      <c r="C78" s="231" t="s">
        <v>65</v>
      </c>
      <c r="D78" s="134">
        <v>71</v>
      </c>
      <c r="E78" s="135">
        <v>0</v>
      </c>
      <c r="F78" s="135">
        <v>16.899999999999999</v>
      </c>
      <c r="G78" s="135">
        <v>43.66</v>
      </c>
      <c r="H78" s="135">
        <v>39.44</v>
      </c>
      <c r="I78" s="196">
        <f t="shared" si="27"/>
        <v>4.2253999999999996</v>
      </c>
      <c r="J78" s="5"/>
      <c r="K78" s="275">
        <f t="shared" si="28"/>
        <v>71</v>
      </c>
      <c r="L78" s="320">
        <f t="shared" si="30"/>
        <v>59.000999999999998</v>
      </c>
      <c r="M78" s="281">
        <f t="shared" si="31"/>
        <v>83.1</v>
      </c>
      <c r="N78" s="318">
        <f t="shared" si="32"/>
        <v>0</v>
      </c>
      <c r="O78" s="283">
        <f t="shared" si="29"/>
        <v>0</v>
      </c>
    </row>
    <row r="79" spans="1:15" s="1" customFormat="1" ht="15" customHeight="1" x14ac:dyDescent="0.25">
      <c r="A79" s="212">
        <v>10</v>
      </c>
      <c r="B79" s="232">
        <v>50760</v>
      </c>
      <c r="C79" s="231" t="s">
        <v>169</v>
      </c>
      <c r="D79" s="134">
        <v>197</v>
      </c>
      <c r="E79" s="135">
        <v>0</v>
      </c>
      <c r="F79" s="135">
        <v>20.3</v>
      </c>
      <c r="G79" s="135">
        <v>62.44</v>
      </c>
      <c r="H79" s="135">
        <v>17.260000000000002</v>
      </c>
      <c r="I79" s="196">
        <f t="shared" si="27"/>
        <v>3.9695999999999998</v>
      </c>
      <c r="J79" s="5"/>
      <c r="K79" s="275">
        <f t="shared" si="28"/>
        <v>197</v>
      </c>
      <c r="L79" s="320">
        <f t="shared" si="30"/>
        <v>157.00900000000001</v>
      </c>
      <c r="M79" s="281">
        <f t="shared" si="31"/>
        <v>79.7</v>
      </c>
      <c r="N79" s="318">
        <f t="shared" si="32"/>
        <v>0</v>
      </c>
      <c r="O79" s="283">
        <f t="shared" si="29"/>
        <v>0</v>
      </c>
    </row>
    <row r="80" spans="1:15" s="1" customFormat="1" ht="15" customHeight="1" x14ac:dyDescent="0.25">
      <c r="A80" s="212">
        <v>11</v>
      </c>
      <c r="B80" s="232">
        <v>50780</v>
      </c>
      <c r="C80" s="231" t="s">
        <v>170</v>
      </c>
      <c r="D80" s="134">
        <v>178</v>
      </c>
      <c r="E80" s="135">
        <v>4.49</v>
      </c>
      <c r="F80" s="135">
        <v>14.61</v>
      </c>
      <c r="G80" s="135">
        <v>55.06</v>
      </c>
      <c r="H80" s="135">
        <v>25.84</v>
      </c>
      <c r="I80" s="196">
        <f t="shared" si="27"/>
        <v>4.0225</v>
      </c>
      <c r="J80" s="5"/>
      <c r="K80" s="275">
        <f t="shared" si="28"/>
        <v>178</v>
      </c>
      <c r="L80" s="320">
        <f t="shared" si="30"/>
        <v>144.00200000000001</v>
      </c>
      <c r="M80" s="281">
        <f t="shared" si="31"/>
        <v>80.900000000000006</v>
      </c>
      <c r="N80" s="318">
        <f t="shared" si="32"/>
        <v>7.9922000000000004</v>
      </c>
      <c r="O80" s="283">
        <f t="shared" si="29"/>
        <v>4.49</v>
      </c>
    </row>
    <row r="81" spans="1:15" s="1" customFormat="1" ht="15" customHeight="1" x14ac:dyDescent="0.25">
      <c r="A81" s="212">
        <v>12</v>
      </c>
      <c r="B81" s="232">
        <v>50930</v>
      </c>
      <c r="C81" s="231" t="s">
        <v>171</v>
      </c>
      <c r="D81" s="134">
        <v>87</v>
      </c>
      <c r="E81" s="135">
        <v>0</v>
      </c>
      <c r="F81" s="135">
        <v>5.75</v>
      </c>
      <c r="G81" s="135">
        <v>51.72</v>
      </c>
      <c r="H81" s="135">
        <v>42.53</v>
      </c>
      <c r="I81" s="196">
        <f t="shared" si="27"/>
        <v>4.3677999999999999</v>
      </c>
      <c r="J81" s="5"/>
      <c r="K81" s="275">
        <f t="shared" si="28"/>
        <v>87</v>
      </c>
      <c r="L81" s="320">
        <f t="shared" si="30"/>
        <v>81.997500000000002</v>
      </c>
      <c r="M81" s="281">
        <f t="shared" si="31"/>
        <v>94.25</v>
      </c>
      <c r="N81" s="318">
        <f t="shared" si="32"/>
        <v>0</v>
      </c>
      <c r="O81" s="283">
        <f t="shared" si="29"/>
        <v>0</v>
      </c>
    </row>
    <row r="82" spans="1:15" s="1" customFormat="1" ht="15" customHeight="1" x14ac:dyDescent="0.25">
      <c r="A82" s="213">
        <v>13</v>
      </c>
      <c r="B82" s="192">
        <v>51370</v>
      </c>
      <c r="C82" s="176" t="s">
        <v>69</v>
      </c>
      <c r="D82" s="134">
        <v>110</v>
      </c>
      <c r="E82" s="135">
        <v>0</v>
      </c>
      <c r="F82" s="135">
        <v>12.73</v>
      </c>
      <c r="G82" s="135">
        <v>60</v>
      </c>
      <c r="H82" s="135">
        <v>27.27</v>
      </c>
      <c r="I82" s="198">
        <f t="shared" si="27"/>
        <v>4.1453999999999995</v>
      </c>
      <c r="J82" s="5"/>
      <c r="K82" s="275">
        <f t="shared" si="28"/>
        <v>110</v>
      </c>
      <c r="L82" s="320">
        <f t="shared" si="30"/>
        <v>95.996999999999986</v>
      </c>
      <c r="M82" s="281">
        <f t="shared" si="31"/>
        <v>87.27</v>
      </c>
      <c r="N82" s="324">
        <f t="shared" si="32"/>
        <v>0</v>
      </c>
      <c r="O82" s="283">
        <f t="shared" si="29"/>
        <v>0</v>
      </c>
    </row>
    <row r="83" spans="1:15" s="1" customFormat="1" ht="15" customHeight="1" thickBot="1" x14ac:dyDescent="0.3">
      <c r="A83" s="213">
        <v>14</v>
      </c>
      <c r="B83" s="192">
        <v>51580</v>
      </c>
      <c r="C83" s="176" t="s">
        <v>172</v>
      </c>
      <c r="D83" s="134">
        <v>191</v>
      </c>
      <c r="E83" s="135">
        <v>0</v>
      </c>
      <c r="F83" s="135">
        <v>9.42</v>
      </c>
      <c r="G83" s="135">
        <v>48.69</v>
      </c>
      <c r="H83" s="135">
        <v>41.88</v>
      </c>
      <c r="I83" s="197">
        <f t="shared" si="27"/>
        <v>4.3241999999999994</v>
      </c>
      <c r="J83" s="5"/>
      <c r="K83" s="334">
        <f t="shared" ref="K83" si="33">D83</f>
        <v>191</v>
      </c>
      <c r="L83" s="338">
        <f t="shared" ref="L83" si="34">K83*M83/100</f>
        <v>172.98869999999999</v>
      </c>
      <c r="M83" s="336">
        <f t="shared" ref="M83" si="35">SUM(G83,H83)</f>
        <v>90.57</v>
      </c>
      <c r="N83" s="335">
        <f t="shared" ref="N83" si="36">K83*O83/100</f>
        <v>0</v>
      </c>
      <c r="O83" s="337">
        <f t="shared" ref="O83" si="37">E83</f>
        <v>0</v>
      </c>
    </row>
    <row r="84" spans="1:15" s="1" customFormat="1" ht="15" customHeight="1" thickBot="1" x14ac:dyDescent="0.3">
      <c r="A84" s="211"/>
      <c r="B84" s="193"/>
      <c r="C84" s="30" t="s">
        <v>112</v>
      </c>
      <c r="D84" s="188">
        <f>SUM(D85:D114)</f>
        <v>4780</v>
      </c>
      <c r="E84" s="189">
        <f>AVERAGE(E85:E114)</f>
        <v>0.82833333333333314</v>
      </c>
      <c r="F84" s="189">
        <f>AVERAGE(F85:F114)</f>
        <v>15.097000000000003</v>
      </c>
      <c r="G84" s="189">
        <f>AVERAGE(G85:G114)</f>
        <v>56.934999999999995</v>
      </c>
      <c r="H84" s="189">
        <f>AVERAGE(H85:H114)</f>
        <v>27.140333333333334</v>
      </c>
      <c r="I84" s="190">
        <f>AVERAGE(I85:I114)</f>
        <v>4.1038933333333345</v>
      </c>
      <c r="J84" s="5"/>
      <c r="K84" s="325">
        <f t="shared" ref="K84" si="38">D84</f>
        <v>4780</v>
      </c>
      <c r="L84" s="326">
        <f>SUM(L85:L114)</f>
        <v>4064.9884999999995</v>
      </c>
      <c r="M84" s="327">
        <f t="shared" ref="M84" si="39">SUM(G84,H84)</f>
        <v>84.075333333333333</v>
      </c>
      <c r="N84" s="328">
        <f>SUM(N85:N114)</f>
        <v>34.983699999999999</v>
      </c>
      <c r="O84" s="329">
        <f t="shared" ref="O84" si="40">E84</f>
        <v>0.82833333333333314</v>
      </c>
    </row>
    <row r="85" spans="1:15" s="1" customFormat="1" ht="15" customHeight="1" x14ac:dyDescent="0.25">
      <c r="A85" s="228">
        <v>1</v>
      </c>
      <c r="B85" s="229">
        <v>60010</v>
      </c>
      <c r="C85" s="227" t="s">
        <v>173</v>
      </c>
      <c r="D85" s="134">
        <v>100</v>
      </c>
      <c r="E85" s="135">
        <v>4</v>
      </c>
      <c r="F85" s="135">
        <v>14</v>
      </c>
      <c r="G85" s="135">
        <v>47</v>
      </c>
      <c r="H85" s="135">
        <v>35</v>
      </c>
      <c r="I85" s="199">
        <f t="shared" ref="I85:I114" si="41">(2*E85+3*F85+4*G85+5*H85)/100</f>
        <v>4.13</v>
      </c>
      <c r="J85" s="5"/>
      <c r="K85" s="323">
        <f t="shared" si="28"/>
        <v>100</v>
      </c>
      <c r="L85" s="322">
        <f t="shared" si="30"/>
        <v>82</v>
      </c>
      <c r="M85" s="277">
        <f t="shared" si="31"/>
        <v>82</v>
      </c>
      <c r="N85" s="318">
        <f t="shared" si="32"/>
        <v>4</v>
      </c>
      <c r="O85" s="288">
        <f t="shared" si="29"/>
        <v>4</v>
      </c>
    </row>
    <row r="86" spans="1:15" s="1" customFormat="1" ht="15" customHeight="1" x14ac:dyDescent="0.25">
      <c r="A86" s="212">
        <v>2</v>
      </c>
      <c r="B86" s="232">
        <v>60020</v>
      </c>
      <c r="C86" s="231" t="s">
        <v>72</v>
      </c>
      <c r="D86" s="134">
        <v>83</v>
      </c>
      <c r="E86" s="135">
        <v>1.2</v>
      </c>
      <c r="F86" s="135">
        <v>27.71</v>
      </c>
      <c r="G86" s="135">
        <v>63.86</v>
      </c>
      <c r="H86" s="135">
        <v>7.23</v>
      </c>
      <c r="I86" s="196">
        <f t="shared" si="41"/>
        <v>3.7711999999999999</v>
      </c>
      <c r="J86" s="5"/>
      <c r="K86" s="275">
        <f t="shared" si="28"/>
        <v>83</v>
      </c>
      <c r="L86" s="320">
        <f t="shared" si="30"/>
        <v>59.0047</v>
      </c>
      <c r="M86" s="281">
        <f t="shared" si="31"/>
        <v>71.09</v>
      </c>
      <c r="N86" s="318">
        <f t="shared" si="32"/>
        <v>0.996</v>
      </c>
      <c r="O86" s="283">
        <f t="shared" si="29"/>
        <v>1.2</v>
      </c>
    </row>
    <row r="87" spans="1:15" s="1" customFormat="1" ht="15" customHeight="1" x14ac:dyDescent="0.25">
      <c r="A87" s="212">
        <v>3</v>
      </c>
      <c r="B87" s="232">
        <v>60050</v>
      </c>
      <c r="C87" s="231" t="s">
        <v>174</v>
      </c>
      <c r="D87" s="134">
        <v>120</v>
      </c>
      <c r="E87" s="135">
        <v>0</v>
      </c>
      <c r="F87" s="135">
        <v>6.67</v>
      </c>
      <c r="G87" s="135">
        <v>60</v>
      </c>
      <c r="H87" s="135">
        <v>33.33</v>
      </c>
      <c r="I87" s="196">
        <f t="shared" si="41"/>
        <v>4.2665999999999995</v>
      </c>
      <c r="J87" s="5"/>
      <c r="K87" s="275">
        <f t="shared" si="28"/>
        <v>120</v>
      </c>
      <c r="L87" s="320">
        <f t="shared" si="30"/>
        <v>111.99600000000001</v>
      </c>
      <c r="M87" s="281">
        <f t="shared" si="31"/>
        <v>93.33</v>
      </c>
      <c r="N87" s="318">
        <f t="shared" si="32"/>
        <v>0</v>
      </c>
      <c r="O87" s="283">
        <f t="shared" si="29"/>
        <v>0</v>
      </c>
    </row>
    <row r="88" spans="1:15" s="1" customFormat="1" ht="15" customHeight="1" x14ac:dyDescent="0.25">
      <c r="A88" s="212">
        <v>4</v>
      </c>
      <c r="B88" s="232">
        <v>60070</v>
      </c>
      <c r="C88" s="231" t="s">
        <v>175</v>
      </c>
      <c r="D88" s="134">
        <v>126</v>
      </c>
      <c r="E88" s="135">
        <v>0</v>
      </c>
      <c r="F88" s="135">
        <v>11.11</v>
      </c>
      <c r="G88" s="135">
        <v>52.38</v>
      </c>
      <c r="H88" s="135">
        <v>36.51</v>
      </c>
      <c r="I88" s="196">
        <f t="shared" si="41"/>
        <v>4.2539999999999996</v>
      </c>
      <c r="J88" s="5"/>
      <c r="K88" s="275">
        <f t="shared" si="28"/>
        <v>126</v>
      </c>
      <c r="L88" s="320">
        <f t="shared" si="30"/>
        <v>112.00139999999999</v>
      </c>
      <c r="M88" s="281">
        <f t="shared" si="31"/>
        <v>88.89</v>
      </c>
      <c r="N88" s="318">
        <f t="shared" si="32"/>
        <v>0</v>
      </c>
      <c r="O88" s="283">
        <f t="shared" si="29"/>
        <v>0</v>
      </c>
    </row>
    <row r="89" spans="1:15" s="1" customFormat="1" ht="15" customHeight="1" x14ac:dyDescent="0.25">
      <c r="A89" s="212">
        <v>5</v>
      </c>
      <c r="B89" s="232">
        <v>60180</v>
      </c>
      <c r="C89" s="231" t="s">
        <v>176</v>
      </c>
      <c r="D89" s="134">
        <v>168</v>
      </c>
      <c r="E89" s="135">
        <v>0.6</v>
      </c>
      <c r="F89" s="135">
        <v>9.52</v>
      </c>
      <c r="G89" s="135">
        <v>54.76</v>
      </c>
      <c r="H89" s="135">
        <v>35.119999999999997</v>
      </c>
      <c r="I89" s="196">
        <f t="shared" si="41"/>
        <v>4.2439999999999998</v>
      </c>
      <c r="J89" s="5"/>
      <c r="K89" s="275">
        <f t="shared" si="28"/>
        <v>168</v>
      </c>
      <c r="L89" s="320">
        <f t="shared" si="30"/>
        <v>150.9984</v>
      </c>
      <c r="M89" s="281">
        <f t="shared" si="31"/>
        <v>89.88</v>
      </c>
      <c r="N89" s="318">
        <f t="shared" si="32"/>
        <v>1.008</v>
      </c>
      <c r="O89" s="283">
        <f t="shared" si="29"/>
        <v>0.6</v>
      </c>
    </row>
    <row r="90" spans="1:15" s="1" customFormat="1" ht="15" customHeight="1" x14ac:dyDescent="0.25">
      <c r="A90" s="212">
        <v>6</v>
      </c>
      <c r="B90" s="232">
        <v>60240</v>
      </c>
      <c r="C90" s="231" t="s">
        <v>177</v>
      </c>
      <c r="D90" s="134">
        <v>220</v>
      </c>
      <c r="E90" s="135">
        <v>0.91</v>
      </c>
      <c r="F90" s="135">
        <v>16.82</v>
      </c>
      <c r="G90" s="135">
        <v>54.55</v>
      </c>
      <c r="H90" s="135">
        <v>27.73</v>
      </c>
      <c r="I90" s="196">
        <f t="shared" si="41"/>
        <v>4.0913000000000004</v>
      </c>
      <c r="J90" s="5"/>
      <c r="K90" s="275">
        <f t="shared" si="28"/>
        <v>220</v>
      </c>
      <c r="L90" s="320">
        <f t="shared" si="30"/>
        <v>181.01599999999999</v>
      </c>
      <c r="M90" s="281">
        <f t="shared" si="31"/>
        <v>82.28</v>
      </c>
      <c r="N90" s="318">
        <f t="shared" si="32"/>
        <v>2.0020000000000002</v>
      </c>
      <c r="O90" s="283">
        <f t="shared" si="29"/>
        <v>0.91</v>
      </c>
    </row>
    <row r="91" spans="1:15" s="1" customFormat="1" ht="15" customHeight="1" x14ac:dyDescent="0.25">
      <c r="A91" s="212">
        <v>7</v>
      </c>
      <c r="B91" s="232">
        <v>60560</v>
      </c>
      <c r="C91" s="231" t="s">
        <v>77</v>
      </c>
      <c r="D91" s="134">
        <v>51</v>
      </c>
      <c r="E91" s="135">
        <v>0</v>
      </c>
      <c r="F91" s="135">
        <v>17.649999999999999</v>
      </c>
      <c r="G91" s="135">
        <v>64.709999999999994</v>
      </c>
      <c r="H91" s="135">
        <v>17.649999999999999</v>
      </c>
      <c r="I91" s="196">
        <f t="shared" si="41"/>
        <v>4.0004</v>
      </c>
      <c r="J91" s="5"/>
      <c r="K91" s="275">
        <f t="shared" si="28"/>
        <v>51</v>
      </c>
      <c r="L91" s="320">
        <f t="shared" si="30"/>
        <v>42.003599999999999</v>
      </c>
      <c r="M91" s="281">
        <f t="shared" si="31"/>
        <v>82.359999999999985</v>
      </c>
      <c r="N91" s="318">
        <f t="shared" si="32"/>
        <v>0</v>
      </c>
      <c r="O91" s="283">
        <f t="shared" si="29"/>
        <v>0</v>
      </c>
    </row>
    <row r="92" spans="1:15" s="1" customFormat="1" ht="15" customHeight="1" x14ac:dyDescent="0.25">
      <c r="A92" s="212">
        <v>8</v>
      </c>
      <c r="B92" s="232">
        <v>60660</v>
      </c>
      <c r="C92" s="231" t="s">
        <v>178</v>
      </c>
      <c r="D92" s="134">
        <v>105</v>
      </c>
      <c r="E92" s="135">
        <v>0</v>
      </c>
      <c r="F92" s="135">
        <v>15.24</v>
      </c>
      <c r="G92" s="135">
        <v>58.1</v>
      </c>
      <c r="H92" s="135">
        <v>26.67</v>
      </c>
      <c r="I92" s="196">
        <f t="shared" si="41"/>
        <v>4.1147</v>
      </c>
      <c r="J92" s="5"/>
      <c r="K92" s="275">
        <f t="shared" si="28"/>
        <v>105</v>
      </c>
      <c r="L92" s="320">
        <f t="shared" si="30"/>
        <v>89.008499999999998</v>
      </c>
      <c r="M92" s="281">
        <f t="shared" si="31"/>
        <v>84.77000000000001</v>
      </c>
      <c r="N92" s="318">
        <f t="shared" si="32"/>
        <v>0</v>
      </c>
      <c r="O92" s="283">
        <f t="shared" si="29"/>
        <v>0</v>
      </c>
    </row>
    <row r="93" spans="1:15" s="1" customFormat="1" ht="15" customHeight="1" x14ac:dyDescent="0.25">
      <c r="A93" s="212">
        <v>9</v>
      </c>
      <c r="B93" s="232">
        <v>60001</v>
      </c>
      <c r="C93" s="231" t="s">
        <v>179</v>
      </c>
      <c r="D93" s="134">
        <v>114</v>
      </c>
      <c r="E93" s="135">
        <v>3.51</v>
      </c>
      <c r="F93" s="135">
        <v>22.81</v>
      </c>
      <c r="G93" s="135">
        <v>58.77</v>
      </c>
      <c r="H93" s="135">
        <v>14.91</v>
      </c>
      <c r="I93" s="196">
        <f t="shared" si="41"/>
        <v>3.8508</v>
      </c>
      <c r="J93" s="5"/>
      <c r="K93" s="275">
        <f t="shared" si="28"/>
        <v>114</v>
      </c>
      <c r="L93" s="320">
        <f t="shared" si="30"/>
        <v>83.995200000000011</v>
      </c>
      <c r="M93" s="281">
        <f t="shared" si="31"/>
        <v>73.680000000000007</v>
      </c>
      <c r="N93" s="318">
        <f t="shared" si="32"/>
        <v>4.0014000000000003</v>
      </c>
      <c r="O93" s="283">
        <f t="shared" si="29"/>
        <v>3.51</v>
      </c>
    </row>
    <row r="94" spans="1:15" s="1" customFormat="1" ht="15" customHeight="1" x14ac:dyDescent="0.25">
      <c r="A94" s="212">
        <v>10</v>
      </c>
      <c r="B94" s="232">
        <v>60850</v>
      </c>
      <c r="C94" s="18" t="s">
        <v>180</v>
      </c>
      <c r="D94" s="134">
        <v>122</v>
      </c>
      <c r="E94" s="135">
        <v>0</v>
      </c>
      <c r="F94" s="135">
        <v>13.93</v>
      </c>
      <c r="G94" s="135">
        <v>53.28</v>
      </c>
      <c r="H94" s="135">
        <v>32.79</v>
      </c>
      <c r="I94" s="196">
        <f t="shared" si="41"/>
        <v>4.1886000000000001</v>
      </c>
      <c r="J94" s="5"/>
      <c r="K94" s="275">
        <f t="shared" si="28"/>
        <v>122</v>
      </c>
      <c r="L94" s="320">
        <f t="shared" si="30"/>
        <v>105.00539999999999</v>
      </c>
      <c r="M94" s="281">
        <f t="shared" si="31"/>
        <v>86.07</v>
      </c>
      <c r="N94" s="318">
        <f t="shared" si="32"/>
        <v>0</v>
      </c>
      <c r="O94" s="283">
        <f t="shared" si="29"/>
        <v>0</v>
      </c>
    </row>
    <row r="95" spans="1:15" s="1" customFormat="1" ht="15" customHeight="1" x14ac:dyDescent="0.25">
      <c r="A95" s="212">
        <v>11</v>
      </c>
      <c r="B95" s="232">
        <v>60910</v>
      </c>
      <c r="C95" s="231" t="s">
        <v>81</v>
      </c>
      <c r="D95" s="134">
        <v>80</v>
      </c>
      <c r="E95" s="135">
        <v>0</v>
      </c>
      <c r="F95" s="135">
        <v>11.25</v>
      </c>
      <c r="G95" s="135">
        <v>62.5</v>
      </c>
      <c r="H95" s="135">
        <v>26.25</v>
      </c>
      <c r="I95" s="196">
        <f t="shared" si="41"/>
        <v>4.1500000000000004</v>
      </c>
      <c r="J95" s="5"/>
      <c r="K95" s="275">
        <f t="shared" si="28"/>
        <v>80</v>
      </c>
      <c r="L95" s="320">
        <f t="shared" si="30"/>
        <v>71</v>
      </c>
      <c r="M95" s="281">
        <f t="shared" si="31"/>
        <v>88.75</v>
      </c>
      <c r="N95" s="318">
        <f t="shared" si="32"/>
        <v>0</v>
      </c>
      <c r="O95" s="283">
        <f t="shared" si="29"/>
        <v>0</v>
      </c>
    </row>
    <row r="96" spans="1:15" s="1" customFormat="1" ht="15" customHeight="1" x14ac:dyDescent="0.25">
      <c r="A96" s="212">
        <v>12</v>
      </c>
      <c r="B96" s="232">
        <v>60980</v>
      </c>
      <c r="C96" s="231" t="s">
        <v>82</v>
      </c>
      <c r="D96" s="134">
        <v>82</v>
      </c>
      <c r="E96" s="135">
        <v>1.22</v>
      </c>
      <c r="F96" s="135">
        <v>12.2</v>
      </c>
      <c r="G96" s="135">
        <v>58.54</v>
      </c>
      <c r="H96" s="135">
        <v>28.05</v>
      </c>
      <c r="I96" s="196">
        <f t="shared" si="41"/>
        <v>4.1345000000000001</v>
      </c>
      <c r="J96" s="5"/>
      <c r="K96" s="275">
        <f t="shared" si="28"/>
        <v>82</v>
      </c>
      <c r="L96" s="320">
        <f t="shared" si="30"/>
        <v>71.003799999999998</v>
      </c>
      <c r="M96" s="281">
        <f t="shared" si="31"/>
        <v>86.59</v>
      </c>
      <c r="N96" s="318">
        <f t="shared" si="32"/>
        <v>1.0004</v>
      </c>
      <c r="O96" s="283">
        <f t="shared" si="29"/>
        <v>1.22</v>
      </c>
    </row>
    <row r="97" spans="1:15" s="1" customFormat="1" ht="15" customHeight="1" x14ac:dyDescent="0.25">
      <c r="A97" s="212">
        <v>13</v>
      </c>
      <c r="B97" s="232">
        <v>61080</v>
      </c>
      <c r="C97" s="231" t="s">
        <v>181</v>
      </c>
      <c r="D97" s="134">
        <v>152</v>
      </c>
      <c r="E97" s="135">
        <v>3.29</v>
      </c>
      <c r="F97" s="135">
        <v>15.79</v>
      </c>
      <c r="G97" s="135">
        <v>63.16</v>
      </c>
      <c r="H97" s="135">
        <v>17.760000000000002</v>
      </c>
      <c r="I97" s="196">
        <f t="shared" si="41"/>
        <v>3.9539</v>
      </c>
      <c r="J97" s="5"/>
      <c r="K97" s="275">
        <f t="shared" si="28"/>
        <v>152</v>
      </c>
      <c r="L97" s="320">
        <f t="shared" si="30"/>
        <v>122.9984</v>
      </c>
      <c r="M97" s="281">
        <f t="shared" si="31"/>
        <v>80.92</v>
      </c>
      <c r="N97" s="318">
        <f t="shared" si="32"/>
        <v>5.0007999999999999</v>
      </c>
      <c r="O97" s="283">
        <f t="shared" si="29"/>
        <v>3.29</v>
      </c>
    </row>
    <row r="98" spans="1:15" s="1" customFormat="1" ht="15" customHeight="1" x14ac:dyDescent="0.25">
      <c r="A98" s="212">
        <v>14</v>
      </c>
      <c r="B98" s="232">
        <v>61150</v>
      </c>
      <c r="C98" s="231" t="s">
        <v>182</v>
      </c>
      <c r="D98" s="134">
        <v>124</v>
      </c>
      <c r="E98" s="135">
        <v>0</v>
      </c>
      <c r="F98" s="135">
        <v>8.06</v>
      </c>
      <c r="G98" s="135">
        <v>70.97</v>
      </c>
      <c r="H98" s="135">
        <v>20.97</v>
      </c>
      <c r="I98" s="196">
        <f t="shared" si="41"/>
        <v>4.1290999999999993</v>
      </c>
      <c r="J98" s="5"/>
      <c r="K98" s="275">
        <f t="shared" si="28"/>
        <v>124</v>
      </c>
      <c r="L98" s="320">
        <f t="shared" si="30"/>
        <v>114.0056</v>
      </c>
      <c r="M98" s="281">
        <f t="shared" si="31"/>
        <v>91.94</v>
      </c>
      <c r="N98" s="318">
        <f t="shared" si="32"/>
        <v>0</v>
      </c>
      <c r="O98" s="283">
        <f t="shared" si="29"/>
        <v>0</v>
      </c>
    </row>
    <row r="99" spans="1:15" s="1" customFormat="1" ht="15" customHeight="1" x14ac:dyDescent="0.25">
      <c r="A99" s="212">
        <v>15</v>
      </c>
      <c r="B99" s="232">
        <v>61210</v>
      </c>
      <c r="C99" s="231" t="s">
        <v>183</v>
      </c>
      <c r="D99" s="134">
        <v>109</v>
      </c>
      <c r="E99" s="135">
        <v>0.92</v>
      </c>
      <c r="F99" s="135">
        <v>17.43</v>
      </c>
      <c r="G99" s="135">
        <v>55.05</v>
      </c>
      <c r="H99" s="135">
        <v>26.61</v>
      </c>
      <c r="I99" s="196">
        <f t="shared" si="41"/>
        <v>4.0738000000000003</v>
      </c>
      <c r="J99" s="5"/>
      <c r="K99" s="275">
        <f t="shared" si="28"/>
        <v>109</v>
      </c>
      <c r="L99" s="320">
        <f t="shared" si="30"/>
        <v>89.009399999999999</v>
      </c>
      <c r="M99" s="281">
        <f t="shared" si="31"/>
        <v>81.66</v>
      </c>
      <c r="N99" s="318">
        <f t="shared" si="32"/>
        <v>1.0027999999999999</v>
      </c>
      <c r="O99" s="283">
        <f t="shared" si="29"/>
        <v>0.92</v>
      </c>
    </row>
    <row r="100" spans="1:15" s="1" customFormat="1" ht="15" customHeight="1" x14ac:dyDescent="0.25">
      <c r="A100" s="212">
        <v>16</v>
      </c>
      <c r="B100" s="232">
        <v>61290</v>
      </c>
      <c r="C100" s="231" t="s">
        <v>86</v>
      </c>
      <c r="D100" s="134">
        <v>55</v>
      </c>
      <c r="E100" s="135">
        <v>0</v>
      </c>
      <c r="F100" s="135">
        <v>21.82</v>
      </c>
      <c r="G100" s="135">
        <v>50.91</v>
      </c>
      <c r="H100" s="135">
        <v>27.27</v>
      </c>
      <c r="I100" s="196">
        <f t="shared" si="41"/>
        <v>4.0545000000000009</v>
      </c>
      <c r="J100" s="5"/>
      <c r="K100" s="275">
        <f t="shared" si="28"/>
        <v>55</v>
      </c>
      <c r="L100" s="320">
        <f t="shared" si="30"/>
        <v>42.998999999999995</v>
      </c>
      <c r="M100" s="281">
        <f t="shared" si="31"/>
        <v>78.179999999999993</v>
      </c>
      <c r="N100" s="318">
        <f t="shared" si="32"/>
        <v>0</v>
      </c>
      <c r="O100" s="283">
        <f t="shared" si="29"/>
        <v>0</v>
      </c>
    </row>
    <row r="101" spans="1:15" s="1" customFormat="1" ht="15" customHeight="1" x14ac:dyDescent="0.25">
      <c r="A101" s="212">
        <v>17</v>
      </c>
      <c r="B101" s="232">
        <v>61340</v>
      </c>
      <c r="C101" s="231" t="s">
        <v>184</v>
      </c>
      <c r="D101" s="134">
        <v>153</v>
      </c>
      <c r="E101" s="135">
        <v>1.31</v>
      </c>
      <c r="F101" s="135">
        <v>14.38</v>
      </c>
      <c r="G101" s="135">
        <v>54.25</v>
      </c>
      <c r="H101" s="135">
        <v>30.07</v>
      </c>
      <c r="I101" s="196">
        <f t="shared" si="41"/>
        <v>4.1311</v>
      </c>
      <c r="J101" s="5"/>
      <c r="K101" s="275">
        <f t="shared" si="28"/>
        <v>153</v>
      </c>
      <c r="L101" s="320">
        <f t="shared" si="30"/>
        <v>129.00959999999998</v>
      </c>
      <c r="M101" s="281">
        <f t="shared" si="31"/>
        <v>84.32</v>
      </c>
      <c r="N101" s="318">
        <f t="shared" si="32"/>
        <v>2.0043000000000002</v>
      </c>
      <c r="O101" s="283">
        <f t="shared" si="29"/>
        <v>1.31</v>
      </c>
    </row>
    <row r="102" spans="1:15" s="1" customFormat="1" ht="15" customHeight="1" x14ac:dyDescent="0.25">
      <c r="A102" s="212">
        <v>18</v>
      </c>
      <c r="B102" s="232">
        <v>61390</v>
      </c>
      <c r="C102" s="231" t="s">
        <v>185</v>
      </c>
      <c r="D102" s="134">
        <v>97</v>
      </c>
      <c r="E102" s="135">
        <v>2.06</v>
      </c>
      <c r="F102" s="135">
        <v>32.99</v>
      </c>
      <c r="G102" s="135">
        <v>54.64</v>
      </c>
      <c r="H102" s="135">
        <v>10.31</v>
      </c>
      <c r="I102" s="196">
        <f t="shared" si="41"/>
        <v>3.7319999999999998</v>
      </c>
      <c r="J102" s="5"/>
      <c r="K102" s="275">
        <f t="shared" si="28"/>
        <v>97</v>
      </c>
      <c r="L102" s="320">
        <f t="shared" si="30"/>
        <v>63.001500000000007</v>
      </c>
      <c r="M102" s="281">
        <f t="shared" si="31"/>
        <v>64.95</v>
      </c>
      <c r="N102" s="318">
        <f t="shared" si="32"/>
        <v>1.9982</v>
      </c>
      <c r="O102" s="283">
        <f t="shared" si="29"/>
        <v>2.06</v>
      </c>
    </row>
    <row r="103" spans="1:15" s="1" customFormat="1" ht="15" customHeight="1" x14ac:dyDescent="0.25">
      <c r="A103" s="212">
        <v>19</v>
      </c>
      <c r="B103" s="232">
        <v>61410</v>
      </c>
      <c r="C103" s="231" t="s">
        <v>186</v>
      </c>
      <c r="D103" s="134">
        <v>100</v>
      </c>
      <c r="E103" s="135">
        <v>2</v>
      </c>
      <c r="F103" s="135">
        <v>14</v>
      </c>
      <c r="G103" s="135">
        <v>55</v>
      </c>
      <c r="H103" s="135">
        <v>29</v>
      </c>
      <c r="I103" s="196">
        <f t="shared" si="41"/>
        <v>4.1100000000000003</v>
      </c>
      <c r="J103" s="5"/>
      <c r="K103" s="275">
        <f t="shared" si="28"/>
        <v>100</v>
      </c>
      <c r="L103" s="320">
        <f t="shared" si="30"/>
        <v>84</v>
      </c>
      <c r="M103" s="281">
        <f t="shared" si="31"/>
        <v>84</v>
      </c>
      <c r="N103" s="318">
        <f t="shared" si="32"/>
        <v>2</v>
      </c>
      <c r="O103" s="283">
        <f t="shared" si="29"/>
        <v>2</v>
      </c>
    </row>
    <row r="104" spans="1:15" s="1" customFormat="1" ht="15" customHeight="1" x14ac:dyDescent="0.25">
      <c r="A104" s="212">
        <v>20</v>
      </c>
      <c r="B104" s="232">
        <v>61430</v>
      </c>
      <c r="C104" s="231" t="s">
        <v>118</v>
      </c>
      <c r="D104" s="134">
        <v>265</v>
      </c>
      <c r="E104" s="135">
        <v>0</v>
      </c>
      <c r="F104" s="135">
        <v>9.06</v>
      </c>
      <c r="G104" s="135">
        <v>50.19</v>
      </c>
      <c r="H104" s="135">
        <v>40.75</v>
      </c>
      <c r="I104" s="196">
        <f t="shared" si="41"/>
        <v>4.3169000000000004</v>
      </c>
      <c r="J104" s="5"/>
      <c r="K104" s="275">
        <f t="shared" si="28"/>
        <v>265</v>
      </c>
      <c r="L104" s="320">
        <f t="shared" si="30"/>
        <v>240.99099999999999</v>
      </c>
      <c r="M104" s="281">
        <f t="shared" si="31"/>
        <v>90.94</v>
      </c>
      <c r="N104" s="318">
        <f t="shared" si="32"/>
        <v>0</v>
      </c>
      <c r="O104" s="283">
        <f t="shared" si="29"/>
        <v>0</v>
      </c>
    </row>
    <row r="105" spans="1:15" s="1" customFormat="1" ht="15" customHeight="1" x14ac:dyDescent="0.25">
      <c r="A105" s="212">
        <v>21</v>
      </c>
      <c r="B105" s="232">
        <v>61440</v>
      </c>
      <c r="C105" s="231" t="s">
        <v>187</v>
      </c>
      <c r="D105" s="134">
        <v>277</v>
      </c>
      <c r="E105" s="135">
        <v>0.72</v>
      </c>
      <c r="F105" s="135">
        <v>11.91</v>
      </c>
      <c r="G105" s="135">
        <v>57.04</v>
      </c>
      <c r="H105" s="135">
        <v>30.32</v>
      </c>
      <c r="I105" s="196">
        <f t="shared" si="41"/>
        <v>4.1692999999999998</v>
      </c>
      <c r="J105" s="5"/>
      <c r="K105" s="275">
        <f t="shared" si="28"/>
        <v>277</v>
      </c>
      <c r="L105" s="320">
        <f t="shared" si="30"/>
        <v>241.9872</v>
      </c>
      <c r="M105" s="281">
        <f t="shared" si="31"/>
        <v>87.36</v>
      </c>
      <c r="N105" s="318">
        <f t="shared" si="32"/>
        <v>1.9944</v>
      </c>
      <c r="O105" s="283">
        <f t="shared" si="29"/>
        <v>0.72</v>
      </c>
    </row>
    <row r="106" spans="1:15" s="1" customFormat="1" ht="15" customHeight="1" x14ac:dyDescent="0.25">
      <c r="A106" s="212">
        <v>22</v>
      </c>
      <c r="B106" s="232">
        <v>61450</v>
      </c>
      <c r="C106" s="231" t="s">
        <v>119</v>
      </c>
      <c r="D106" s="134">
        <v>178</v>
      </c>
      <c r="E106" s="135">
        <v>0</v>
      </c>
      <c r="F106" s="135">
        <v>10.11</v>
      </c>
      <c r="G106" s="135">
        <v>43.26</v>
      </c>
      <c r="H106" s="135">
        <v>46.63</v>
      </c>
      <c r="I106" s="196">
        <f t="shared" si="41"/>
        <v>4.3651999999999997</v>
      </c>
      <c r="J106" s="5"/>
      <c r="K106" s="275">
        <f t="shared" si="28"/>
        <v>178</v>
      </c>
      <c r="L106" s="320">
        <f t="shared" si="30"/>
        <v>160.0042</v>
      </c>
      <c r="M106" s="281">
        <f t="shared" si="31"/>
        <v>89.89</v>
      </c>
      <c r="N106" s="318">
        <f t="shared" si="32"/>
        <v>0</v>
      </c>
      <c r="O106" s="283">
        <f t="shared" si="29"/>
        <v>0</v>
      </c>
    </row>
    <row r="107" spans="1:15" s="1" customFormat="1" ht="15" customHeight="1" x14ac:dyDescent="0.25">
      <c r="A107" s="212">
        <v>23</v>
      </c>
      <c r="B107" s="232">
        <v>61470</v>
      </c>
      <c r="C107" s="231" t="s">
        <v>91</v>
      </c>
      <c r="D107" s="134">
        <v>140</v>
      </c>
      <c r="E107" s="135">
        <v>0</v>
      </c>
      <c r="F107" s="135">
        <v>17.86</v>
      </c>
      <c r="G107" s="135">
        <v>67.14</v>
      </c>
      <c r="H107" s="135">
        <v>15</v>
      </c>
      <c r="I107" s="196">
        <f t="shared" si="41"/>
        <v>3.9714</v>
      </c>
      <c r="J107" s="5"/>
      <c r="K107" s="275">
        <f t="shared" si="28"/>
        <v>140</v>
      </c>
      <c r="L107" s="320">
        <f t="shared" si="30"/>
        <v>114.99600000000001</v>
      </c>
      <c r="M107" s="281">
        <f t="shared" si="31"/>
        <v>82.14</v>
      </c>
      <c r="N107" s="318">
        <f t="shared" si="32"/>
        <v>0</v>
      </c>
      <c r="O107" s="283">
        <f t="shared" si="29"/>
        <v>0</v>
      </c>
    </row>
    <row r="108" spans="1:15" s="1" customFormat="1" ht="15" customHeight="1" x14ac:dyDescent="0.25">
      <c r="A108" s="212">
        <v>24</v>
      </c>
      <c r="B108" s="232">
        <v>61490</v>
      </c>
      <c r="C108" s="231" t="s">
        <v>120</v>
      </c>
      <c r="D108" s="134">
        <v>282</v>
      </c>
      <c r="E108" s="135">
        <v>0</v>
      </c>
      <c r="F108" s="135">
        <v>9.57</v>
      </c>
      <c r="G108" s="135">
        <v>54.96</v>
      </c>
      <c r="H108" s="135">
        <v>35.46</v>
      </c>
      <c r="I108" s="196">
        <f t="shared" si="41"/>
        <v>4.2585000000000006</v>
      </c>
      <c r="J108" s="5"/>
      <c r="K108" s="275">
        <f t="shared" si="28"/>
        <v>282</v>
      </c>
      <c r="L108" s="320">
        <f t="shared" si="30"/>
        <v>254.98439999999999</v>
      </c>
      <c r="M108" s="281">
        <f t="shared" si="31"/>
        <v>90.42</v>
      </c>
      <c r="N108" s="318">
        <f t="shared" si="32"/>
        <v>0</v>
      </c>
      <c r="O108" s="283">
        <f t="shared" si="29"/>
        <v>0</v>
      </c>
    </row>
    <row r="109" spans="1:15" s="1" customFormat="1" ht="15" customHeight="1" x14ac:dyDescent="0.25">
      <c r="A109" s="212">
        <v>25</v>
      </c>
      <c r="B109" s="232">
        <v>61500</v>
      </c>
      <c r="C109" s="231" t="s">
        <v>121</v>
      </c>
      <c r="D109" s="134">
        <v>288</v>
      </c>
      <c r="E109" s="135">
        <v>1.04</v>
      </c>
      <c r="F109" s="135">
        <v>14.58</v>
      </c>
      <c r="G109" s="135">
        <v>45.83</v>
      </c>
      <c r="H109" s="135">
        <v>38.54</v>
      </c>
      <c r="I109" s="196">
        <f t="shared" si="41"/>
        <v>4.2183999999999999</v>
      </c>
      <c r="J109" s="5"/>
      <c r="K109" s="275">
        <f t="shared" si="28"/>
        <v>288</v>
      </c>
      <c r="L109" s="320">
        <f t="shared" si="30"/>
        <v>242.98560000000001</v>
      </c>
      <c r="M109" s="281">
        <f t="shared" si="31"/>
        <v>84.37</v>
      </c>
      <c r="N109" s="318">
        <f t="shared" si="32"/>
        <v>2.9951999999999996</v>
      </c>
      <c r="O109" s="283">
        <f t="shared" si="29"/>
        <v>1.04</v>
      </c>
    </row>
    <row r="110" spans="1:15" s="1" customFormat="1" ht="15" customHeight="1" x14ac:dyDescent="0.25">
      <c r="A110" s="212">
        <v>26</v>
      </c>
      <c r="B110" s="232">
        <v>61510</v>
      </c>
      <c r="C110" s="231" t="s">
        <v>92</v>
      </c>
      <c r="D110" s="134">
        <v>186</v>
      </c>
      <c r="E110" s="135">
        <v>0</v>
      </c>
      <c r="F110" s="135">
        <v>11.29</v>
      </c>
      <c r="G110" s="135">
        <v>55.91</v>
      </c>
      <c r="H110" s="135">
        <v>32.799999999999997</v>
      </c>
      <c r="I110" s="196">
        <f t="shared" si="41"/>
        <v>4.2150999999999996</v>
      </c>
      <c r="J110" s="5"/>
      <c r="K110" s="275">
        <f t="shared" si="28"/>
        <v>186</v>
      </c>
      <c r="L110" s="320">
        <f t="shared" si="30"/>
        <v>165.00059999999996</v>
      </c>
      <c r="M110" s="281">
        <f t="shared" si="31"/>
        <v>88.71</v>
      </c>
      <c r="N110" s="318">
        <f t="shared" si="32"/>
        <v>0</v>
      </c>
      <c r="O110" s="283">
        <f t="shared" si="29"/>
        <v>0</v>
      </c>
    </row>
    <row r="111" spans="1:15" s="1" customFormat="1" ht="15" customHeight="1" x14ac:dyDescent="0.25">
      <c r="A111" s="212">
        <v>27</v>
      </c>
      <c r="B111" s="232">
        <v>61520</v>
      </c>
      <c r="C111" s="231" t="s">
        <v>188</v>
      </c>
      <c r="D111" s="134">
        <v>246</v>
      </c>
      <c r="E111" s="135">
        <v>0</v>
      </c>
      <c r="F111" s="135">
        <v>9.76</v>
      </c>
      <c r="G111" s="135">
        <v>66.260000000000005</v>
      </c>
      <c r="H111" s="135">
        <v>23.98</v>
      </c>
      <c r="I111" s="196">
        <f t="shared" si="41"/>
        <v>4.1421999999999999</v>
      </c>
      <c r="J111" s="5"/>
      <c r="K111" s="275">
        <f t="shared" si="28"/>
        <v>246</v>
      </c>
      <c r="L111" s="320">
        <f t="shared" si="30"/>
        <v>221.99040000000002</v>
      </c>
      <c r="M111" s="281">
        <f t="shared" si="31"/>
        <v>90.240000000000009</v>
      </c>
      <c r="N111" s="318">
        <f t="shared" si="32"/>
        <v>0</v>
      </c>
      <c r="O111" s="283">
        <f t="shared" si="29"/>
        <v>0</v>
      </c>
    </row>
    <row r="112" spans="1:15" s="1" customFormat="1" ht="15" customHeight="1" x14ac:dyDescent="0.25">
      <c r="A112" s="212">
        <v>28</v>
      </c>
      <c r="B112" s="229">
        <v>61540</v>
      </c>
      <c r="C112" s="231" t="s">
        <v>189</v>
      </c>
      <c r="D112" s="134">
        <v>222</v>
      </c>
      <c r="E112" s="135">
        <v>0.9</v>
      </c>
      <c r="F112" s="135">
        <v>23.42</v>
      </c>
      <c r="G112" s="135">
        <v>63.96</v>
      </c>
      <c r="H112" s="135">
        <v>11.71</v>
      </c>
      <c r="I112" s="198">
        <f t="shared" si="41"/>
        <v>3.8645</v>
      </c>
      <c r="J112" s="5"/>
      <c r="K112" s="275">
        <f t="shared" si="28"/>
        <v>222</v>
      </c>
      <c r="L112" s="320">
        <f t="shared" si="30"/>
        <v>167.98740000000001</v>
      </c>
      <c r="M112" s="281">
        <f t="shared" si="31"/>
        <v>75.67</v>
      </c>
      <c r="N112" s="318">
        <f t="shared" si="32"/>
        <v>1.9980000000000002</v>
      </c>
      <c r="O112" s="283">
        <f t="shared" si="29"/>
        <v>0.9</v>
      </c>
    </row>
    <row r="113" spans="1:15" s="1" customFormat="1" ht="15" customHeight="1" x14ac:dyDescent="0.25">
      <c r="A113" s="228">
        <v>29</v>
      </c>
      <c r="B113" s="232">
        <v>61560</v>
      </c>
      <c r="C113" s="220" t="s">
        <v>190</v>
      </c>
      <c r="D113" s="134">
        <v>381</v>
      </c>
      <c r="E113" s="135">
        <v>0.52</v>
      </c>
      <c r="F113" s="135">
        <v>14.44</v>
      </c>
      <c r="G113" s="135">
        <v>53.28</v>
      </c>
      <c r="H113" s="135">
        <v>31.76</v>
      </c>
      <c r="I113" s="196">
        <f t="shared" si="41"/>
        <v>4.1628000000000007</v>
      </c>
      <c r="J113" s="5"/>
      <c r="K113" s="275">
        <f t="shared" si="28"/>
        <v>381</v>
      </c>
      <c r="L113" s="320">
        <f t="shared" si="30"/>
        <v>324.00240000000002</v>
      </c>
      <c r="M113" s="281">
        <f t="shared" si="31"/>
        <v>85.04</v>
      </c>
      <c r="N113" s="324">
        <f t="shared" si="32"/>
        <v>1.9812000000000001</v>
      </c>
      <c r="O113" s="283">
        <f t="shared" si="29"/>
        <v>0.52</v>
      </c>
    </row>
    <row r="114" spans="1:15" s="1" customFormat="1" ht="15" customHeight="1" thickBot="1" x14ac:dyDescent="0.3">
      <c r="A114" s="218">
        <v>30</v>
      </c>
      <c r="B114" s="229">
        <v>61570</v>
      </c>
      <c r="C114" s="86" t="s">
        <v>191</v>
      </c>
      <c r="D114" s="134">
        <v>154</v>
      </c>
      <c r="E114" s="135">
        <v>0.65</v>
      </c>
      <c r="F114" s="135">
        <v>17.53</v>
      </c>
      <c r="G114" s="135">
        <v>57.79</v>
      </c>
      <c r="H114" s="135">
        <v>24.03</v>
      </c>
      <c r="I114" s="196">
        <f t="shared" si="41"/>
        <v>4.0520000000000005</v>
      </c>
      <c r="J114" s="5"/>
      <c r="K114" s="334">
        <f t="shared" ref="K114" si="42">D114</f>
        <v>154</v>
      </c>
      <c r="L114" s="335">
        <f t="shared" ref="L114" si="43">K114*M114/100</f>
        <v>126.00279999999999</v>
      </c>
      <c r="M114" s="336">
        <f t="shared" ref="M114" si="44">SUM(G114,H114)</f>
        <v>81.819999999999993</v>
      </c>
      <c r="N114" s="335">
        <f t="shared" ref="N114" si="45">K114*O114/100</f>
        <v>1.0010000000000001</v>
      </c>
      <c r="O114" s="337">
        <f t="shared" ref="O114" si="46">E114</f>
        <v>0.65</v>
      </c>
    </row>
    <row r="115" spans="1:15" s="1" customFormat="1" ht="15" customHeight="1" thickBot="1" x14ac:dyDescent="0.3">
      <c r="A115" s="211"/>
      <c r="B115" s="193"/>
      <c r="C115" s="183" t="s">
        <v>114</v>
      </c>
      <c r="D115" s="188">
        <f>SUM(D116:D124)</f>
        <v>1260</v>
      </c>
      <c r="E115" s="189">
        <f t="shared" ref="E115:H115" si="47">AVERAGE(E116:E124)</f>
        <v>0.16222222222222221</v>
      </c>
      <c r="F115" s="189">
        <f t="shared" si="47"/>
        <v>9.3233333333333324</v>
      </c>
      <c r="G115" s="189">
        <f t="shared" si="47"/>
        <v>50.656666666666666</v>
      </c>
      <c r="H115" s="189">
        <f t="shared" si="47"/>
        <v>39.854444444444447</v>
      </c>
      <c r="I115" s="190">
        <f>AVERAGE(I116:I124)</f>
        <v>4.3019333333333325</v>
      </c>
      <c r="J115" s="5"/>
      <c r="K115" s="325">
        <f t="shared" ref="K115" si="48">D115</f>
        <v>1260</v>
      </c>
      <c r="L115" s="326">
        <f>SUM(L116:L124)</f>
        <v>1073.9735000000001</v>
      </c>
      <c r="M115" s="327">
        <f t="shared" ref="M115" si="49">SUM(G115,H115)</f>
        <v>90.51111111111112</v>
      </c>
      <c r="N115" s="328">
        <f>SUM(N116:N124)</f>
        <v>5.9860000000000007</v>
      </c>
      <c r="O115" s="329">
        <f t="shared" ref="O115" si="50">E115</f>
        <v>0.16222222222222221</v>
      </c>
    </row>
    <row r="116" spans="1:15" s="1" customFormat="1" ht="15" customHeight="1" x14ac:dyDescent="0.25">
      <c r="A116" s="217">
        <v>1</v>
      </c>
      <c r="B116" s="78">
        <v>70020</v>
      </c>
      <c r="C116" s="177" t="s">
        <v>93</v>
      </c>
      <c r="D116" s="151">
        <v>110</v>
      </c>
      <c r="E116" s="152">
        <v>0</v>
      </c>
      <c r="F116" s="152">
        <v>0.91</v>
      </c>
      <c r="G116" s="152">
        <v>22.73</v>
      </c>
      <c r="H116" s="152">
        <v>76.36</v>
      </c>
      <c r="I116" s="206">
        <f t="shared" ref="I116:I124" si="51">(2*E116+3*F116+4*G116+5*H116)/100</f>
        <v>4.7545000000000002</v>
      </c>
      <c r="J116" s="5"/>
      <c r="K116" s="341">
        <f t="shared" si="28"/>
        <v>110</v>
      </c>
      <c r="L116" s="342">
        <f t="shared" si="30"/>
        <v>108.999</v>
      </c>
      <c r="M116" s="343">
        <f t="shared" si="31"/>
        <v>99.09</v>
      </c>
      <c r="N116" s="344">
        <f t="shared" si="32"/>
        <v>0</v>
      </c>
      <c r="O116" s="345">
        <f t="shared" si="29"/>
        <v>0</v>
      </c>
    </row>
    <row r="117" spans="1:15" s="1" customFormat="1" ht="15" customHeight="1" x14ac:dyDescent="0.25">
      <c r="A117" s="228">
        <v>2</v>
      </c>
      <c r="B117" s="232">
        <v>70110</v>
      </c>
      <c r="C117" s="231" t="s">
        <v>96</v>
      </c>
      <c r="D117" s="134">
        <v>94</v>
      </c>
      <c r="E117" s="135">
        <v>0</v>
      </c>
      <c r="F117" s="135">
        <v>5.32</v>
      </c>
      <c r="G117" s="135">
        <v>50</v>
      </c>
      <c r="H117" s="135">
        <v>44.68</v>
      </c>
      <c r="I117" s="207">
        <f t="shared" si="51"/>
        <v>4.3936000000000002</v>
      </c>
      <c r="J117" s="5"/>
      <c r="K117" s="275">
        <f t="shared" si="28"/>
        <v>94</v>
      </c>
      <c r="L117" s="320">
        <f t="shared" si="30"/>
        <v>88.999200000000002</v>
      </c>
      <c r="M117" s="281">
        <f t="shared" si="31"/>
        <v>94.68</v>
      </c>
      <c r="N117" s="318">
        <f t="shared" si="32"/>
        <v>0</v>
      </c>
      <c r="O117" s="283">
        <f t="shared" si="29"/>
        <v>0</v>
      </c>
    </row>
    <row r="118" spans="1:15" s="1" customFormat="1" ht="15" customHeight="1" x14ac:dyDescent="0.25">
      <c r="A118" s="228">
        <v>3</v>
      </c>
      <c r="B118" s="232">
        <v>70021</v>
      </c>
      <c r="C118" s="231" t="s">
        <v>94</v>
      </c>
      <c r="D118" s="134">
        <v>51</v>
      </c>
      <c r="E118" s="135">
        <v>0</v>
      </c>
      <c r="F118" s="135">
        <v>9.8000000000000007</v>
      </c>
      <c r="G118" s="135">
        <v>60.78</v>
      </c>
      <c r="H118" s="135">
        <v>29.41</v>
      </c>
      <c r="I118" s="207">
        <f t="shared" si="51"/>
        <v>4.1956999999999995</v>
      </c>
      <c r="J118" s="5"/>
      <c r="K118" s="275">
        <f t="shared" si="28"/>
        <v>51</v>
      </c>
      <c r="L118" s="320">
        <f t="shared" si="30"/>
        <v>45.996899999999997</v>
      </c>
      <c r="M118" s="281">
        <f t="shared" si="31"/>
        <v>90.19</v>
      </c>
      <c r="N118" s="318">
        <f t="shared" si="32"/>
        <v>0</v>
      </c>
      <c r="O118" s="283">
        <f t="shared" si="29"/>
        <v>0</v>
      </c>
    </row>
    <row r="119" spans="1:15" s="1" customFormat="1" ht="15" customHeight="1" x14ac:dyDescent="0.25">
      <c r="A119" s="228">
        <v>4</v>
      </c>
      <c r="B119" s="232">
        <v>70040</v>
      </c>
      <c r="C119" s="231" t="s">
        <v>95</v>
      </c>
      <c r="D119" s="134">
        <v>77</v>
      </c>
      <c r="E119" s="135">
        <v>0</v>
      </c>
      <c r="F119" s="135">
        <v>5.19</v>
      </c>
      <c r="G119" s="135">
        <v>37.659999999999997</v>
      </c>
      <c r="H119" s="135">
        <v>57.14</v>
      </c>
      <c r="I119" s="207">
        <f t="shared" si="51"/>
        <v>4.5190999999999999</v>
      </c>
      <c r="J119" s="5"/>
      <c r="K119" s="275">
        <f t="shared" si="28"/>
        <v>77</v>
      </c>
      <c r="L119" s="320">
        <f t="shared" si="30"/>
        <v>72.995999999999995</v>
      </c>
      <c r="M119" s="281">
        <f t="shared" si="31"/>
        <v>94.8</v>
      </c>
      <c r="N119" s="318">
        <f t="shared" si="32"/>
        <v>0</v>
      </c>
      <c r="O119" s="283">
        <f t="shared" si="29"/>
        <v>0</v>
      </c>
    </row>
    <row r="120" spans="1:15" s="1" customFormat="1" ht="15" customHeight="1" x14ac:dyDescent="0.25">
      <c r="A120" s="228">
        <v>5</v>
      </c>
      <c r="B120" s="232">
        <v>70100</v>
      </c>
      <c r="C120" s="231" t="s">
        <v>192</v>
      </c>
      <c r="D120" s="134">
        <v>90</v>
      </c>
      <c r="E120" s="135">
        <v>0</v>
      </c>
      <c r="F120" s="135">
        <v>4.4400000000000004</v>
      </c>
      <c r="G120" s="135">
        <v>52.22</v>
      </c>
      <c r="H120" s="135">
        <v>43.33</v>
      </c>
      <c r="I120" s="207">
        <f t="shared" si="51"/>
        <v>4.3884999999999996</v>
      </c>
      <c r="J120" s="5"/>
      <c r="K120" s="275">
        <f t="shared" si="28"/>
        <v>90</v>
      </c>
      <c r="L120" s="320">
        <f t="shared" si="30"/>
        <v>85.995000000000005</v>
      </c>
      <c r="M120" s="281">
        <f t="shared" si="31"/>
        <v>95.55</v>
      </c>
      <c r="N120" s="318">
        <f t="shared" si="32"/>
        <v>0</v>
      </c>
      <c r="O120" s="283">
        <f t="shared" si="29"/>
        <v>0</v>
      </c>
    </row>
    <row r="121" spans="1:15" s="1" customFormat="1" ht="15" customHeight="1" x14ac:dyDescent="0.25">
      <c r="A121" s="228">
        <v>6</v>
      </c>
      <c r="B121" s="232">
        <v>70270</v>
      </c>
      <c r="C121" s="230" t="s">
        <v>97</v>
      </c>
      <c r="D121" s="134">
        <v>66</v>
      </c>
      <c r="E121" s="135">
        <v>0</v>
      </c>
      <c r="F121" s="135">
        <v>7.58</v>
      </c>
      <c r="G121" s="135">
        <v>57.58</v>
      </c>
      <c r="H121" s="135">
        <v>34.85</v>
      </c>
      <c r="I121" s="208">
        <f t="shared" si="51"/>
        <v>4.2731000000000003</v>
      </c>
      <c r="J121" s="5"/>
      <c r="K121" s="275">
        <f t="shared" si="28"/>
        <v>66</v>
      </c>
      <c r="L121" s="320">
        <f t="shared" si="30"/>
        <v>61.003799999999998</v>
      </c>
      <c r="M121" s="281">
        <f t="shared" si="31"/>
        <v>92.43</v>
      </c>
      <c r="N121" s="318">
        <f t="shared" si="32"/>
        <v>0</v>
      </c>
      <c r="O121" s="283">
        <f t="shared" si="29"/>
        <v>0</v>
      </c>
    </row>
    <row r="122" spans="1:15" s="1" customFormat="1" ht="15" customHeight="1" x14ac:dyDescent="0.25">
      <c r="A122" s="228">
        <v>7</v>
      </c>
      <c r="B122" s="233">
        <v>70510</v>
      </c>
      <c r="C122" s="230" t="s">
        <v>98</v>
      </c>
      <c r="D122" s="134">
        <v>40</v>
      </c>
      <c r="E122" s="135">
        <v>0</v>
      </c>
      <c r="F122" s="135">
        <v>10</v>
      </c>
      <c r="G122" s="135">
        <v>55</v>
      </c>
      <c r="H122" s="135">
        <v>35</v>
      </c>
      <c r="I122" s="207">
        <f t="shared" si="51"/>
        <v>4.25</v>
      </c>
      <c r="J122" s="5"/>
      <c r="K122" s="275">
        <f t="shared" si="28"/>
        <v>40</v>
      </c>
      <c r="L122" s="320">
        <f t="shared" si="30"/>
        <v>36</v>
      </c>
      <c r="M122" s="281">
        <f t="shared" si="31"/>
        <v>90</v>
      </c>
      <c r="N122" s="318">
        <f t="shared" si="32"/>
        <v>0</v>
      </c>
      <c r="O122" s="283">
        <f t="shared" si="29"/>
        <v>0</v>
      </c>
    </row>
    <row r="123" spans="1:15" s="1" customFormat="1" ht="15" customHeight="1" x14ac:dyDescent="0.25">
      <c r="A123" s="212">
        <v>8</v>
      </c>
      <c r="B123" s="233">
        <v>10880</v>
      </c>
      <c r="C123" s="230" t="s">
        <v>193</v>
      </c>
      <c r="D123" s="134">
        <v>410</v>
      </c>
      <c r="E123" s="135">
        <v>1.46</v>
      </c>
      <c r="F123" s="135">
        <v>23.9</v>
      </c>
      <c r="G123" s="135">
        <v>60</v>
      </c>
      <c r="H123" s="135">
        <v>14.63</v>
      </c>
      <c r="I123" s="207">
        <f t="shared" si="51"/>
        <v>3.8776999999999999</v>
      </c>
      <c r="J123" s="5"/>
      <c r="K123" s="339">
        <f t="shared" si="28"/>
        <v>410</v>
      </c>
      <c r="L123" s="321">
        <f t="shared" si="30"/>
        <v>305.983</v>
      </c>
      <c r="M123" s="285">
        <f t="shared" si="31"/>
        <v>74.63</v>
      </c>
      <c r="N123" s="340">
        <f t="shared" si="32"/>
        <v>5.9860000000000007</v>
      </c>
      <c r="O123" s="286">
        <f t="shared" si="29"/>
        <v>1.46</v>
      </c>
    </row>
    <row r="124" spans="1:15" s="1" customFormat="1" ht="15" customHeight="1" thickBot="1" x14ac:dyDescent="0.3">
      <c r="A124" s="215">
        <v>9</v>
      </c>
      <c r="B124" s="216">
        <v>10890</v>
      </c>
      <c r="C124" s="92" t="s">
        <v>194</v>
      </c>
      <c r="D124" s="154">
        <v>322</v>
      </c>
      <c r="E124" s="155">
        <v>0</v>
      </c>
      <c r="F124" s="155">
        <v>16.77</v>
      </c>
      <c r="G124" s="155">
        <v>59.94</v>
      </c>
      <c r="H124" s="155">
        <v>23.29</v>
      </c>
      <c r="I124" s="221">
        <f t="shared" si="51"/>
        <v>4.0651999999999999</v>
      </c>
      <c r="J124" s="5"/>
      <c r="K124" s="346">
        <f t="shared" ref="K124" si="52">D124</f>
        <v>322</v>
      </c>
      <c r="L124" s="347">
        <f t="shared" ref="L124" si="53">K124*M124/100</f>
        <v>268.00059999999996</v>
      </c>
      <c r="M124" s="348">
        <f t="shared" ref="M124" si="54">SUM(G124,H124)</f>
        <v>83.22999999999999</v>
      </c>
      <c r="N124" s="348">
        <f t="shared" ref="N124" si="55">K124*O124/100</f>
        <v>0</v>
      </c>
      <c r="O124" s="349">
        <f t="shared" ref="O124" si="56">E124</f>
        <v>0</v>
      </c>
    </row>
    <row r="125" spans="1:15" ht="15" customHeight="1" x14ac:dyDescent="0.25">
      <c r="A125" s="8"/>
      <c r="B125" s="8"/>
      <c r="C125" s="8"/>
      <c r="D125" s="426" t="s">
        <v>101</v>
      </c>
      <c r="E125" s="426"/>
      <c r="F125" s="426"/>
      <c r="G125" s="426"/>
      <c r="H125" s="426"/>
      <c r="I125" s="191">
        <f>AVERAGE(I8:I16,I18:I29,I31:I47,I49:I68,I70:I83,I85:I114,I116:I124)</f>
        <v>4.1247288288288297</v>
      </c>
      <c r="J125" s="3"/>
    </row>
    <row r="126" spans="1:15" ht="15" customHeight="1" x14ac:dyDescent="0.25">
      <c r="A126" s="8"/>
      <c r="B126" s="8"/>
      <c r="C126" s="8"/>
      <c r="D126" s="8"/>
      <c r="E126" s="9"/>
      <c r="I126" s="225"/>
      <c r="J126" s="3"/>
    </row>
    <row r="127" spans="1:15" ht="15" customHeight="1" x14ac:dyDescent="0.25">
      <c r="A127" s="8"/>
      <c r="B127" s="8"/>
      <c r="C127" s="8"/>
      <c r="D127" s="8"/>
      <c r="E127" s="9"/>
      <c r="I127" s="225"/>
      <c r="J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4"/>
      <c r="J128" s="3"/>
    </row>
  </sheetData>
  <mergeCells count="8">
    <mergeCell ref="I4:I5"/>
    <mergeCell ref="D125:H125"/>
    <mergeCell ref="C2:D2"/>
    <mergeCell ref="A4:A5"/>
    <mergeCell ref="B4:B5"/>
    <mergeCell ref="C4:C5"/>
    <mergeCell ref="D4:D5"/>
    <mergeCell ref="E4:H4"/>
  </mergeCells>
  <conditionalFormatting sqref="I6:I125">
    <cfRule type="cellIs" dxfId="27" priority="10" stopIfTrue="1" operator="between">
      <formula>$I$125</formula>
      <formula>4.116</formula>
    </cfRule>
    <cfRule type="cellIs" dxfId="26" priority="11" stopIfTrue="1" operator="lessThan">
      <formula>3.5</formula>
    </cfRule>
    <cfRule type="cellIs" dxfId="25" priority="12" stopIfTrue="1" operator="between">
      <formula>$I$125</formula>
      <formula>3.5</formula>
    </cfRule>
    <cfRule type="cellIs" dxfId="24" priority="13" stopIfTrue="1" operator="between">
      <formula>4.5</formula>
      <formula>$I$125</formula>
    </cfRule>
    <cfRule type="cellIs" dxfId="23" priority="14" stopIfTrue="1" operator="greaterThanOrEqual">
      <formula>4.5</formula>
    </cfRule>
  </conditionalFormatting>
  <conditionalFormatting sqref="N7:O124">
    <cfRule type="containsBlanks" dxfId="22" priority="6">
      <formula>LEN(TRIM(N7))=0</formula>
    </cfRule>
    <cfRule type="cellIs" dxfId="21" priority="7" stopIfTrue="1" operator="equal">
      <formula>0</formula>
    </cfRule>
    <cfRule type="cellIs" dxfId="20" priority="8" operator="between">
      <formula>0</formula>
      <formula>9.99</formula>
    </cfRule>
    <cfRule type="cellIs" dxfId="19" priority="9" operator="greaterThanOrEqual">
      <formula>9.9</formula>
    </cfRule>
  </conditionalFormatting>
  <conditionalFormatting sqref="M7:M124">
    <cfRule type="cellIs" dxfId="18" priority="1" operator="equal">
      <formula>90</formula>
    </cfRule>
    <cfRule type="cellIs" dxfId="17" priority="2" operator="lessThan">
      <formula>50</formula>
    </cfRule>
    <cfRule type="cellIs" dxfId="16" priority="3" operator="between">
      <formula>50</formula>
      <formula>$M$6</formula>
    </cfRule>
    <cfRule type="cellIs" dxfId="15" priority="4" operator="between">
      <formula>$M$6</formula>
      <formula>90</formula>
    </cfRule>
    <cfRule type="cellIs" dxfId="14" priority="5" operator="between">
      <formula>90</formula>
      <formula>100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225" customWidth="1"/>
    <col min="2" max="2" width="9.7109375" style="225" customWidth="1"/>
    <col min="3" max="3" width="32.7109375" style="225" customWidth="1"/>
    <col min="4" max="4" width="8.28515625" style="225" customWidth="1"/>
    <col min="5" max="8" width="7.28515625" style="225" customWidth="1"/>
    <col min="9" max="9" width="8.7109375" style="2" customWidth="1"/>
    <col min="10" max="10" width="9.140625" style="225"/>
    <col min="11" max="11" width="10.7109375" style="225" customWidth="1"/>
    <col min="12" max="15" width="9.7109375" style="225" customWidth="1"/>
    <col min="16" max="16384" width="9.140625" style="225"/>
  </cols>
  <sheetData>
    <row r="1" spans="1:16" ht="15" customHeight="1" x14ac:dyDescent="0.25">
      <c r="K1" s="313"/>
      <c r="L1" s="172" t="s">
        <v>196</v>
      </c>
    </row>
    <row r="2" spans="1:16" ht="15" customHeight="1" x14ac:dyDescent="0.25">
      <c r="A2" s="3"/>
      <c r="B2" s="3"/>
      <c r="C2" s="430" t="s">
        <v>99</v>
      </c>
      <c r="D2" s="430"/>
      <c r="E2" s="14"/>
      <c r="F2" s="14"/>
      <c r="G2" s="14"/>
      <c r="H2" s="14"/>
      <c r="I2" s="16">
        <v>2024</v>
      </c>
      <c r="J2" s="3"/>
      <c r="K2" s="179"/>
      <c r="L2" s="172" t="s">
        <v>197</v>
      </c>
    </row>
    <row r="3" spans="1:16" ht="15" customHeight="1" thickBot="1" x14ac:dyDescent="0.3">
      <c r="A3" s="3"/>
      <c r="B3" s="3"/>
      <c r="C3" s="3"/>
      <c r="D3" s="3"/>
      <c r="E3" s="3"/>
      <c r="F3" s="3"/>
      <c r="G3" s="3"/>
      <c r="H3" s="3"/>
      <c r="I3" s="4"/>
      <c r="J3" s="3"/>
      <c r="K3" s="224"/>
      <c r="L3" s="172" t="s">
        <v>198</v>
      </c>
    </row>
    <row r="4" spans="1:16" ht="15" customHeight="1" thickBot="1" x14ac:dyDescent="0.3">
      <c r="A4" s="418" t="s">
        <v>0</v>
      </c>
      <c r="B4" s="420" t="s">
        <v>1</v>
      </c>
      <c r="C4" s="420" t="s">
        <v>2</v>
      </c>
      <c r="D4" s="431" t="s">
        <v>3</v>
      </c>
      <c r="E4" s="427" t="s">
        <v>4</v>
      </c>
      <c r="F4" s="428"/>
      <c r="G4" s="428"/>
      <c r="H4" s="429"/>
      <c r="I4" s="424" t="s">
        <v>100</v>
      </c>
      <c r="J4" s="3"/>
      <c r="K4" s="173"/>
      <c r="L4" s="172" t="s">
        <v>199</v>
      </c>
    </row>
    <row r="5" spans="1:16" ht="30" customHeight="1" thickBot="1" x14ac:dyDescent="0.3">
      <c r="A5" s="419"/>
      <c r="B5" s="421"/>
      <c r="C5" s="421"/>
      <c r="D5" s="432"/>
      <c r="E5" s="178">
        <v>2</v>
      </c>
      <c r="F5" s="178">
        <v>3</v>
      </c>
      <c r="G5" s="178">
        <v>4</v>
      </c>
      <c r="H5" s="178">
        <v>5</v>
      </c>
      <c r="I5" s="425"/>
      <c r="K5" s="94" t="s">
        <v>128</v>
      </c>
      <c r="L5" s="95" t="s">
        <v>129</v>
      </c>
      <c r="M5" s="95" t="s">
        <v>195</v>
      </c>
      <c r="N5" s="95" t="s">
        <v>131</v>
      </c>
      <c r="O5" s="96" t="s">
        <v>132</v>
      </c>
    </row>
    <row r="6" spans="1:16" ht="15" customHeight="1" thickBot="1" x14ac:dyDescent="0.3">
      <c r="A6" s="184"/>
      <c r="B6" s="185"/>
      <c r="C6" s="379" t="s">
        <v>116</v>
      </c>
      <c r="D6" s="186">
        <f>D7+D17+D30+D48+D69+D84+D115</f>
        <v>13852</v>
      </c>
      <c r="E6" s="125">
        <f>AVERAGE(E8:E16,E18:E29,E31:E47,E49:E68,E70:E83,E85:E114,E116:E124)</f>
        <v>1.6825000000000001</v>
      </c>
      <c r="F6" s="126">
        <f t="shared" ref="F6:H6" si="0">AVERAGE(F8:F16,F18:F29,F31:F47,F49:F68,F70:F83,F85:F114,F116:F124)</f>
        <v>16.572752293577988</v>
      </c>
      <c r="G6" s="126">
        <f t="shared" si="0"/>
        <v>55.058918918918884</v>
      </c>
      <c r="H6" s="127">
        <f t="shared" si="0"/>
        <v>27.999819819819812</v>
      </c>
      <c r="I6" s="219">
        <v>4.13</v>
      </c>
      <c r="J6" s="226"/>
      <c r="K6" s="263">
        <f>D6</f>
        <v>13852</v>
      </c>
      <c r="L6" s="332">
        <f>L7+L17+L30+L48+L68+L83+L114</f>
        <v>5731.0176000000001</v>
      </c>
      <c r="M6" s="265">
        <f t="shared" ref="M6:M69" si="1">SUM(G6,H6)</f>
        <v>83.058738738738697</v>
      </c>
      <c r="N6" s="332">
        <f>N7+N17+N30+N48+N68+N83+N114</f>
        <v>44.021000000000001</v>
      </c>
      <c r="O6" s="333">
        <f>E6</f>
        <v>1.6825000000000001</v>
      </c>
    </row>
    <row r="7" spans="1:16" ht="15" customHeight="1" thickBot="1" x14ac:dyDescent="0.3">
      <c r="A7" s="211"/>
      <c r="B7" s="193"/>
      <c r="C7" s="183" t="s">
        <v>102</v>
      </c>
      <c r="D7" s="182">
        <f>SUM(D8:D16)</f>
        <v>945</v>
      </c>
      <c r="E7" s="205">
        <f t="shared" ref="E7:H7" si="2">AVERAGE(E8:E16)</f>
        <v>1.2499999999999998</v>
      </c>
      <c r="F7" s="205">
        <f t="shared" si="2"/>
        <v>9.6333333333333329</v>
      </c>
      <c r="G7" s="205">
        <f t="shared" si="2"/>
        <v>49.79999999999999</v>
      </c>
      <c r="H7" s="205">
        <f t="shared" si="2"/>
        <v>40.150000000000006</v>
      </c>
      <c r="I7" s="201">
        <f>AVERAGE(I8:I16)</f>
        <v>4.2968333333333328</v>
      </c>
      <c r="J7" s="226"/>
      <c r="K7" s="331">
        <f t="shared" ref="K7:K70" si="3">D7</f>
        <v>945</v>
      </c>
      <c r="L7" s="326">
        <f>SUM(L8:L16)</f>
        <v>846.99080000000004</v>
      </c>
      <c r="M7" s="327">
        <f t="shared" si="1"/>
        <v>89.949999999999989</v>
      </c>
      <c r="N7" s="326">
        <f>SUM(N8:N16)</f>
        <v>4.0026000000000002</v>
      </c>
      <c r="O7" s="329">
        <f t="shared" ref="O7:O70" si="4">E7</f>
        <v>1.2499999999999998</v>
      </c>
      <c r="P7" s="66"/>
    </row>
    <row r="8" spans="1:16" s="1" customFormat="1" ht="15" customHeight="1" x14ac:dyDescent="0.25">
      <c r="A8" s="228">
        <v>1</v>
      </c>
      <c r="B8" s="229">
        <v>10003</v>
      </c>
      <c r="C8" s="227" t="s">
        <v>7</v>
      </c>
      <c r="D8" s="134">
        <v>41</v>
      </c>
      <c r="E8" s="135"/>
      <c r="F8" s="135">
        <v>4.88</v>
      </c>
      <c r="G8" s="135">
        <v>36.590000000000003</v>
      </c>
      <c r="H8" s="135">
        <v>58.54</v>
      </c>
      <c r="I8" s="195">
        <f t="shared" ref="I8:I16" si="5">(2*E8+3*F8+4*G8+5*H8)/100</f>
        <v>4.5369999999999999</v>
      </c>
      <c r="J8" s="226"/>
      <c r="K8" s="275">
        <f t="shared" si="3"/>
        <v>41</v>
      </c>
      <c r="L8" s="319">
        <f t="shared" ref="L8:L71" si="6">K8*M8/100</f>
        <v>39.003299999999996</v>
      </c>
      <c r="M8" s="277">
        <f t="shared" si="1"/>
        <v>95.13</v>
      </c>
      <c r="N8" s="317">
        <f t="shared" ref="N8:N71" si="7">K8*O8/100</f>
        <v>0</v>
      </c>
      <c r="O8" s="279">
        <f t="shared" si="4"/>
        <v>0</v>
      </c>
    </row>
    <row r="9" spans="1:16" s="1" customFormat="1" ht="15" customHeight="1" x14ac:dyDescent="0.25">
      <c r="A9" s="212">
        <v>2</v>
      </c>
      <c r="B9" s="232">
        <v>10002</v>
      </c>
      <c r="C9" s="231" t="s">
        <v>142</v>
      </c>
      <c r="D9" s="134">
        <v>125</v>
      </c>
      <c r="E9" s="135">
        <v>0.8</v>
      </c>
      <c r="F9" s="135">
        <v>15.2</v>
      </c>
      <c r="G9" s="135">
        <v>49.6</v>
      </c>
      <c r="H9" s="135">
        <v>34.4</v>
      </c>
      <c r="I9" s="196">
        <f t="shared" si="5"/>
        <v>4.1760000000000002</v>
      </c>
      <c r="J9" s="5"/>
      <c r="K9" s="275">
        <f t="shared" si="3"/>
        <v>125</v>
      </c>
      <c r="L9" s="320">
        <f t="shared" si="6"/>
        <v>105</v>
      </c>
      <c r="M9" s="281">
        <f t="shared" si="1"/>
        <v>84</v>
      </c>
      <c r="N9" s="318">
        <f t="shared" si="7"/>
        <v>1</v>
      </c>
      <c r="O9" s="283">
        <f t="shared" si="4"/>
        <v>0.8</v>
      </c>
    </row>
    <row r="10" spans="1:16" s="1" customFormat="1" ht="15" customHeight="1" x14ac:dyDescent="0.25">
      <c r="A10" s="212">
        <v>3</v>
      </c>
      <c r="B10" s="232">
        <v>10090</v>
      </c>
      <c r="C10" s="231" t="s">
        <v>9</v>
      </c>
      <c r="D10" s="134">
        <v>166</v>
      </c>
      <c r="E10" s="135"/>
      <c r="F10" s="135">
        <v>6.02</v>
      </c>
      <c r="G10" s="135">
        <v>53.01</v>
      </c>
      <c r="H10" s="135">
        <v>40.96</v>
      </c>
      <c r="I10" s="196">
        <f t="shared" si="5"/>
        <v>4.3490000000000002</v>
      </c>
      <c r="J10" s="5"/>
      <c r="K10" s="275">
        <f t="shared" si="3"/>
        <v>166</v>
      </c>
      <c r="L10" s="320">
        <f t="shared" si="6"/>
        <v>155.99020000000002</v>
      </c>
      <c r="M10" s="281">
        <f t="shared" si="1"/>
        <v>93.97</v>
      </c>
      <c r="N10" s="318">
        <f t="shared" si="7"/>
        <v>0</v>
      </c>
      <c r="O10" s="283">
        <f t="shared" si="4"/>
        <v>0</v>
      </c>
    </row>
    <row r="11" spans="1:16" s="1" customFormat="1" ht="15" customHeight="1" x14ac:dyDescent="0.25">
      <c r="A11" s="212">
        <v>4</v>
      </c>
      <c r="B11" s="232">
        <v>10004</v>
      </c>
      <c r="C11" s="231" t="s">
        <v>8</v>
      </c>
      <c r="D11" s="134">
        <v>111</v>
      </c>
      <c r="E11" s="135"/>
      <c r="F11" s="135">
        <v>0.9</v>
      </c>
      <c r="G11" s="135">
        <v>33.33</v>
      </c>
      <c r="H11" s="135">
        <v>65.77</v>
      </c>
      <c r="I11" s="196">
        <f t="shared" si="5"/>
        <v>4.6486999999999998</v>
      </c>
      <c r="J11" s="5"/>
      <c r="K11" s="275">
        <f t="shared" si="3"/>
        <v>111</v>
      </c>
      <c r="L11" s="320">
        <f t="shared" si="6"/>
        <v>110.00099999999999</v>
      </c>
      <c r="M11" s="281">
        <f t="shared" si="1"/>
        <v>99.1</v>
      </c>
      <c r="N11" s="318">
        <f t="shared" si="7"/>
        <v>0</v>
      </c>
      <c r="O11" s="283">
        <f t="shared" si="4"/>
        <v>0</v>
      </c>
    </row>
    <row r="12" spans="1:16" s="1" customFormat="1" ht="15" customHeight="1" x14ac:dyDescent="0.25">
      <c r="A12" s="212">
        <v>5</v>
      </c>
      <c r="B12" s="232">
        <v>10001</v>
      </c>
      <c r="C12" s="231" t="s">
        <v>143</v>
      </c>
      <c r="D12" s="134">
        <v>97</v>
      </c>
      <c r="E12" s="135"/>
      <c r="F12" s="135">
        <v>8.25</v>
      </c>
      <c r="G12" s="135">
        <v>36.08</v>
      </c>
      <c r="H12" s="135">
        <v>55.67</v>
      </c>
      <c r="I12" s="196">
        <f t="shared" si="5"/>
        <v>4.4741999999999997</v>
      </c>
      <c r="J12" s="5"/>
      <c r="K12" s="275">
        <f t="shared" si="3"/>
        <v>97</v>
      </c>
      <c r="L12" s="320">
        <f t="shared" si="6"/>
        <v>88.997500000000002</v>
      </c>
      <c r="M12" s="281">
        <f t="shared" si="1"/>
        <v>91.75</v>
      </c>
      <c r="N12" s="318">
        <f t="shared" si="7"/>
        <v>0</v>
      </c>
      <c r="O12" s="283">
        <f t="shared" si="4"/>
        <v>0</v>
      </c>
    </row>
    <row r="13" spans="1:16" s="1" customFormat="1" ht="15" customHeight="1" x14ac:dyDescent="0.25">
      <c r="A13" s="212">
        <v>6</v>
      </c>
      <c r="B13" s="232">
        <v>10120</v>
      </c>
      <c r="C13" s="231" t="s">
        <v>144</v>
      </c>
      <c r="D13" s="134">
        <v>94</v>
      </c>
      <c r="E13" s="135">
        <v>2.13</v>
      </c>
      <c r="F13" s="135">
        <v>8.51</v>
      </c>
      <c r="G13" s="135">
        <v>59.57</v>
      </c>
      <c r="H13" s="135">
        <v>29.79</v>
      </c>
      <c r="I13" s="196">
        <f t="shared" si="5"/>
        <v>4.1701999999999995</v>
      </c>
      <c r="J13" s="5"/>
      <c r="K13" s="275">
        <f t="shared" si="3"/>
        <v>94</v>
      </c>
      <c r="L13" s="320">
        <f t="shared" si="6"/>
        <v>83.998400000000004</v>
      </c>
      <c r="M13" s="281">
        <f t="shared" si="1"/>
        <v>89.36</v>
      </c>
      <c r="N13" s="318">
        <f t="shared" si="7"/>
        <v>2.0022000000000002</v>
      </c>
      <c r="O13" s="283">
        <f t="shared" si="4"/>
        <v>2.13</v>
      </c>
    </row>
    <row r="14" spans="1:16" s="1" customFormat="1" ht="15" customHeight="1" x14ac:dyDescent="0.25">
      <c r="A14" s="212">
        <v>7</v>
      </c>
      <c r="B14" s="232">
        <v>10190</v>
      </c>
      <c r="C14" s="231" t="s">
        <v>145</v>
      </c>
      <c r="D14" s="134">
        <v>122</v>
      </c>
      <c r="E14" s="135">
        <v>0.82</v>
      </c>
      <c r="F14" s="135">
        <v>20.49</v>
      </c>
      <c r="G14" s="135">
        <v>58.2</v>
      </c>
      <c r="H14" s="135">
        <v>20.49</v>
      </c>
      <c r="I14" s="196">
        <f t="shared" si="5"/>
        <v>3.9836</v>
      </c>
      <c r="J14" s="5"/>
      <c r="K14" s="275">
        <f t="shared" si="3"/>
        <v>122</v>
      </c>
      <c r="L14" s="320">
        <f t="shared" si="6"/>
        <v>96.001800000000003</v>
      </c>
      <c r="M14" s="281">
        <f t="shared" si="1"/>
        <v>78.69</v>
      </c>
      <c r="N14" s="318">
        <f t="shared" si="7"/>
        <v>1.0004</v>
      </c>
      <c r="O14" s="283">
        <f t="shared" si="4"/>
        <v>0.82</v>
      </c>
    </row>
    <row r="15" spans="1:16" s="1" customFormat="1" ht="15" customHeight="1" x14ac:dyDescent="0.25">
      <c r="A15" s="212">
        <v>8</v>
      </c>
      <c r="B15" s="232">
        <v>10320</v>
      </c>
      <c r="C15" s="231" t="s">
        <v>12</v>
      </c>
      <c r="D15" s="134">
        <v>98</v>
      </c>
      <c r="E15" s="135"/>
      <c r="F15" s="135">
        <v>8.16</v>
      </c>
      <c r="G15" s="135">
        <v>59.18</v>
      </c>
      <c r="H15" s="135">
        <v>32.65</v>
      </c>
      <c r="I15" s="196">
        <f t="shared" si="5"/>
        <v>4.2444999999999995</v>
      </c>
      <c r="J15" s="5"/>
      <c r="K15" s="275">
        <f t="shared" si="3"/>
        <v>98</v>
      </c>
      <c r="L15" s="320">
        <f t="shared" si="6"/>
        <v>89.993400000000008</v>
      </c>
      <c r="M15" s="281">
        <f t="shared" si="1"/>
        <v>91.83</v>
      </c>
      <c r="N15" s="318">
        <f t="shared" si="7"/>
        <v>0</v>
      </c>
      <c r="O15" s="283">
        <f t="shared" si="4"/>
        <v>0</v>
      </c>
    </row>
    <row r="16" spans="1:16" s="1" customFormat="1" ht="15" customHeight="1" thickBot="1" x14ac:dyDescent="0.3">
      <c r="A16" s="213">
        <v>9</v>
      </c>
      <c r="B16" s="192">
        <v>10860</v>
      </c>
      <c r="C16" s="176" t="s">
        <v>146</v>
      </c>
      <c r="D16" s="134">
        <v>91</v>
      </c>
      <c r="E16" s="135"/>
      <c r="F16" s="135">
        <v>14.29</v>
      </c>
      <c r="G16" s="135">
        <v>62.64</v>
      </c>
      <c r="H16" s="135">
        <v>23.08</v>
      </c>
      <c r="I16" s="197">
        <f t="shared" si="5"/>
        <v>4.0883000000000003</v>
      </c>
      <c r="J16" s="5"/>
      <c r="K16" s="275">
        <f t="shared" si="3"/>
        <v>91</v>
      </c>
      <c r="L16" s="321">
        <f t="shared" si="6"/>
        <v>78.005200000000002</v>
      </c>
      <c r="M16" s="285">
        <f t="shared" si="1"/>
        <v>85.72</v>
      </c>
      <c r="N16" s="318">
        <f t="shared" si="7"/>
        <v>0</v>
      </c>
      <c r="O16" s="286">
        <f t="shared" si="4"/>
        <v>0</v>
      </c>
    </row>
    <row r="17" spans="1:15" s="1" customFormat="1" ht="15" customHeight="1" thickBot="1" x14ac:dyDescent="0.3">
      <c r="A17" s="202"/>
      <c r="B17" s="203"/>
      <c r="C17" s="183" t="s">
        <v>104</v>
      </c>
      <c r="D17" s="188">
        <f>SUM(D18:D29)</f>
        <v>1290</v>
      </c>
      <c r="E17" s="189">
        <f t="shared" ref="E17:H17" si="8">AVERAGE(E18:E29)</f>
        <v>1.2</v>
      </c>
      <c r="F17" s="189">
        <f t="shared" si="8"/>
        <v>18.232499999999998</v>
      </c>
      <c r="G17" s="189">
        <f t="shared" si="8"/>
        <v>56.963333333333331</v>
      </c>
      <c r="H17" s="189">
        <f t="shared" si="8"/>
        <v>24.605000000000004</v>
      </c>
      <c r="I17" s="190">
        <f>AVERAGE(I18:I29)</f>
        <v>4.0597583333333338</v>
      </c>
      <c r="J17" s="5"/>
      <c r="K17" s="330">
        <f t="shared" si="3"/>
        <v>1290</v>
      </c>
      <c r="L17" s="326">
        <f>SUM(L18:L29)</f>
        <v>1060.0077000000001</v>
      </c>
      <c r="M17" s="327">
        <f t="shared" si="1"/>
        <v>81.568333333333328</v>
      </c>
      <c r="N17" s="326">
        <f>SUM(N18:N29)</f>
        <v>3.0010999999999997</v>
      </c>
      <c r="O17" s="329">
        <f t="shared" si="4"/>
        <v>1.2</v>
      </c>
    </row>
    <row r="18" spans="1:15" s="1" customFormat="1" ht="15" customHeight="1" x14ac:dyDescent="0.25">
      <c r="A18" s="228">
        <v>1</v>
      </c>
      <c r="B18" s="229">
        <v>20040</v>
      </c>
      <c r="C18" s="75" t="s">
        <v>13</v>
      </c>
      <c r="D18" s="134">
        <v>91</v>
      </c>
      <c r="E18" s="135"/>
      <c r="F18" s="135">
        <v>10.99</v>
      </c>
      <c r="G18" s="135">
        <v>59.34</v>
      </c>
      <c r="H18" s="135">
        <v>29.67</v>
      </c>
      <c r="I18" s="199">
        <f t="shared" ref="I18:I29" si="9">(2*E18+3*F18+4*G18+5*H18)/100</f>
        <v>4.1868000000000007</v>
      </c>
      <c r="J18" s="5"/>
      <c r="K18" s="275">
        <f t="shared" si="3"/>
        <v>91</v>
      </c>
      <c r="L18" s="322">
        <f t="shared" si="6"/>
        <v>80.999100000000013</v>
      </c>
      <c r="M18" s="277">
        <f t="shared" si="1"/>
        <v>89.01</v>
      </c>
      <c r="N18" s="318">
        <f t="shared" si="7"/>
        <v>0</v>
      </c>
      <c r="O18" s="288">
        <f t="shared" si="4"/>
        <v>0</v>
      </c>
    </row>
    <row r="19" spans="1:15" s="1" customFormat="1" ht="15" customHeight="1" x14ac:dyDescent="0.25">
      <c r="A19" s="212">
        <v>2</v>
      </c>
      <c r="B19" s="232">
        <v>20061</v>
      </c>
      <c r="C19" s="76" t="s">
        <v>14</v>
      </c>
      <c r="D19" s="134">
        <v>73</v>
      </c>
      <c r="E19" s="135"/>
      <c r="F19" s="135">
        <v>13.7</v>
      </c>
      <c r="G19" s="135">
        <v>53.42</v>
      </c>
      <c r="H19" s="135">
        <v>32.880000000000003</v>
      </c>
      <c r="I19" s="196">
        <f t="shared" si="9"/>
        <v>4.1917999999999997</v>
      </c>
      <c r="J19" s="5"/>
      <c r="K19" s="275">
        <f t="shared" si="3"/>
        <v>73</v>
      </c>
      <c r="L19" s="320">
        <f t="shared" si="6"/>
        <v>62.999000000000002</v>
      </c>
      <c r="M19" s="281">
        <f t="shared" si="1"/>
        <v>86.300000000000011</v>
      </c>
      <c r="N19" s="318">
        <f t="shared" si="7"/>
        <v>0</v>
      </c>
      <c r="O19" s="283">
        <f t="shared" si="4"/>
        <v>0</v>
      </c>
    </row>
    <row r="20" spans="1:15" s="1" customFormat="1" ht="15" customHeight="1" x14ac:dyDescent="0.25">
      <c r="A20" s="212">
        <v>3</v>
      </c>
      <c r="B20" s="232">
        <v>21020</v>
      </c>
      <c r="C20" s="76" t="s">
        <v>22</v>
      </c>
      <c r="D20" s="134">
        <v>102</v>
      </c>
      <c r="E20" s="135"/>
      <c r="F20" s="135">
        <v>0.98</v>
      </c>
      <c r="G20" s="135">
        <v>47.06</v>
      </c>
      <c r="H20" s="135">
        <v>51.96</v>
      </c>
      <c r="I20" s="196">
        <f t="shared" si="9"/>
        <v>4.5098000000000003</v>
      </c>
      <c r="J20" s="5"/>
      <c r="K20" s="275">
        <f t="shared" si="3"/>
        <v>102</v>
      </c>
      <c r="L20" s="320">
        <f t="shared" si="6"/>
        <v>101.00040000000001</v>
      </c>
      <c r="M20" s="281">
        <f t="shared" si="1"/>
        <v>99.02000000000001</v>
      </c>
      <c r="N20" s="318">
        <f t="shared" si="7"/>
        <v>0</v>
      </c>
      <c r="O20" s="283">
        <f t="shared" si="4"/>
        <v>0</v>
      </c>
    </row>
    <row r="21" spans="1:15" s="1" customFormat="1" ht="15" customHeight="1" x14ac:dyDescent="0.25">
      <c r="A21" s="212">
        <v>4</v>
      </c>
      <c r="B21" s="229">
        <v>20060</v>
      </c>
      <c r="C21" s="76" t="s">
        <v>147</v>
      </c>
      <c r="D21" s="134">
        <v>181</v>
      </c>
      <c r="E21" s="135"/>
      <c r="F21" s="135">
        <v>3.31</v>
      </c>
      <c r="G21" s="135">
        <v>56.35</v>
      </c>
      <c r="H21" s="135">
        <v>40.33</v>
      </c>
      <c r="I21" s="196">
        <f t="shared" si="9"/>
        <v>4.3698000000000006</v>
      </c>
      <c r="J21" s="5"/>
      <c r="K21" s="275">
        <f t="shared" si="3"/>
        <v>181</v>
      </c>
      <c r="L21" s="320">
        <f t="shared" si="6"/>
        <v>174.99080000000001</v>
      </c>
      <c r="M21" s="281">
        <f t="shared" si="1"/>
        <v>96.68</v>
      </c>
      <c r="N21" s="318">
        <f t="shared" si="7"/>
        <v>0</v>
      </c>
      <c r="O21" s="283">
        <f t="shared" si="4"/>
        <v>0</v>
      </c>
    </row>
    <row r="22" spans="1:15" s="1" customFormat="1" ht="15" customHeight="1" x14ac:dyDescent="0.25">
      <c r="A22" s="212">
        <v>5</v>
      </c>
      <c r="B22" s="232">
        <v>20400</v>
      </c>
      <c r="C22" s="76" t="s">
        <v>16</v>
      </c>
      <c r="D22" s="134">
        <v>173</v>
      </c>
      <c r="E22" s="135"/>
      <c r="F22" s="135">
        <v>4.05</v>
      </c>
      <c r="G22" s="135">
        <v>53.76</v>
      </c>
      <c r="H22" s="135">
        <v>42.2</v>
      </c>
      <c r="I22" s="196">
        <f t="shared" si="9"/>
        <v>4.3818999999999999</v>
      </c>
      <c r="J22" s="5"/>
      <c r="K22" s="275">
        <f t="shared" si="3"/>
        <v>173</v>
      </c>
      <c r="L22" s="320">
        <f t="shared" si="6"/>
        <v>166.01080000000002</v>
      </c>
      <c r="M22" s="281">
        <f t="shared" si="1"/>
        <v>95.960000000000008</v>
      </c>
      <c r="N22" s="318">
        <f t="shared" si="7"/>
        <v>0</v>
      </c>
      <c r="O22" s="283">
        <f t="shared" si="4"/>
        <v>0</v>
      </c>
    </row>
    <row r="23" spans="1:15" s="1" customFormat="1" ht="15" customHeight="1" x14ac:dyDescent="0.25">
      <c r="A23" s="212">
        <v>6</v>
      </c>
      <c r="B23" s="232">
        <v>20080</v>
      </c>
      <c r="C23" s="76" t="s">
        <v>148</v>
      </c>
      <c r="D23" s="134">
        <v>114</v>
      </c>
      <c r="E23" s="135"/>
      <c r="F23" s="135">
        <v>38.6</v>
      </c>
      <c r="G23" s="135">
        <v>51.75</v>
      </c>
      <c r="H23" s="135">
        <v>9.65</v>
      </c>
      <c r="I23" s="196">
        <f t="shared" si="9"/>
        <v>3.7105000000000001</v>
      </c>
      <c r="J23" s="5"/>
      <c r="K23" s="275">
        <f t="shared" si="3"/>
        <v>114</v>
      </c>
      <c r="L23" s="320">
        <f t="shared" si="6"/>
        <v>69.995999999999995</v>
      </c>
      <c r="M23" s="281">
        <f t="shared" si="1"/>
        <v>61.4</v>
      </c>
      <c r="N23" s="318">
        <f t="shared" si="7"/>
        <v>0</v>
      </c>
      <c r="O23" s="283">
        <f t="shared" si="4"/>
        <v>0</v>
      </c>
    </row>
    <row r="24" spans="1:15" s="1" customFormat="1" ht="15" customHeight="1" x14ac:dyDescent="0.25">
      <c r="A24" s="212">
        <v>7</v>
      </c>
      <c r="B24" s="232">
        <v>20460</v>
      </c>
      <c r="C24" s="76" t="s">
        <v>149</v>
      </c>
      <c r="D24" s="134">
        <v>95</v>
      </c>
      <c r="E24" s="135"/>
      <c r="F24" s="135">
        <v>31.58</v>
      </c>
      <c r="G24" s="135">
        <v>58.95</v>
      </c>
      <c r="H24" s="135">
        <v>9.4700000000000006</v>
      </c>
      <c r="I24" s="196">
        <f t="shared" si="9"/>
        <v>3.7789000000000006</v>
      </c>
      <c r="J24" s="5"/>
      <c r="K24" s="275">
        <f t="shared" si="3"/>
        <v>95</v>
      </c>
      <c r="L24" s="320">
        <f t="shared" si="6"/>
        <v>64.999000000000009</v>
      </c>
      <c r="M24" s="281">
        <f t="shared" si="1"/>
        <v>68.42</v>
      </c>
      <c r="N24" s="318">
        <f t="shared" si="7"/>
        <v>0</v>
      </c>
      <c r="O24" s="283">
        <f t="shared" si="4"/>
        <v>0</v>
      </c>
    </row>
    <row r="25" spans="1:15" s="1" customFormat="1" ht="15" customHeight="1" x14ac:dyDescent="0.25">
      <c r="A25" s="212">
        <v>8</v>
      </c>
      <c r="B25" s="232">
        <v>20550</v>
      </c>
      <c r="C25" s="231" t="s">
        <v>18</v>
      </c>
      <c r="D25" s="134">
        <v>62</v>
      </c>
      <c r="E25" s="135"/>
      <c r="F25" s="135">
        <v>16.13</v>
      </c>
      <c r="G25" s="135">
        <v>61.29</v>
      </c>
      <c r="H25" s="135">
        <v>22.58</v>
      </c>
      <c r="I25" s="196">
        <f t="shared" si="9"/>
        <v>4.0644999999999998</v>
      </c>
      <c r="J25" s="5"/>
      <c r="K25" s="275">
        <f t="shared" si="3"/>
        <v>62</v>
      </c>
      <c r="L25" s="320">
        <f t="shared" si="6"/>
        <v>51.999400000000009</v>
      </c>
      <c r="M25" s="281">
        <f t="shared" si="1"/>
        <v>83.87</v>
      </c>
      <c r="N25" s="318">
        <f t="shared" si="7"/>
        <v>0</v>
      </c>
      <c r="O25" s="283">
        <f t="shared" si="4"/>
        <v>0</v>
      </c>
    </row>
    <row r="26" spans="1:15" s="1" customFormat="1" ht="15" customHeight="1" x14ac:dyDescent="0.25">
      <c r="A26" s="212">
        <v>9</v>
      </c>
      <c r="B26" s="232">
        <v>20630</v>
      </c>
      <c r="C26" s="231" t="s">
        <v>201</v>
      </c>
      <c r="D26" s="134">
        <v>87</v>
      </c>
      <c r="E26" s="135"/>
      <c r="F26" s="135">
        <v>12.64</v>
      </c>
      <c r="G26" s="135">
        <v>60.92</v>
      </c>
      <c r="H26" s="135">
        <v>26.44</v>
      </c>
      <c r="I26" s="196">
        <f t="shared" si="9"/>
        <v>4.1380000000000008</v>
      </c>
      <c r="J26" s="5"/>
      <c r="K26" s="275">
        <f t="shared" si="3"/>
        <v>87</v>
      </c>
      <c r="L26" s="320">
        <f t="shared" si="6"/>
        <v>76.003199999999993</v>
      </c>
      <c r="M26" s="281">
        <f t="shared" si="1"/>
        <v>87.36</v>
      </c>
      <c r="N26" s="318">
        <f t="shared" si="7"/>
        <v>0</v>
      </c>
      <c r="O26" s="283">
        <f t="shared" si="4"/>
        <v>0</v>
      </c>
    </row>
    <row r="27" spans="1:15" s="1" customFormat="1" ht="15" customHeight="1" x14ac:dyDescent="0.25">
      <c r="A27" s="212">
        <v>10</v>
      </c>
      <c r="B27" s="232">
        <v>20810</v>
      </c>
      <c r="C27" s="231" t="s">
        <v>150</v>
      </c>
      <c r="D27" s="134">
        <v>103</v>
      </c>
      <c r="E27" s="135">
        <v>0.97</v>
      </c>
      <c r="F27" s="135">
        <v>33.01</v>
      </c>
      <c r="G27" s="135">
        <v>61.17</v>
      </c>
      <c r="H27" s="135">
        <v>4.8499999999999996</v>
      </c>
      <c r="I27" s="196">
        <f t="shared" si="9"/>
        <v>3.6989999999999998</v>
      </c>
      <c r="J27" s="5"/>
      <c r="K27" s="275">
        <f t="shared" si="3"/>
        <v>103</v>
      </c>
      <c r="L27" s="320">
        <f t="shared" si="6"/>
        <v>68.000599999999991</v>
      </c>
      <c r="M27" s="281">
        <f t="shared" si="1"/>
        <v>66.02</v>
      </c>
      <c r="N27" s="318">
        <f t="shared" si="7"/>
        <v>0.99909999999999999</v>
      </c>
      <c r="O27" s="283">
        <f t="shared" si="4"/>
        <v>0.97</v>
      </c>
    </row>
    <row r="28" spans="1:15" s="1" customFormat="1" ht="15" customHeight="1" x14ac:dyDescent="0.25">
      <c r="A28" s="212">
        <v>11</v>
      </c>
      <c r="B28" s="232">
        <v>20900</v>
      </c>
      <c r="C28" s="231" t="s">
        <v>151</v>
      </c>
      <c r="D28" s="134">
        <v>140</v>
      </c>
      <c r="E28" s="135">
        <v>1.43</v>
      </c>
      <c r="F28" s="135">
        <v>37.86</v>
      </c>
      <c r="G28" s="135">
        <v>51.43</v>
      </c>
      <c r="H28" s="135">
        <v>9.2899999999999991</v>
      </c>
      <c r="I28" s="196">
        <f t="shared" si="9"/>
        <v>3.6860999999999997</v>
      </c>
      <c r="J28" s="5"/>
      <c r="K28" s="275">
        <f t="shared" si="3"/>
        <v>140</v>
      </c>
      <c r="L28" s="320">
        <f t="shared" si="6"/>
        <v>85.007999999999996</v>
      </c>
      <c r="M28" s="281">
        <f t="shared" si="1"/>
        <v>60.72</v>
      </c>
      <c r="N28" s="318">
        <f t="shared" si="7"/>
        <v>2.0019999999999998</v>
      </c>
      <c r="O28" s="283">
        <f t="shared" si="4"/>
        <v>1.43</v>
      </c>
    </row>
    <row r="29" spans="1:15" s="1" customFormat="1" ht="15" customHeight="1" thickBot="1" x14ac:dyDescent="0.3">
      <c r="A29" s="212">
        <v>12</v>
      </c>
      <c r="B29" s="192">
        <v>21350</v>
      </c>
      <c r="C29" s="174" t="s">
        <v>152</v>
      </c>
      <c r="D29" s="134">
        <v>69</v>
      </c>
      <c r="E29" s="135"/>
      <c r="F29" s="135">
        <v>15.94</v>
      </c>
      <c r="G29" s="135">
        <v>68.12</v>
      </c>
      <c r="H29" s="135">
        <v>15.94</v>
      </c>
      <c r="I29" s="198">
        <f t="shared" si="9"/>
        <v>4</v>
      </c>
      <c r="J29" s="5"/>
      <c r="K29" s="275">
        <f t="shared" si="3"/>
        <v>69</v>
      </c>
      <c r="L29" s="321">
        <f t="shared" si="6"/>
        <v>58.001400000000004</v>
      </c>
      <c r="M29" s="285">
        <f t="shared" si="1"/>
        <v>84.06</v>
      </c>
      <c r="N29" s="318">
        <f t="shared" si="7"/>
        <v>0</v>
      </c>
      <c r="O29" s="286">
        <f t="shared" si="4"/>
        <v>0</v>
      </c>
    </row>
    <row r="30" spans="1:15" s="1" customFormat="1" ht="15" customHeight="1" thickBot="1" x14ac:dyDescent="0.3">
      <c r="A30" s="211"/>
      <c r="B30" s="193"/>
      <c r="C30" s="183" t="s">
        <v>105</v>
      </c>
      <c r="D30" s="188">
        <f>SUM(D31:D47)</f>
        <v>1709</v>
      </c>
      <c r="E30" s="189">
        <f t="shared" ref="E30:H30" si="10">AVERAGE(E31:E47)</f>
        <v>2.3224999999999998</v>
      </c>
      <c r="F30" s="189">
        <f t="shared" si="10"/>
        <v>23.07764705882353</v>
      </c>
      <c r="G30" s="189">
        <f t="shared" si="10"/>
        <v>57.504705882352937</v>
      </c>
      <c r="H30" s="189">
        <f t="shared" si="10"/>
        <v>18.324117647058824</v>
      </c>
      <c r="I30" s="204">
        <f>AVERAGE(I31:I47)</f>
        <v>3.9305823529411765</v>
      </c>
      <c r="J30" s="5"/>
      <c r="K30" s="330">
        <f t="shared" si="3"/>
        <v>1709</v>
      </c>
      <c r="L30" s="326">
        <f>SUM(L31:L47)</f>
        <v>1308</v>
      </c>
      <c r="M30" s="327">
        <f t="shared" si="1"/>
        <v>75.828823529411764</v>
      </c>
      <c r="N30" s="326">
        <f>SUM(N31:N47)</f>
        <v>19.002400000000002</v>
      </c>
      <c r="O30" s="329">
        <f t="shared" si="4"/>
        <v>2.3224999999999998</v>
      </c>
    </row>
    <row r="31" spans="1:15" s="1" customFormat="1" ht="15" customHeight="1" x14ac:dyDescent="0.25">
      <c r="A31" s="228">
        <v>1</v>
      </c>
      <c r="B31" s="229">
        <v>30070</v>
      </c>
      <c r="C31" s="177" t="s">
        <v>25</v>
      </c>
      <c r="D31" s="134">
        <v>123</v>
      </c>
      <c r="E31" s="135"/>
      <c r="F31" s="135">
        <v>17.07</v>
      </c>
      <c r="G31" s="135">
        <v>50.41</v>
      </c>
      <c r="H31" s="135">
        <v>32.520000000000003</v>
      </c>
      <c r="I31" s="195">
        <f t="shared" ref="I31:I47" si="11">(2*E31+3*F31+4*G31+5*H31)/100</f>
        <v>4.1545000000000005</v>
      </c>
      <c r="J31" s="5"/>
      <c r="K31" s="275">
        <f t="shared" si="3"/>
        <v>123</v>
      </c>
      <c r="L31" s="322">
        <f t="shared" si="6"/>
        <v>102.00390000000002</v>
      </c>
      <c r="M31" s="277">
        <f t="shared" si="1"/>
        <v>82.93</v>
      </c>
      <c r="N31" s="318">
        <f t="shared" si="7"/>
        <v>0</v>
      </c>
      <c r="O31" s="288">
        <f t="shared" si="4"/>
        <v>0</v>
      </c>
    </row>
    <row r="32" spans="1:15" s="1" customFormat="1" ht="15" customHeight="1" x14ac:dyDescent="0.25">
      <c r="A32" s="212">
        <v>2</v>
      </c>
      <c r="B32" s="232">
        <v>30480</v>
      </c>
      <c r="C32" s="227" t="s">
        <v>153</v>
      </c>
      <c r="D32" s="134">
        <v>134</v>
      </c>
      <c r="E32" s="135">
        <v>0.75</v>
      </c>
      <c r="F32" s="135">
        <v>14.93</v>
      </c>
      <c r="G32" s="135">
        <v>59.7</v>
      </c>
      <c r="H32" s="135">
        <v>24.63</v>
      </c>
      <c r="I32" s="199">
        <f t="shared" si="11"/>
        <v>4.0823999999999998</v>
      </c>
      <c r="J32" s="5"/>
      <c r="K32" s="275">
        <f t="shared" si="3"/>
        <v>134</v>
      </c>
      <c r="L32" s="320">
        <f t="shared" si="6"/>
        <v>113.00219999999999</v>
      </c>
      <c r="M32" s="281">
        <f t="shared" si="1"/>
        <v>84.33</v>
      </c>
      <c r="N32" s="318">
        <f t="shared" si="7"/>
        <v>1.0049999999999999</v>
      </c>
      <c r="O32" s="283">
        <f t="shared" si="4"/>
        <v>0.75</v>
      </c>
    </row>
    <row r="33" spans="1:15" s="1" customFormat="1" ht="15" customHeight="1" x14ac:dyDescent="0.25">
      <c r="A33" s="212">
        <v>3</v>
      </c>
      <c r="B33" s="232">
        <v>30460</v>
      </c>
      <c r="C33" s="231" t="s">
        <v>30</v>
      </c>
      <c r="D33" s="134">
        <v>136</v>
      </c>
      <c r="E33" s="135"/>
      <c r="F33" s="135">
        <v>5.15</v>
      </c>
      <c r="G33" s="135">
        <v>72.06</v>
      </c>
      <c r="H33" s="135">
        <v>22.79</v>
      </c>
      <c r="I33" s="196">
        <f t="shared" si="11"/>
        <v>4.1764000000000001</v>
      </c>
      <c r="J33" s="5"/>
      <c r="K33" s="275">
        <f t="shared" si="3"/>
        <v>136</v>
      </c>
      <c r="L33" s="320">
        <f t="shared" si="6"/>
        <v>128.99599999999998</v>
      </c>
      <c r="M33" s="281">
        <f t="shared" si="1"/>
        <v>94.85</v>
      </c>
      <c r="N33" s="318">
        <f t="shared" si="7"/>
        <v>0</v>
      </c>
      <c r="O33" s="283">
        <f t="shared" si="4"/>
        <v>0</v>
      </c>
    </row>
    <row r="34" spans="1:15" s="1" customFormat="1" ht="15" customHeight="1" x14ac:dyDescent="0.25">
      <c r="A34" s="212">
        <v>4</v>
      </c>
      <c r="B34" s="232">
        <v>30030</v>
      </c>
      <c r="C34" s="231" t="s">
        <v>154</v>
      </c>
      <c r="D34" s="134">
        <v>86</v>
      </c>
      <c r="E34" s="135"/>
      <c r="F34" s="135">
        <v>22.09</v>
      </c>
      <c r="G34" s="135">
        <v>67.44</v>
      </c>
      <c r="H34" s="135">
        <v>10.47</v>
      </c>
      <c r="I34" s="196">
        <f t="shared" si="11"/>
        <v>3.8837999999999999</v>
      </c>
      <c r="J34" s="5"/>
      <c r="K34" s="275">
        <f t="shared" si="3"/>
        <v>86</v>
      </c>
      <c r="L34" s="320">
        <f t="shared" si="6"/>
        <v>67.002599999999987</v>
      </c>
      <c r="M34" s="281">
        <f t="shared" si="1"/>
        <v>77.91</v>
      </c>
      <c r="N34" s="318">
        <f t="shared" si="7"/>
        <v>0</v>
      </c>
      <c r="O34" s="283">
        <f t="shared" si="4"/>
        <v>0</v>
      </c>
    </row>
    <row r="35" spans="1:15" s="1" customFormat="1" ht="15" customHeight="1" x14ac:dyDescent="0.25">
      <c r="A35" s="212">
        <v>5</v>
      </c>
      <c r="B35" s="232">
        <v>31000</v>
      </c>
      <c r="C35" s="231" t="s">
        <v>38</v>
      </c>
      <c r="D35" s="134">
        <v>100</v>
      </c>
      <c r="E35" s="135">
        <v>1</v>
      </c>
      <c r="F35" s="135">
        <v>18</v>
      </c>
      <c r="G35" s="135">
        <v>66</v>
      </c>
      <c r="H35" s="135">
        <v>15</v>
      </c>
      <c r="I35" s="196">
        <f t="shared" si="11"/>
        <v>3.95</v>
      </c>
      <c r="J35" s="5"/>
      <c r="K35" s="275">
        <f t="shared" si="3"/>
        <v>100</v>
      </c>
      <c r="L35" s="320">
        <f t="shared" si="6"/>
        <v>81</v>
      </c>
      <c r="M35" s="281">
        <f t="shared" si="1"/>
        <v>81</v>
      </c>
      <c r="N35" s="318">
        <f t="shared" si="7"/>
        <v>1</v>
      </c>
      <c r="O35" s="283">
        <f t="shared" si="4"/>
        <v>1</v>
      </c>
    </row>
    <row r="36" spans="1:15" s="1" customFormat="1" ht="15" customHeight="1" x14ac:dyDescent="0.25">
      <c r="A36" s="212">
        <v>6</v>
      </c>
      <c r="B36" s="232">
        <v>30130</v>
      </c>
      <c r="C36" s="231" t="s">
        <v>26</v>
      </c>
      <c r="D36" s="134">
        <v>54</v>
      </c>
      <c r="E36" s="135"/>
      <c r="F36" s="135">
        <v>24.07</v>
      </c>
      <c r="G36" s="135">
        <v>57.41</v>
      </c>
      <c r="H36" s="135">
        <v>18.52</v>
      </c>
      <c r="I36" s="196">
        <f t="shared" si="11"/>
        <v>3.9445000000000006</v>
      </c>
      <c r="J36" s="5"/>
      <c r="K36" s="275">
        <f t="shared" si="3"/>
        <v>54</v>
      </c>
      <c r="L36" s="320">
        <f t="shared" si="6"/>
        <v>41.002199999999995</v>
      </c>
      <c r="M36" s="281">
        <f t="shared" si="1"/>
        <v>75.929999999999993</v>
      </c>
      <c r="N36" s="318">
        <f t="shared" si="7"/>
        <v>0</v>
      </c>
      <c r="O36" s="283">
        <f t="shared" si="4"/>
        <v>0</v>
      </c>
    </row>
    <row r="37" spans="1:15" s="1" customFormat="1" ht="15" customHeight="1" x14ac:dyDescent="0.25">
      <c r="A37" s="212">
        <v>7</v>
      </c>
      <c r="B37" s="232">
        <v>30160</v>
      </c>
      <c r="C37" s="231" t="s">
        <v>155</v>
      </c>
      <c r="D37" s="134">
        <v>147</v>
      </c>
      <c r="E37" s="135">
        <v>4.08</v>
      </c>
      <c r="F37" s="135">
        <v>30.61</v>
      </c>
      <c r="G37" s="135">
        <v>40.82</v>
      </c>
      <c r="H37" s="135">
        <v>24.49</v>
      </c>
      <c r="I37" s="196">
        <f t="shared" si="11"/>
        <v>3.8571999999999997</v>
      </c>
      <c r="J37" s="5"/>
      <c r="K37" s="275">
        <f t="shared" si="3"/>
        <v>147</v>
      </c>
      <c r="L37" s="320">
        <f t="shared" si="6"/>
        <v>96.00569999999999</v>
      </c>
      <c r="M37" s="281">
        <f t="shared" si="1"/>
        <v>65.31</v>
      </c>
      <c r="N37" s="318">
        <f t="shared" si="7"/>
        <v>5.9976000000000003</v>
      </c>
      <c r="O37" s="283">
        <f t="shared" si="4"/>
        <v>4.08</v>
      </c>
    </row>
    <row r="38" spans="1:15" s="1" customFormat="1" ht="15" customHeight="1" x14ac:dyDescent="0.25">
      <c r="A38" s="212">
        <v>8</v>
      </c>
      <c r="B38" s="232">
        <v>30310</v>
      </c>
      <c r="C38" s="231" t="s">
        <v>28</v>
      </c>
      <c r="D38" s="134">
        <v>49</v>
      </c>
      <c r="E38" s="135"/>
      <c r="F38" s="135">
        <v>14.29</v>
      </c>
      <c r="G38" s="135">
        <v>59.18</v>
      </c>
      <c r="H38" s="135">
        <v>26.53</v>
      </c>
      <c r="I38" s="196">
        <f t="shared" si="11"/>
        <v>4.1223999999999998</v>
      </c>
      <c r="J38" s="5"/>
      <c r="K38" s="275">
        <f t="shared" si="3"/>
        <v>49</v>
      </c>
      <c r="L38" s="320">
        <f t="shared" si="6"/>
        <v>41.997900000000001</v>
      </c>
      <c r="M38" s="281">
        <f t="shared" si="1"/>
        <v>85.710000000000008</v>
      </c>
      <c r="N38" s="318">
        <f t="shared" si="7"/>
        <v>0</v>
      </c>
      <c r="O38" s="283">
        <f t="shared" si="4"/>
        <v>0</v>
      </c>
    </row>
    <row r="39" spans="1:15" s="1" customFormat="1" ht="15" customHeight="1" x14ac:dyDescent="0.25">
      <c r="A39" s="212">
        <v>9</v>
      </c>
      <c r="B39" s="232">
        <v>30440</v>
      </c>
      <c r="C39" s="231" t="s">
        <v>29</v>
      </c>
      <c r="D39" s="134">
        <v>97</v>
      </c>
      <c r="E39" s="135">
        <v>1.03</v>
      </c>
      <c r="F39" s="135">
        <v>29.9</v>
      </c>
      <c r="G39" s="135">
        <v>58.76</v>
      </c>
      <c r="H39" s="135">
        <v>10.31</v>
      </c>
      <c r="I39" s="196">
        <f t="shared" si="11"/>
        <v>3.7834999999999996</v>
      </c>
      <c r="J39" s="5"/>
      <c r="K39" s="275">
        <f t="shared" si="3"/>
        <v>97</v>
      </c>
      <c r="L39" s="320">
        <f t="shared" si="6"/>
        <v>66.997899999999987</v>
      </c>
      <c r="M39" s="281">
        <f t="shared" si="1"/>
        <v>69.069999999999993</v>
      </c>
      <c r="N39" s="318">
        <f t="shared" si="7"/>
        <v>0.99909999999999999</v>
      </c>
      <c r="O39" s="283">
        <f t="shared" si="4"/>
        <v>1.03</v>
      </c>
    </row>
    <row r="40" spans="1:15" s="1" customFormat="1" ht="15" customHeight="1" x14ac:dyDescent="0.25">
      <c r="A40" s="212">
        <v>10</v>
      </c>
      <c r="B40" s="232">
        <v>30500</v>
      </c>
      <c r="C40" s="231" t="s">
        <v>156</v>
      </c>
      <c r="D40" s="134">
        <v>50</v>
      </c>
      <c r="E40" s="135">
        <v>6</v>
      </c>
      <c r="F40" s="135">
        <v>32</v>
      </c>
      <c r="G40" s="135">
        <v>48</v>
      </c>
      <c r="H40" s="135">
        <v>14</v>
      </c>
      <c r="I40" s="196">
        <f t="shared" si="11"/>
        <v>3.7</v>
      </c>
      <c r="J40" s="5"/>
      <c r="K40" s="275">
        <f t="shared" si="3"/>
        <v>50</v>
      </c>
      <c r="L40" s="320">
        <f t="shared" si="6"/>
        <v>31</v>
      </c>
      <c r="M40" s="281">
        <f t="shared" si="1"/>
        <v>62</v>
      </c>
      <c r="N40" s="318">
        <f t="shared" si="7"/>
        <v>3</v>
      </c>
      <c r="O40" s="283">
        <f t="shared" si="4"/>
        <v>6</v>
      </c>
    </row>
    <row r="41" spans="1:15" s="1" customFormat="1" ht="15" customHeight="1" x14ac:dyDescent="0.25">
      <c r="A41" s="212">
        <v>11</v>
      </c>
      <c r="B41" s="232">
        <v>30530</v>
      </c>
      <c r="C41" s="231" t="s">
        <v>157</v>
      </c>
      <c r="D41" s="134">
        <v>127</v>
      </c>
      <c r="E41" s="135">
        <v>2.36</v>
      </c>
      <c r="F41" s="135">
        <v>26.77</v>
      </c>
      <c r="G41" s="135">
        <v>58.27</v>
      </c>
      <c r="H41" s="135">
        <v>12.6</v>
      </c>
      <c r="I41" s="196">
        <f t="shared" si="11"/>
        <v>3.8111000000000002</v>
      </c>
      <c r="J41" s="5"/>
      <c r="K41" s="275">
        <f t="shared" si="3"/>
        <v>127</v>
      </c>
      <c r="L41" s="320">
        <f t="shared" si="6"/>
        <v>90.004899999999992</v>
      </c>
      <c r="M41" s="281">
        <f t="shared" si="1"/>
        <v>70.87</v>
      </c>
      <c r="N41" s="318">
        <f t="shared" si="7"/>
        <v>2.9971999999999999</v>
      </c>
      <c r="O41" s="283">
        <f t="shared" si="4"/>
        <v>2.36</v>
      </c>
    </row>
    <row r="42" spans="1:15" s="1" customFormat="1" ht="15" customHeight="1" x14ac:dyDescent="0.25">
      <c r="A42" s="212">
        <v>12</v>
      </c>
      <c r="B42" s="232">
        <v>30640</v>
      </c>
      <c r="C42" s="231" t="s">
        <v>33</v>
      </c>
      <c r="D42" s="134">
        <v>99</v>
      </c>
      <c r="E42" s="135"/>
      <c r="F42" s="135">
        <v>20.2</v>
      </c>
      <c r="G42" s="135">
        <v>62.63</v>
      </c>
      <c r="H42" s="135">
        <v>17.170000000000002</v>
      </c>
      <c r="I42" s="196">
        <f t="shared" si="11"/>
        <v>3.9697000000000005</v>
      </c>
      <c r="J42" s="5"/>
      <c r="K42" s="275">
        <f t="shared" si="3"/>
        <v>99</v>
      </c>
      <c r="L42" s="320">
        <f t="shared" si="6"/>
        <v>79.00200000000001</v>
      </c>
      <c r="M42" s="281">
        <f t="shared" si="1"/>
        <v>79.800000000000011</v>
      </c>
      <c r="N42" s="318">
        <f t="shared" si="7"/>
        <v>0</v>
      </c>
      <c r="O42" s="283">
        <f t="shared" si="4"/>
        <v>0</v>
      </c>
    </row>
    <row r="43" spans="1:15" s="1" customFormat="1" ht="15" customHeight="1" x14ac:dyDescent="0.25">
      <c r="A43" s="212">
        <v>13</v>
      </c>
      <c r="B43" s="232">
        <v>30650</v>
      </c>
      <c r="C43" s="231" t="s">
        <v>158</v>
      </c>
      <c r="D43" s="134">
        <v>113</v>
      </c>
      <c r="E43" s="135">
        <v>1.77</v>
      </c>
      <c r="F43" s="135">
        <v>34.51</v>
      </c>
      <c r="G43" s="135">
        <v>46.9</v>
      </c>
      <c r="H43" s="135">
        <v>16.809999999999999</v>
      </c>
      <c r="I43" s="196">
        <f t="shared" si="11"/>
        <v>3.7872000000000003</v>
      </c>
      <c r="J43" s="5"/>
      <c r="K43" s="275">
        <f t="shared" si="3"/>
        <v>113</v>
      </c>
      <c r="L43" s="320">
        <f t="shared" si="6"/>
        <v>71.9923</v>
      </c>
      <c r="M43" s="281">
        <f t="shared" si="1"/>
        <v>63.709999999999994</v>
      </c>
      <c r="N43" s="318">
        <f t="shared" si="7"/>
        <v>2.0000999999999998</v>
      </c>
      <c r="O43" s="283">
        <f t="shared" si="4"/>
        <v>1.77</v>
      </c>
    </row>
    <row r="44" spans="1:15" s="1" customFormat="1" ht="15" customHeight="1" x14ac:dyDescent="0.25">
      <c r="A44" s="212">
        <v>14</v>
      </c>
      <c r="B44" s="229">
        <v>30790</v>
      </c>
      <c r="C44" s="227" t="s">
        <v>35</v>
      </c>
      <c r="D44" s="134">
        <v>78</v>
      </c>
      <c r="E44" s="135"/>
      <c r="F44" s="135">
        <v>46.15</v>
      </c>
      <c r="G44" s="135">
        <v>51.28</v>
      </c>
      <c r="H44" s="135">
        <v>2.56</v>
      </c>
      <c r="I44" s="196">
        <f t="shared" si="11"/>
        <v>3.5636999999999999</v>
      </c>
      <c r="J44" s="5"/>
      <c r="K44" s="275">
        <f t="shared" si="3"/>
        <v>78</v>
      </c>
      <c r="L44" s="320">
        <f t="shared" si="6"/>
        <v>41.995200000000004</v>
      </c>
      <c r="M44" s="281">
        <f t="shared" si="1"/>
        <v>53.84</v>
      </c>
      <c r="N44" s="318">
        <f t="shared" si="7"/>
        <v>0</v>
      </c>
      <c r="O44" s="283">
        <f t="shared" si="4"/>
        <v>0</v>
      </c>
    </row>
    <row r="45" spans="1:15" s="1" customFormat="1" ht="15" customHeight="1" x14ac:dyDescent="0.25">
      <c r="A45" s="212">
        <v>15</v>
      </c>
      <c r="B45" s="232">
        <v>30890</v>
      </c>
      <c r="C45" s="231" t="s">
        <v>159</v>
      </c>
      <c r="D45" s="134">
        <v>65</v>
      </c>
      <c r="E45" s="135"/>
      <c r="F45" s="135">
        <v>21.54</v>
      </c>
      <c r="G45" s="135">
        <v>60</v>
      </c>
      <c r="H45" s="135">
        <v>18.46</v>
      </c>
      <c r="I45" s="196">
        <f t="shared" si="11"/>
        <v>3.9692000000000003</v>
      </c>
      <c r="J45" s="5"/>
      <c r="K45" s="275">
        <f t="shared" si="3"/>
        <v>65</v>
      </c>
      <c r="L45" s="320">
        <f t="shared" si="6"/>
        <v>50.999000000000002</v>
      </c>
      <c r="M45" s="281">
        <f t="shared" si="1"/>
        <v>78.460000000000008</v>
      </c>
      <c r="N45" s="318">
        <f t="shared" si="7"/>
        <v>0</v>
      </c>
      <c r="O45" s="283">
        <f t="shared" si="4"/>
        <v>0</v>
      </c>
    </row>
    <row r="46" spans="1:15" s="1" customFormat="1" ht="15" customHeight="1" x14ac:dyDescent="0.25">
      <c r="A46" s="212">
        <v>16</v>
      </c>
      <c r="B46" s="232">
        <v>30940</v>
      </c>
      <c r="C46" s="231" t="s">
        <v>37</v>
      </c>
      <c r="D46" s="134">
        <v>125</v>
      </c>
      <c r="E46" s="135"/>
      <c r="F46" s="135">
        <v>15.2</v>
      </c>
      <c r="G46" s="135">
        <v>59.2</v>
      </c>
      <c r="H46" s="135">
        <v>25.6</v>
      </c>
      <c r="I46" s="196">
        <f t="shared" si="11"/>
        <v>4.1040000000000001</v>
      </c>
      <c r="J46" s="5"/>
      <c r="K46" s="275">
        <f t="shared" si="3"/>
        <v>125</v>
      </c>
      <c r="L46" s="320">
        <f t="shared" si="6"/>
        <v>106.00000000000001</v>
      </c>
      <c r="M46" s="281">
        <f t="shared" si="1"/>
        <v>84.800000000000011</v>
      </c>
      <c r="N46" s="318">
        <f t="shared" si="7"/>
        <v>0</v>
      </c>
      <c r="O46" s="283">
        <f t="shared" si="4"/>
        <v>0</v>
      </c>
    </row>
    <row r="47" spans="1:15" s="1" customFormat="1" ht="15" customHeight="1" thickBot="1" x14ac:dyDescent="0.3">
      <c r="A47" s="213">
        <v>17</v>
      </c>
      <c r="B47" s="214">
        <v>31480</v>
      </c>
      <c r="C47" s="181" t="s">
        <v>39</v>
      </c>
      <c r="D47" s="134">
        <v>126</v>
      </c>
      <c r="E47" s="135">
        <v>1.59</v>
      </c>
      <c r="F47" s="135">
        <v>19.84</v>
      </c>
      <c r="G47" s="135">
        <v>59.52</v>
      </c>
      <c r="H47" s="135">
        <v>19.05</v>
      </c>
      <c r="I47" s="197">
        <f t="shared" si="11"/>
        <v>3.9603000000000002</v>
      </c>
      <c r="J47" s="5"/>
      <c r="K47" s="275">
        <f t="shared" si="3"/>
        <v>126</v>
      </c>
      <c r="L47" s="321">
        <f t="shared" si="6"/>
        <v>98.998200000000011</v>
      </c>
      <c r="M47" s="285">
        <f t="shared" si="1"/>
        <v>78.570000000000007</v>
      </c>
      <c r="N47" s="318">
        <f t="shared" si="7"/>
        <v>2.0034000000000001</v>
      </c>
      <c r="O47" s="286">
        <f t="shared" si="4"/>
        <v>1.59</v>
      </c>
    </row>
    <row r="48" spans="1:15" s="1" customFormat="1" ht="15" customHeight="1" thickBot="1" x14ac:dyDescent="0.3">
      <c r="A48" s="211"/>
      <c r="B48" s="193"/>
      <c r="C48" s="30" t="s">
        <v>107</v>
      </c>
      <c r="D48" s="188">
        <f>SUM(D49:D68)</f>
        <v>2221</v>
      </c>
      <c r="E48" s="189">
        <f t="shared" ref="E48:H48" si="12">AVERAGE(E49:E68)</f>
        <v>2.4011111111111112</v>
      </c>
      <c r="F48" s="189">
        <f t="shared" si="12"/>
        <v>19.172777777777775</v>
      </c>
      <c r="G48" s="189">
        <f t="shared" si="12"/>
        <v>55.129000000000005</v>
      </c>
      <c r="H48" s="189">
        <f t="shared" si="12"/>
        <v>26.535500000000003</v>
      </c>
      <c r="I48" s="190">
        <f>AVERAGE(I49:I68)</f>
        <v>4.0712099999999989</v>
      </c>
      <c r="J48" s="5"/>
      <c r="K48" s="330">
        <f t="shared" si="3"/>
        <v>2221</v>
      </c>
      <c r="L48" s="328">
        <f>SUM(L49:L68)</f>
        <v>1888.0172999999998</v>
      </c>
      <c r="M48" s="327">
        <f>SUM(G48,H48)</f>
        <v>81.664500000000004</v>
      </c>
      <c r="N48" s="326">
        <f>SUM(N49:N68)</f>
        <v>15.016399999999999</v>
      </c>
      <c r="O48" s="329">
        <f t="shared" si="4"/>
        <v>2.4011111111111112</v>
      </c>
    </row>
    <row r="49" spans="1:15" s="1" customFormat="1" ht="15" customHeight="1" x14ac:dyDescent="0.25">
      <c r="A49" s="228">
        <v>1</v>
      </c>
      <c r="B49" s="229">
        <v>40010</v>
      </c>
      <c r="C49" s="227" t="s">
        <v>160</v>
      </c>
      <c r="D49" s="134">
        <v>212</v>
      </c>
      <c r="E49" s="135"/>
      <c r="F49" s="135">
        <v>10.38</v>
      </c>
      <c r="G49" s="135">
        <v>63.21</v>
      </c>
      <c r="H49" s="135">
        <v>26.42</v>
      </c>
      <c r="I49" s="199">
        <f t="shared" ref="I49:I68" si="13">(2*E49+3*F49+4*G49+5*H49)/100</f>
        <v>4.1608000000000001</v>
      </c>
      <c r="J49" s="5"/>
      <c r="K49" s="275">
        <f t="shared" si="3"/>
        <v>212</v>
      </c>
      <c r="L49" s="322">
        <f t="shared" si="6"/>
        <v>190.01559999999998</v>
      </c>
      <c r="M49" s="277">
        <f t="shared" si="1"/>
        <v>89.63</v>
      </c>
      <c r="N49" s="318">
        <f t="shared" si="7"/>
        <v>0</v>
      </c>
      <c r="O49" s="288">
        <f t="shared" si="4"/>
        <v>0</v>
      </c>
    </row>
    <row r="50" spans="1:15" s="1" customFormat="1" ht="15" customHeight="1" x14ac:dyDescent="0.25">
      <c r="A50" s="212">
        <v>2</v>
      </c>
      <c r="B50" s="232">
        <v>40030</v>
      </c>
      <c r="C50" s="231" t="s">
        <v>133</v>
      </c>
      <c r="D50" s="134">
        <v>80</v>
      </c>
      <c r="E50" s="135"/>
      <c r="F50" s="135">
        <v>1.25</v>
      </c>
      <c r="G50" s="135">
        <v>33.75</v>
      </c>
      <c r="H50" s="135">
        <v>65</v>
      </c>
      <c r="I50" s="196">
        <f t="shared" si="13"/>
        <v>4.6375000000000002</v>
      </c>
      <c r="J50" s="5"/>
      <c r="K50" s="275">
        <f t="shared" si="3"/>
        <v>80</v>
      </c>
      <c r="L50" s="320">
        <f t="shared" si="6"/>
        <v>79</v>
      </c>
      <c r="M50" s="281">
        <f t="shared" si="1"/>
        <v>98.75</v>
      </c>
      <c r="N50" s="318">
        <f t="shared" si="7"/>
        <v>0</v>
      </c>
      <c r="O50" s="283">
        <f t="shared" si="4"/>
        <v>0</v>
      </c>
    </row>
    <row r="51" spans="1:15" s="1" customFormat="1" ht="15" customHeight="1" x14ac:dyDescent="0.25">
      <c r="A51" s="212">
        <v>3</v>
      </c>
      <c r="B51" s="232">
        <v>40410</v>
      </c>
      <c r="C51" s="231" t="s">
        <v>49</v>
      </c>
      <c r="D51" s="134">
        <v>192</v>
      </c>
      <c r="E51" s="135"/>
      <c r="F51" s="135"/>
      <c r="G51" s="135">
        <v>51.04</v>
      </c>
      <c r="H51" s="135">
        <v>48.96</v>
      </c>
      <c r="I51" s="196">
        <f t="shared" si="13"/>
        <v>4.4896000000000003</v>
      </c>
      <c r="J51" s="5"/>
      <c r="K51" s="275">
        <f t="shared" si="3"/>
        <v>192</v>
      </c>
      <c r="L51" s="320">
        <f t="shared" si="6"/>
        <v>192</v>
      </c>
      <c r="M51" s="281">
        <f t="shared" si="1"/>
        <v>100</v>
      </c>
      <c r="N51" s="318">
        <f t="shared" si="7"/>
        <v>0</v>
      </c>
      <c r="O51" s="283">
        <f t="shared" si="4"/>
        <v>0</v>
      </c>
    </row>
    <row r="52" spans="1:15" s="1" customFormat="1" ht="15" customHeight="1" x14ac:dyDescent="0.25">
      <c r="A52" s="212">
        <v>4</v>
      </c>
      <c r="B52" s="232">
        <v>40011</v>
      </c>
      <c r="C52" s="231" t="s">
        <v>40</v>
      </c>
      <c r="D52" s="134">
        <v>284</v>
      </c>
      <c r="E52" s="135">
        <v>0.35</v>
      </c>
      <c r="F52" s="135">
        <v>8.1</v>
      </c>
      <c r="G52" s="135">
        <v>62.32</v>
      </c>
      <c r="H52" s="135">
        <v>29.23</v>
      </c>
      <c r="I52" s="196">
        <f t="shared" si="13"/>
        <v>4.2042999999999999</v>
      </c>
      <c r="J52" s="5"/>
      <c r="K52" s="275">
        <f t="shared" si="3"/>
        <v>284</v>
      </c>
      <c r="L52" s="320">
        <f t="shared" si="6"/>
        <v>260.00200000000001</v>
      </c>
      <c r="M52" s="401">
        <f t="shared" si="1"/>
        <v>91.55</v>
      </c>
      <c r="N52" s="318">
        <f t="shared" si="7"/>
        <v>0.99399999999999988</v>
      </c>
      <c r="O52" s="283">
        <f t="shared" si="4"/>
        <v>0.35</v>
      </c>
    </row>
    <row r="53" spans="1:15" s="1" customFormat="1" ht="15" customHeight="1" x14ac:dyDescent="0.25">
      <c r="A53" s="212">
        <v>5</v>
      </c>
      <c r="B53" s="232">
        <v>40080</v>
      </c>
      <c r="C53" s="231" t="s">
        <v>42</v>
      </c>
      <c r="D53" s="134">
        <v>132</v>
      </c>
      <c r="E53" s="135"/>
      <c r="F53" s="135">
        <v>21.21</v>
      </c>
      <c r="G53" s="135">
        <v>55.3</v>
      </c>
      <c r="H53" s="135">
        <v>23.48</v>
      </c>
      <c r="I53" s="196">
        <f t="shared" si="13"/>
        <v>4.0223000000000004</v>
      </c>
      <c r="J53" s="5"/>
      <c r="K53" s="275">
        <f t="shared" si="3"/>
        <v>132</v>
      </c>
      <c r="L53" s="320">
        <f t="shared" si="6"/>
        <v>103.98960000000001</v>
      </c>
      <c r="M53" s="281">
        <f t="shared" si="1"/>
        <v>78.78</v>
      </c>
      <c r="N53" s="318">
        <f t="shared" si="7"/>
        <v>0</v>
      </c>
      <c r="O53" s="283">
        <f t="shared" si="4"/>
        <v>0</v>
      </c>
    </row>
    <row r="54" spans="1:15" s="1" customFormat="1" ht="15" customHeight="1" x14ac:dyDescent="0.25">
      <c r="A54" s="212">
        <v>6</v>
      </c>
      <c r="B54" s="232">
        <v>40100</v>
      </c>
      <c r="C54" s="231" t="s">
        <v>43</v>
      </c>
      <c r="D54" s="134">
        <v>125</v>
      </c>
      <c r="E54" s="135"/>
      <c r="F54" s="135">
        <v>23.2</v>
      </c>
      <c r="G54" s="135">
        <v>47.2</v>
      </c>
      <c r="H54" s="135">
        <v>29.6</v>
      </c>
      <c r="I54" s="196">
        <f t="shared" si="13"/>
        <v>4.0640000000000001</v>
      </c>
      <c r="J54" s="5"/>
      <c r="K54" s="275">
        <f t="shared" si="3"/>
        <v>125</v>
      </c>
      <c r="L54" s="320">
        <f t="shared" si="6"/>
        <v>96.000000000000014</v>
      </c>
      <c r="M54" s="281">
        <f t="shared" si="1"/>
        <v>76.800000000000011</v>
      </c>
      <c r="N54" s="318">
        <f t="shared" si="7"/>
        <v>0</v>
      </c>
      <c r="O54" s="283">
        <f t="shared" si="4"/>
        <v>0</v>
      </c>
    </row>
    <row r="55" spans="1:15" s="1" customFormat="1" ht="15" customHeight="1" x14ac:dyDescent="0.25">
      <c r="A55" s="212">
        <v>7</v>
      </c>
      <c r="B55" s="232">
        <v>40020</v>
      </c>
      <c r="C55" s="231" t="s">
        <v>161</v>
      </c>
      <c r="D55" s="134">
        <v>34</v>
      </c>
      <c r="E55" s="135"/>
      <c r="F55" s="135"/>
      <c r="G55" s="135">
        <v>38.24</v>
      </c>
      <c r="H55" s="135">
        <v>61.76</v>
      </c>
      <c r="I55" s="196">
        <f t="shared" si="13"/>
        <v>4.6175999999999995</v>
      </c>
      <c r="J55" s="5"/>
      <c r="K55" s="275">
        <f t="shared" si="3"/>
        <v>34</v>
      </c>
      <c r="L55" s="320">
        <f t="shared" si="6"/>
        <v>34</v>
      </c>
      <c r="M55" s="281">
        <f t="shared" si="1"/>
        <v>100</v>
      </c>
      <c r="N55" s="318">
        <f t="shared" si="7"/>
        <v>0</v>
      </c>
      <c r="O55" s="283">
        <f t="shared" si="4"/>
        <v>0</v>
      </c>
    </row>
    <row r="56" spans="1:15" s="1" customFormat="1" ht="15" customHeight="1" x14ac:dyDescent="0.25">
      <c r="A56" s="212">
        <v>8</v>
      </c>
      <c r="B56" s="232">
        <v>40031</v>
      </c>
      <c r="C56" s="18" t="s">
        <v>202</v>
      </c>
      <c r="D56" s="134">
        <v>109</v>
      </c>
      <c r="E56" s="135"/>
      <c r="F56" s="135">
        <v>11.93</v>
      </c>
      <c r="G56" s="135">
        <v>68.81</v>
      </c>
      <c r="H56" s="135">
        <v>19.27</v>
      </c>
      <c r="I56" s="196">
        <f t="shared" si="13"/>
        <v>4.0738000000000003</v>
      </c>
      <c r="J56" s="5"/>
      <c r="K56" s="275">
        <f t="shared" si="3"/>
        <v>109</v>
      </c>
      <c r="L56" s="320">
        <f t="shared" si="6"/>
        <v>96.007199999999997</v>
      </c>
      <c r="M56" s="281">
        <f t="shared" si="1"/>
        <v>88.08</v>
      </c>
      <c r="N56" s="318">
        <f t="shared" si="7"/>
        <v>0</v>
      </c>
      <c r="O56" s="283">
        <f t="shared" si="4"/>
        <v>0</v>
      </c>
    </row>
    <row r="57" spans="1:15" s="1" customFormat="1" ht="15" customHeight="1" x14ac:dyDescent="0.25">
      <c r="A57" s="212">
        <v>9</v>
      </c>
      <c r="B57" s="232">
        <v>40210</v>
      </c>
      <c r="C57" s="18" t="s">
        <v>45</v>
      </c>
      <c r="D57" s="134">
        <v>51</v>
      </c>
      <c r="E57" s="135">
        <v>3.92</v>
      </c>
      <c r="F57" s="135">
        <v>33.33</v>
      </c>
      <c r="G57" s="135">
        <v>56.86</v>
      </c>
      <c r="H57" s="135">
        <v>5.88</v>
      </c>
      <c r="I57" s="196">
        <f t="shared" si="13"/>
        <v>3.6466999999999996</v>
      </c>
      <c r="J57" s="5"/>
      <c r="K57" s="275">
        <f t="shared" si="3"/>
        <v>51</v>
      </c>
      <c r="L57" s="320">
        <f t="shared" si="6"/>
        <v>31.997400000000003</v>
      </c>
      <c r="M57" s="281">
        <f t="shared" si="1"/>
        <v>62.74</v>
      </c>
      <c r="N57" s="318">
        <f t="shared" si="7"/>
        <v>1.9991999999999999</v>
      </c>
      <c r="O57" s="283">
        <f t="shared" si="4"/>
        <v>3.92</v>
      </c>
    </row>
    <row r="58" spans="1:15" s="1" customFormat="1" ht="15" customHeight="1" x14ac:dyDescent="0.25">
      <c r="A58" s="212">
        <v>10</v>
      </c>
      <c r="B58" s="229">
        <v>40300</v>
      </c>
      <c r="C58" s="20" t="s">
        <v>46</v>
      </c>
      <c r="D58" s="134">
        <v>30</v>
      </c>
      <c r="E58" s="135"/>
      <c r="F58" s="135">
        <v>33.33</v>
      </c>
      <c r="G58" s="135">
        <v>60</v>
      </c>
      <c r="H58" s="135">
        <v>6.67</v>
      </c>
      <c r="I58" s="196">
        <f t="shared" si="13"/>
        <v>3.7334000000000005</v>
      </c>
      <c r="J58" s="5"/>
      <c r="K58" s="275">
        <f t="shared" si="3"/>
        <v>30</v>
      </c>
      <c r="L58" s="320">
        <f t="shared" si="6"/>
        <v>20.001000000000001</v>
      </c>
      <c r="M58" s="281">
        <f t="shared" si="1"/>
        <v>66.67</v>
      </c>
      <c r="N58" s="318">
        <f t="shared" si="7"/>
        <v>0</v>
      </c>
      <c r="O58" s="283">
        <f t="shared" si="4"/>
        <v>0</v>
      </c>
    </row>
    <row r="59" spans="1:15" s="1" customFormat="1" ht="15" customHeight="1" x14ac:dyDescent="0.25">
      <c r="A59" s="212">
        <v>11</v>
      </c>
      <c r="B59" s="232">
        <v>40360</v>
      </c>
      <c r="C59" s="231" t="s">
        <v>47</v>
      </c>
      <c r="D59" s="134">
        <v>41</v>
      </c>
      <c r="E59" s="135"/>
      <c r="F59" s="135">
        <v>7.32</v>
      </c>
      <c r="G59" s="135">
        <v>78.05</v>
      </c>
      <c r="H59" s="135">
        <v>14.63</v>
      </c>
      <c r="I59" s="196">
        <f t="shared" si="13"/>
        <v>4.0730999999999993</v>
      </c>
      <c r="J59" s="5"/>
      <c r="K59" s="275">
        <f t="shared" si="3"/>
        <v>41</v>
      </c>
      <c r="L59" s="320">
        <f t="shared" si="6"/>
        <v>37.998799999999996</v>
      </c>
      <c r="M59" s="281">
        <f t="shared" si="1"/>
        <v>92.679999999999993</v>
      </c>
      <c r="N59" s="318">
        <f t="shared" si="7"/>
        <v>0</v>
      </c>
      <c r="O59" s="283">
        <f t="shared" si="4"/>
        <v>0</v>
      </c>
    </row>
    <row r="60" spans="1:15" s="1" customFormat="1" ht="15" customHeight="1" x14ac:dyDescent="0.25">
      <c r="A60" s="212">
        <v>12</v>
      </c>
      <c r="B60" s="232">
        <v>40390</v>
      </c>
      <c r="C60" s="231" t="s">
        <v>48</v>
      </c>
      <c r="D60" s="134">
        <v>37</v>
      </c>
      <c r="E60" s="135">
        <v>5.41</v>
      </c>
      <c r="F60" s="135">
        <v>43.24</v>
      </c>
      <c r="G60" s="135">
        <v>43.24</v>
      </c>
      <c r="H60" s="135">
        <v>8.11</v>
      </c>
      <c r="I60" s="196">
        <f t="shared" si="13"/>
        <v>3.5405000000000002</v>
      </c>
      <c r="J60" s="5"/>
      <c r="K60" s="275">
        <f t="shared" si="3"/>
        <v>37</v>
      </c>
      <c r="L60" s="320">
        <f t="shared" si="6"/>
        <v>18.999500000000001</v>
      </c>
      <c r="M60" s="281">
        <f t="shared" si="1"/>
        <v>51.35</v>
      </c>
      <c r="N60" s="318">
        <f t="shared" si="7"/>
        <v>2.0017</v>
      </c>
      <c r="O60" s="283">
        <f t="shared" si="4"/>
        <v>5.41</v>
      </c>
    </row>
    <row r="61" spans="1:15" s="1" customFormat="1" ht="15" customHeight="1" x14ac:dyDescent="0.25">
      <c r="A61" s="212">
        <v>13</v>
      </c>
      <c r="B61" s="232">
        <v>40720</v>
      </c>
      <c r="C61" s="231" t="s">
        <v>203</v>
      </c>
      <c r="D61" s="134">
        <v>132</v>
      </c>
      <c r="E61" s="135">
        <v>1.52</v>
      </c>
      <c r="F61" s="135">
        <v>16.670000000000002</v>
      </c>
      <c r="G61" s="135">
        <v>59.85</v>
      </c>
      <c r="H61" s="135">
        <v>21.97</v>
      </c>
      <c r="I61" s="196">
        <f t="shared" si="13"/>
        <v>4.0229999999999997</v>
      </c>
      <c r="J61" s="5"/>
      <c r="K61" s="275">
        <f t="shared" si="3"/>
        <v>132</v>
      </c>
      <c r="L61" s="320">
        <f t="shared" si="6"/>
        <v>108.00239999999999</v>
      </c>
      <c r="M61" s="281">
        <f t="shared" si="1"/>
        <v>81.819999999999993</v>
      </c>
      <c r="N61" s="318">
        <f t="shared" si="7"/>
        <v>2.0064000000000002</v>
      </c>
      <c r="O61" s="283">
        <f t="shared" si="4"/>
        <v>1.52</v>
      </c>
    </row>
    <row r="62" spans="1:15" s="1" customFormat="1" ht="15" customHeight="1" x14ac:dyDescent="0.25">
      <c r="A62" s="212">
        <v>14</v>
      </c>
      <c r="B62" s="232">
        <v>40730</v>
      </c>
      <c r="C62" s="231" t="s">
        <v>50</v>
      </c>
      <c r="D62" s="134">
        <v>47</v>
      </c>
      <c r="E62" s="135">
        <v>6.38</v>
      </c>
      <c r="F62" s="135">
        <v>23.4</v>
      </c>
      <c r="G62" s="135">
        <v>59.57</v>
      </c>
      <c r="H62" s="135">
        <v>10.64</v>
      </c>
      <c r="I62" s="196">
        <f t="shared" si="13"/>
        <v>3.7444000000000002</v>
      </c>
      <c r="J62" s="5"/>
      <c r="K62" s="275">
        <f t="shared" si="3"/>
        <v>47</v>
      </c>
      <c r="L62" s="320">
        <f t="shared" si="6"/>
        <v>32.998700000000007</v>
      </c>
      <c r="M62" s="281">
        <f t="shared" si="1"/>
        <v>70.210000000000008</v>
      </c>
      <c r="N62" s="318">
        <f t="shared" si="7"/>
        <v>2.9986000000000002</v>
      </c>
      <c r="O62" s="283">
        <f t="shared" si="4"/>
        <v>6.38</v>
      </c>
    </row>
    <row r="63" spans="1:15" s="1" customFormat="1" ht="15" customHeight="1" x14ac:dyDescent="0.25">
      <c r="A63" s="212">
        <v>15</v>
      </c>
      <c r="B63" s="232">
        <v>40820</v>
      </c>
      <c r="C63" s="231" t="s">
        <v>163</v>
      </c>
      <c r="D63" s="134">
        <v>91</v>
      </c>
      <c r="E63" s="135">
        <v>1.1000000000000001</v>
      </c>
      <c r="F63" s="135">
        <v>10.99</v>
      </c>
      <c r="G63" s="135">
        <v>57.14</v>
      </c>
      <c r="H63" s="135">
        <v>30.77</v>
      </c>
      <c r="I63" s="196">
        <f t="shared" si="13"/>
        <v>4.1758000000000006</v>
      </c>
      <c r="J63" s="5"/>
      <c r="K63" s="275">
        <f t="shared" si="3"/>
        <v>91</v>
      </c>
      <c r="L63" s="320">
        <f t="shared" si="6"/>
        <v>79.998099999999994</v>
      </c>
      <c r="M63" s="281">
        <f t="shared" si="1"/>
        <v>87.91</v>
      </c>
      <c r="N63" s="318">
        <f t="shared" si="7"/>
        <v>1.0010000000000001</v>
      </c>
      <c r="O63" s="283">
        <f t="shared" si="4"/>
        <v>1.1000000000000001</v>
      </c>
    </row>
    <row r="64" spans="1:15" s="1" customFormat="1" ht="15" customHeight="1" x14ac:dyDescent="0.25">
      <c r="A64" s="212">
        <v>16</v>
      </c>
      <c r="B64" s="232">
        <v>40840</v>
      </c>
      <c r="C64" s="231" t="s">
        <v>52</v>
      </c>
      <c r="D64" s="134">
        <v>83</v>
      </c>
      <c r="E64" s="135"/>
      <c r="F64" s="135">
        <v>40.96</v>
      </c>
      <c r="G64" s="135">
        <v>43.37</v>
      </c>
      <c r="H64" s="135">
        <v>15.66</v>
      </c>
      <c r="I64" s="196">
        <f t="shared" si="13"/>
        <v>3.7466000000000004</v>
      </c>
      <c r="J64" s="5"/>
      <c r="K64" s="275">
        <f t="shared" si="3"/>
        <v>83</v>
      </c>
      <c r="L64" s="320">
        <f t="shared" si="6"/>
        <v>48.994900000000001</v>
      </c>
      <c r="M64" s="281">
        <f t="shared" si="1"/>
        <v>59.03</v>
      </c>
      <c r="N64" s="318">
        <f t="shared" si="7"/>
        <v>0</v>
      </c>
      <c r="O64" s="283">
        <f t="shared" si="4"/>
        <v>0</v>
      </c>
    </row>
    <row r="65" spans="1:15" s="1" customFormat="1" ht="15" customHeight="1" x14ac:dyDescent="0.25">
      <c r="A65" s="212">
        <v>17</v>
      </c>
      <c r="B65" s="232">
        <v>40950</v>
      </c>
      <c r="C65" s="231" t="s">
        <v>53</v>
      </c>
      <c r="D65" s="134">
        <v>114</v>
      </c>
      <c r="E65" s="135">
        <v>0.88</v>
      </c>
      <c r="F65" s="135">
        <v>28.95</v>
      </c>
      <c r="G65" s="135">
        <v>56.14</v>
      </c>
      <c r="H65" s="135">
        <v>14.04</v>
      </c>
      <c r="I65" s="196">
        <f t="shared" si="13"/>
        <v>3.8336999999999999</v>
      </c>
      <c r="J65" s="5"/>
      <c r="K65" s="275">
        <f t="shared" si="3"/>
        <v>114</v>
      </c>
      <c r="L65" s="320">
        <f t="shared" si="6"/>
        <v>80.005200000000002</v>
      </c>
      <c r="M65" s="281">
        <f t="shared" si="1"/>
        <v>70.180000000000007</v>
      </c>
      <c r="N65" s="318">
        <f t="shared" si="7"/>
        <v>1.0032000000000001</v>
      </c>
      <c r="O65" s="283">
        <f t="shared" si="4"/>
        <v>0.88</v>
      </c>
    </row>
    <row r="66" spans="1:15" s="1" customFormat="1" ht="15" customHeight="1" x14ac:dyDescent="0.25">
      <c r="A66" s="212">
        <v>18</v>
      </c>
      <c r="B66" s="232">
        <v>40990</v>
      </c>
      <c r="C66" s="231" t="s">
        <v>54</v>
      </c>
      <c r="D66" s="134">
        <v>127</v>
      </c>
      <c r="E66" s="135"/>
      <c r="F66" s="135">
        <v>3.94</v>
      </c>
      <c r="G66" s="135">
        <v>56.69</v>
      </c>
      <c r="H66" s="135">
        <v>39.369999999999997</v>
      </c>
      <c r="I66" s="196">
        <f t="shared" si="13"/>
        <v>4.3542999999999994</v>
      </c>
      <c r="J66" s="5"/>
      <c r="K66" s="275">
        <f t="shared" si="3"/>
        <v>127</v>
      </c>
      <c r="L66" s="320">
        <f t="shared" si="6"/>
        <v>121.9962</v>
      </c>
      <c r="M66" s="281">
        <f t="shared" si="1"/>
        <v>96.06</v>
      </c>
      <c r="N66" s="318">
        <f t="shared" si="7"/>
        <v>0</v>
      </c>
      <c r="O66" s="283">
        <f t="shared" si="4"/>
        <v>0</v>
      </c>
    </row>
    <row r="67" spans="1:15" s="1" customFormat="1" ht="15" customHeight="1" x14ac:dyDescent="0.25">
      <c r="A67" s="212">
        <v>19</v>
      </c>
      <c r="B67" s="232">
        <v>40133</v>
      </c>
      <c r="C67" s="227" t="s">
        <v>44</v>
      </c>
      <c r="D67" s="314">
        <v>93</v>
      </c>
      <c r="E67" s="315">
        <v>1.08</v>
      </c>
      <c r="F67" s="315">
        <v>12.9</v>
      </c>
      <c r="G67" s="315">
        <v>59.14</v>
      </c>
      <c r="H67" s="315">
        <v>26.88</v>
      </c>
      <c r="I67" s="199">
        <f t="shared" si="13"/>
        <v>4.1182000000000007</v>
      </c>
      <c r="J67" s="5"/>
      <c r="K67" s="275">
        <f t="shared" si="3"/>
        <v>93</v>
      </c>
      <c r="L67" s="320">
        <f t="shared" si="6"/>
        <v>79.998599999999996</v>
      </c>
      <c r="M67" s="281">
        <f t="shared" si="1"/>
        <v>86.02</v>
      </c>
      <c r="N67" s="324">
        <f t="shared" si="7"/>
        <v>1.0044000000000002</v>
      </c>
      <c r="O67" s="283">
        <f t="shared" si="4"/>
        <v>1.08</v>
      </c>
    </row>
    <row r="68" spans="1:15" s="1" customFormat="1" ht="15" customHeight="1" thickBot="1" x14ac:dyDescent="0.3">
      <c r="A68" s="316">
        <v>20</v>
      </c>
      <c r="B68" s="214">
        <v>40400</v>
      </c>
      <c r="C68" s="181" t="s">
        <v>204</v>
      </c>
      <c r="D68" s="171">
        <v>207</v>
      </c>
      <c r="E68" s="170">
        <v>0.97</v>
      </c>
      <c r="F68" s="170">
        <v>14.01</v>
      </c>
      <c r="G68" s="170">
        <v>52.66</v>
      </c>
      <c r="H68" s="170">
        <v>32.369999999999997</v>
      </c>
      <c r="I68" s="200">
        <f t="shared" si="13"/>
        <v>4.1646000000000001</v>
      </c>
      <c r="J68" s="5"/>
      <c r="K68" s="334">
        <f t="shared" si="3"/>
        <v>207</v>
      </c>
      <c r="L68" s="335">
        <f t="shared" si="6"/>
        <v>176.0121</v>
      </c>
      <c r="M68" s="336">
        <f t="shared" si="1"/>
        <v>85.03</v>
      </c>
      <c r="N68" s="335">
        <f t="shared" si="7"/>
        <v>2.0078999999999998</v>
      </c>
      <c r="O68" s="337">
        <f t="shared" si="4"/>
        <v>0.97</v>
      </c>
    </row>
    <row r="69" spans="1:15" s="1" customFormat="1" ht="15" customHeight="1" thickBot="1" x14ac:dyDescent="0.3">
      <c r="A69" s="211"/>
      <c r="B69" s="193"/>
      <c r="C69" s="183" t="s">
        <v>111</v>
      </c>
      <c r="D69" s="188">
        <f>SUM(D70:D83)</f>
        <v>1822</v>
      </c>
      <c r="E69" s="189">
        <f>AVERAGE(E70:E83)</f>
        <v>1.51</v>
      </c>
      <c r="F69" s="189">
        <f>AVERAGE(F70:F83)</f>
        <v>13.742857142857142</v>
      </c>
      <c r="G69" s="189">
        <f>AVERAGE(G70:G83)</f>
        <v>53.787142857142854</v>
      </c>
      <c r="H69" s="189">
        <f>AVERAGE(H70:H83)</f>
        <v>32.145714285714284</v>
      </c>
      <c r="I69" s="190">
        <f>AVERAGE(I70:I83)</f>
        <v>4.1775285714285717</v>
      </c>
      <c r="J69" s="5"/>
      <c r="K69" s="325">
        <f t="shared" si="3"/>
        <v>1822</v>
      </c>
      <c r="L69" s="326">
        <f>SUM(L70:L83)</f>
        <v>1569.9965</v>
      </c>
      <c r="M69" s="327">
        <f t="shared" si="1"/>
        <v>85.932857142857131</v>
      </c>
      <c r="N69" s="328">
        <f>SUM(N70:N83)</f>
        <v>5.9970999999999997</v>
      </c>
      <c r="O69" s="329">
        <f t="shared" si="4"/>
        <v>1.51</v>
      </c>
    </row>
    <row r="70" spans="1:15" s="1" customFormat="1" ht="15" customHeight="1" x14ac:dyDescent="0.25">
      <c r="A70" s="228">
        <v>1</v>
      </c>
      <c r="B70" s="229">
        <v>50040</v>
      </c>
      <c r="C70" s="227" t="s">
        <v>57</v>
      </c>
      <c r="D70" s="134">
        <v>124</v>
      </c>
      <c r="E70" s="135"/>
      <c r="F70" s="135">
        <v>11.29</v>
      </c>
      <c r="G70" s="135">
        <v>49.19</v>
      </c>
      <c r="H70" s="135">
        <v>39.520000000000003</v>
      </c>
      <c r="I70" s="199">
        <f t="shared" ref="I70:I83" si="14">(2*E70+3*F70+4*G70+5*H70)/100</f>
        <v>4.2823000000000002</v>
      </c>
      <c r="J70" s="5"/>
      <c r="K70" s="323">
        <f t="shared" si="3"/>
        <v>124</v>
      </c>
      <c r="L70" s="322">
        <f t="shared" si="6"/>
        <v>110.00040000000001</v>
      </c>
      <c r="M70" s="277">
        <f t="shared" ref="M70:M124" si="15">SUM(G70,H70)</f>
        <v>88.710000000000008</v>
      </c>
      <c r="N70" s="318">
        <f t="shared" si="7"/>
        <v>0</v>
      </c>
      <c r="O70" s="288">
        <f t="shared" si="4"/>
        <v>0</v>
      </c>
    </row>
    <row r="71" spans="1:15" s="1" customFormat="1" ht="15" customHeight="1" x14ac:dyDescent="0.25">
      <c r="A71" s="212">
        <v>2</v>
      </c>
      <c r="B71" s="232">
        <v>50003</v>
      </c>
      <c r="C71" s="231" t="s">
        <v>56</v>
      </c>
      <c r="D71" s="134">
        <v>128</v>
      </c>
      <c r="E71" s="135"/>
      <c r="F71" s="135">
        <v>0.78</v>
      </c>
      <c r="G71" s="135">
        <v>36.72</v>
      </c>
      <c r="H71" s="135">
        <v>62.5</v>
      </c>
      <c r="I71" s="196">
        <f t="shared" si="14"/>
        <v>4.6172000000000004</v>
      </c>
      <c r="J71" s="5"/>
      <c r="K71" s="275">
        <f t="shared" ref="K71:K124" si="16">D71</f>
        <v>128</v>
      </c>
      <c r="L71" s="320">
        <f t="shared" si="6"/>
        <v>127.0016</v>
      </c>
      <c r="M71" s="281">
        <f t="shared" si="15"/>
        <v>99.22</v>
      </c>
      <c r="N71" s="318">
        <f t="shared" si="7"/>
        <v>0</v>
      </c>
      <c r="O71" s="283">
        <f t="shared" ref="O71:O124" si="17">E71</f>
        <v>0</v>
      </c>
    </row>
    <row r="72" spans="1:15" s="1" customFormat="1" ht="15" customHeight="1" x14ac:dyDescent="0.25">
      <c r="A72" s="212">
        <v>3</v>
      </c>
      <c r="B72" s="232">
        <v>50060</v>
      </c>
      <c r="C72" s="231" t="s">
        <v>164</v>
      </c>
      <c r="D72" s="134">
        <v>172</v>
      </c>
      <c r="E72" s="135">
        <v>0.57999999999999996</v>
      </c>
      <c r="F72" s="135">
        <v>6.98</v>
      </c>
      <c r="G72" s="135">
        <v>45.93</v>
      </c>
      <c r="H72" s="135">
        <v>46.51</v>
      </c>
      <c r="I72" s="196">
        <f t="shared" si="14"/>
        <v>4.3837000000000002</v>
      </c>
      <c r="J72" s="5"/>
      <c r="K72" s="275">
        <f t="shared" si="16"/>
        <v>172</v>
      </c>
      <c r="L72" s="320">
        <f t="shared" ref="L72:L124" si="18">K72*M72/100</f>
        <v>158.99680000000001</v>
      </c>
      <c r="M72" s="401">
        <f t="shared" si="15"/>
        <v>92.44</v>
      </c>
      <c r="N72" s="318">
        <f t="shared" ref="N72:N124" si="19">K72*O72/100</f>
        <v>0.99759999999999993</v>
      </c>
      <c r="O72" s="283">
        <f t="shared" si="17"/>
        <v>0.57999999999999996</v>
      </c>
    </row>
    <row r="73" spans="1:15" s="1" customFormat="1" ht="15" customHeight="1" x14ac:dyDescent="0.25">
      <c r="A73" s="212">
        <v>4</v>
      </c>
      <c r="B73" s="232">
        <v>50170</v>
      </c>
      <c r="C73" s="231" t="s">
        <v>165</v>
      </c>
      <c r="D73" s="134">
        <v>89</v>
      </c>
      <c r="E73" s="135"/>
      <c r="F73" s="135">
        <v>19.100000000000001</v>
      </c>
      <c r="G73" s="135">
        <v>66.290000000000006</v>
      </c>
      <c r="H73" s="135">
        <v>14.61</v>
      </c>
      <c r="I73" s="196">
        <f t="shared" si="14"/>
        <v>3.9551000000000003</v>
      </c>
      <c r="J73" s="5"/>
      <c r="K73" s="275">
        <f t="shared" si="16"/>
        <v>89</v>
      </c>
      <c r="L73" s="320">
        <f t="shared" si="18"/>
        <v>72.001000000000005</v>
      </c>
      <c r="M73" s="281">
        <f t="shared" si="15"/>
        <v>80.900000000000006</v>
      </c>
      <c r="N73" s="318">
        <f t="shared" si="19"/>
        <v>0</v>
      </c>
      <c r="O73" s="283">
        <f t="shared" si="17"/>
        <v>0</v>
      </c>
    </row>
    <row r="74" spans="1:15" s="1" customFormat="1" ht="15" customHeight="1" x14ac:dyDescent="0.25">
      <c r="A74" s="212">
        <v>5</v>
      </c>
      <c r="B74" s="232">
        <v>50230</v>
      </c>
      <c r="C74" s="231" t="s">
        <v>61</v>
      </c>
      <c r="D74" s="134">
        <v>96</v>
      </c>
      <c r="E74" s="135"/>
      <c r="F74" s="135">
        <v>14.58</v>
      </c>
      <c r="G74" s="135">
        <v>47.92</v>
      </c>
      <c r="H74" s="135">
        <v>37.5</v>
      </c>
      <c r="I74" s="196">
        <f t="shared" si="14"/>
        <v>4.2292000000000005</v>
      </c>
      <c r="J74" s="5"/>
      <c r="K74" s="275">
        <f t="shared" si="16"/>
        <v>96</v>
      </c>
      <c r="L74" s="320">
        <f t="shared" si="18"/>
        <v>82.003199999999993</v>
      </c>
      <c r="M74" s="281">
        <f t="shared" si="15"/>
        <v>85.42</v>
      </c>
      <c r="N74" s="318">
        <f t="shared" si="19"/>
        <v>0</v>
      </c>
      <c r="O74" s="283">
        <f t="shared" si="17"/>
        <v>0</v>
      </c>
    </row>
    <row r="75" spans="1:15" s="1" customFormat="1" ht="15" customHeight="1" x14ac:dyDescent="0.25">
      <c r="A75" s="212">
        <v>6</v>
      </c>
      <c r="B75" s="232">
        <v>50340</v>
      </c>
      <c r="C75" s="231" t="s">
        <v>166</v>
      </c>
      <c r="D75" s="134">
        <v>100</v>
      </c>
      <c r="E75" s="135"/>
      <c r="F75" s="135">
        <v>10</v>
      </c>
      <c r="G75" s="135">
        <v>41</v>
      </c>
      <c r="H75" s="135">
        <v>49</v>
      </c>
      <c r="I75" s="196">
        <f t="shared" si="14"/>
        <v>4.3899999999999997</v>
      </c>
      <c r="J75" s="5"/>
      <c r="K75" s="275">
        <f t="shared" si="16"/>
        <v>100</v>
      </c>
      <c r="L75" s="320">
        <f t="shared" si="18"/>
        <v>90</v>
      </c>
      <c r="M75" s="281">
        <f t="shared" si="15"/>
        <v>90</v>
      </c>
      <c r="N75" s="318">
        <f t="shared" si="19"/>
        <v>0</v>
      </c>
      <c r="O75" s="283">
        <f t="shared" si="17"/>
        <v>0</v>
      </c>
    </row>
    <row r="76" spans="1:15" s="1" customFormat="1" ht="15" customHeight="1" x14ac:dyDescent="0.25">
      <c r="A76" s="212">
        <v>7</v>
      </c>
      <c r="B76" s="232">
        <v>50420</v>
      </c>
      <c r="C76" s="231" t="s">
        <v>167</v>
      </c>
      <c r="D76" s="134">
        <v>90</v>
      </c>
      <c r="E76" s="135"/>
      <c r="F76" s="135">
        <v>14.44</v>
      </c>
      <c r="G76" s="135">
        <v>60</v>
      </c>
      <c r="H76" s="135">
        <v>25.56</v>
      </c>
      <c r="I76" s="196">
        <f t="shared" si="14"/>
        <v>4.1112000000000002</v>
      </c>
      <c r="J76" s="5"/>
      <c r="K76" s="275">
        <f t="shared" si="16"/>
        <v>90</v>
      </c>
      <c r="L76" s="320">
        <f t="shared" si="18"/>
        <v>77.004000000000005</v>
      </c>
      <c r="M76" s="281">
        <f t="shared" si="15"/>
        <v>85.56</v>
      </c>
      <c r="N76" s="318">
        <f t="shared" si="19"/>
        <v>0</v>
      </c>
      <c r="O76" s="283">
        <f t="shared" si="17"/>
        <v>0</v>
      </c>
    </row>
    <row r="77" spans="1:15" s="1" customFormat="1" ht="15" customHeight="1" x14ac:dyDescent="0.25">
      <c r="A77" s="212">
        <v>8</v>
      </c>
      <c r="B77" s="229">
        <v>50450</v>
      </c>
      <c r="C77" s="227" t="s">
        <v>168</v>
      </c>
      <c r="D77" s="134">
        <v>157</v>
      </c>
      <c r="E77" s="135"/>
      <c r="F77" s="135">
        <v>12.74</v>
      </c>
      <c r="G77" s="135">
        <v>64.97</v>
      </c>
      <c r="H77" s="135">
        <v>22.29</v>
      </c>
      <c r="I77" s="196">
        <f t="shared" si="14"/>
        <v>4.0955000000000004</v>
      </c>
      <c r="J77" s="5"/>
      <c r="K77" s="275">
        <f t="shared" si="16"/>
        <v>157</v>
      </c>
      <c r="L77" s="320">
        <f t="shared" si="18"/>
        <v>136.99819999999997</v>
      </c>
      <c r="M77" s="281">
        <f t="shared" si="15"/>
        <v>87.259999999999991</v>
      </c>
      <c r="N77" s="318">
        <f t="shared" si="19"/>
        <v>0</v>
      </c>
      <c r="O77" s="283">
        <f t="shared" si="17"/>
        <v>0</v>
      </c>
    </row>
    <row r="78" spans="1:15" s="1" customFormat="1" ht="15" customHeight="1" x14ac:dyDescent="0.25">
      <c r="A78" s="212">
        <v>9</v>
      </c>
      <c r="B78" s="232">
        <v>50620</v>
      </c>
      <c r="C78" s="231" t="s">
        <v>65</v>
      </c>
      <c r="D78" s="134">
        <v>60</v>
      </c>
      <c r="E78" s="135"/>
      <c r="F78" s="135">
        <v>23.33</v>
      </c>
      <c r="G78" s="135">
        <v>63.33</v>
      </c>
      <c r="H78" s="135">
        <v>13.33</v>
      </c>
      <c r="I78" s="196">
        <f t="shared" si="14"/>
        <v>3.8996000000000004</v>
      </c>
      <c r="J78" s="5"/>
      <c r="K78" s="275">
        <f t="shared" si="16"/>
        <v>60</v>
      </c>
      <c r="L78" s="320">
        <f t="shared" si="18"/>
        <v>45.995999999999995</v>
      </c>
      <c r="M78" s="281">
        <f t="shared" si="15"/>
        <v>76.66</v>
      </c>
      <c r="N78" s="318">
        <f t="shared" si="19"/>
        <v>0</v>
      </c>
      <c r="O78" s="283">
        <f t="shared" si="17"/>
        <v>0</v>
      </c>
    </row>
    <row r="79" spans="1:15" s="1" customFormat="1" ht="15" customHeight="1" x14ac:dyDescent="0.25">
      <c r="A79" s="212">
        <v>10</v>
      </c>
      <c r="B79" s="232">
        <v>50760</v>
      </c>
      <c r="C79" s="231" t="s">
        <v>169</v>
      </c>
      <c r="D79" s="134">
        <v>212</v>
      </c>
      <c r="E79" s="135"/>
      <c r="F79" s="135">
        <v>20.28</v>
      </c>
      <c r="G79" s="135">
        <v>59.91</v>
      </c>
      <c r="H79" s="135">
        <v>19.809999999999999</v>
      </c>
      <c r="I79" s="196">
        <f t="shared" si="14"/>
        <v>3.9953000000000003</v>
      </c>
      <c r="J79" s="5"/>
      <c r="K79" s="275">
        <f t="shared" si="16"/>
        <v>212</v>
      </c>
      <c r="L79" s="320">
        <f t="shared" si="18"/>
        <v>169.00639999999999</v>
      </c>
      <c r="M79" s="281">
        <f t="shared" si="15"/>
        <v>79.72</v>
      </c>
      <c r="N79" s="318">
        <f t="shared" si="19"/>
        <v>0</v>
      </c>
      <c r="O79" s="283">
        <f t="shared" si="17"/>
        <v>0</v>
      </c>
    </row>
    <row r="80" spans="1:15" s="1" customFormat="1" ht="15" customHeight="1" x14ac:dyDescent="0.25">
      <c r="A80" s="212">
        <v>11</v>
      </c>
      <c r="B80" s="232">
        <v>50780</v>
      </c>
      <c r="C80" s="231" t="s">
        <v>170</v>
      </c>
      <c r="D80" s="134">
        <v>138</v>
      </c>
      <c r="E80" s="135">
        <v>2.9</v>
      </c>
      <c r="F80" s="135">
        <v>28.26</v>
      </c>
      <c r="G80" s="135">
        <v>44.93</v>
      </c>
      <c r="H80" s="135">
        <v>23.91</v>
      </c>
      <c r="I80" s="196">
        <f t="shared" si="14"/>
        <v>3.8985000000000003</v>
      </c>
      <c r="J80" s="5"/>
      <c r="K80" s="275">
        <f t="shared" si="16"/>
        <v>138</v>
      </c>
      <c r="L80" s="320">
        <f t="shared" si="18"/>
        <v>94.999200000000002</v>
      </c>
      <c r="M80" s="281">
        <f t="shared" si="15"/>
        <v>68.84</v>
      </c>
      <c r="N80" s="318">
        <f t="shared" si="19"/>
        <v>4.0019999999999998</v>
      </c>
      <c r="O80" s="283">
        <f t="shared" si="17"/>
        <v>2.9</v>
      </c>
    </row>
    <row r="81" spans="1:15" s="1" customFormat="1" ht="15" customHeight="1" x14ac:dyDescent="0.25">
      <c r="A81" s="212">
        <v>12</v>
      </c>
      <c r="B81" s="232">
        <v>50930</v>
      </c>
      <c r="C81" s="231" t="s">
        <v>171</v>
      </c>
      <c r="D81" s="134">
        <v>95</v>
      </c>
      <c r="E81" s="135">
        <v>1.05</v>
      </c>
      <c r="F81" s="135">
        <v>10.53</v>
      </c>
      <c r="G81" s="135">
        <v>60</v>
      </c>
      <c r="H81" s="135">
        <v>28.42</v>
      </c>
      <c r="I81" s="196">
        <f t="shared" si="14"/>
        <v>4.1579000000000006</v>
      </c>
      <c r="J81" s="5"/>
      <c r="K81" s="275">
        <f t="shared" si="16"/>
        <v>95</v>
      </c>
      <c r="L81" s="320">
        <f t="shared" si="18"/>
        <v>83.998999999999995</v>
      </c>
      <c r="M81" s="281">
        <f t="shared" si="15"/>
        <v>88.42</v>
      </c>
      <c r="N81" s="318">
        <f t="shared" si="19"/>
        <v>0.99750000000000005</v>
      </c>
      <c r="O81" s="283">
        <f t="shared" si="17"/>
        <v>1.05</v>
      </c>
    </row>
    <row r="82" spans="1:15" s="1" customFormat="1" ht="15" customHeight="1" x14ac:dyDescent="0.25">
      <c r="A82" s="213">
        <v>13</v>
      </c>
      <c r="B82" s="192">
        <v>51370</v>
      </c>
      <c r="C82" s="176" t="s">
        <v>69</v>
      </c>
      <c r="D82" s="134">
        <v>112</v>
      </c>
      <c r="E82" s="135"/>
      <c r="F82" s="135">
        <v>8.0399999999999991</v>
      </c>
      <c r="G82" s="135">
        <v>59.82</v>
      </c>
      <c r="H82" s="135">
        <v>32.14</v>
      </c>
      <c r="I82" s="198">
        <f t="shared" si="14"/>
        <v>4.2409999999999997</v>
      </c>
      <c r="J82" s="5"/>
      <c r="K82" s="275">
        <f t="shared" si="16"/>
        <v>112</v>
      </c>
      <c r="L82" s="320">
        <f t="shared" si="18"/>
        <v>102.99520000000001</v>
      </c>
      <c r="M82" s="281">
        <f t="shared" si="15"/>
        <v>91.960000000000008</v>
      </c>
      <c r="N82" s="324">
        <f t="shared" si="19"/>
        <v>0</v>
      </c>
      <c r="O82" s="283">
        <f t="shared" si="17"/>
        <v>0</v>
      </c>
    </row>
    <row r="83" spans="1:15" s="1" customFormat="1" ht="15" customHeight="1" thickBot="1" x14ac:dyDescent="0.3">
      <c r="A83" s="213">
        <v>14</v>
      </c>
      <c r="B83" s="192">
        <v>51580</v>
      </c>
      <c r="C83" s="176" t="s">
        <v>172</v>
      </c>
      <c r="D83" s="134">
        <v>249</v>
      </c>
      <c r="E83" s="135"/>
      <c r="F83" s="135">
        <v>12.05</v>
      </c>
      <c r="G83" s="135">
        <v>53.01</v>
      </c>
      <c r="H83" s="135">
        <v>34.94</v>
      </c>
      <c r="I83" s="197">
        <f t="shared" si="14"/>
        <v>4.2288999999999994</v>
      </c>
      <c r="J83" s="5"/>
      <c r="K83" s="334">
        <f t="shared" si="16"/>
        <v>249</v>
      </c>
      <c r="L83" s="338">
        <f t="shared" si="18"/>
        <v>218.99549999999996</v>
      </c>
      <c r="M83" s="336">
        <f t="shared" si="15"/>
        <v>87.949999999999989</v>
      </c>
      <c r="N83" s="335">
        <f t="shared" si="19"/>
        <v>0</v>
      </c>
      <c r="O83" s="337">
        <f t="shared" si="17"/>
        <v>0</v>
      </c>
    </row>
    <row r="84" spans="1:15" s="1" customFormat="1" ht="15" customHeight="1" thickBot="1" x14ac:dyDescent="0.3">
      <c r="A84" s="211"/>
      <c r="B84" s="193"/>
      <c r="C84" s="30" t="s">
        <v>112</v>
      </c>
      <c r="D84" s="188">
        <f>SUM(D85:D114)</f>
        <v>4698</v>
      </c>
      <c r="E84" s="189">
        <f>AVERAGE(E85:E114)</f>
        <v>1.2112499999999999</v>
      </c>
      <c r="F84" s="189">
        <f>AVERAGE(F85:F114)</f>
        <v>16.231333333333332</v>
      </c>
      <c r="G84" s="189">
        <f>AVERAGE(G85:G114)</f>
        <v>55.633666666666684</v>
      </c>
      <c r="H84" s="189">
        <f>AVERAGE(H85:H114)</f>
        <v>27.488</v>
      </c>
      <c r="I84" s="190">
        <f>AVERAGE(I85:I114)</f>
        <v>4.0996066666666664</v>
      </c>
      <c r="J84" s="5"/>
      <c r="K84" s="325">
        <f t="shared" si="16"/>
        <v>4698</v>
      </c>
      <c r="L84" s="326">
        <f>SUM(L85:L114)</f>
        <v>3938.025000000001</v>
      </c>
      <c r="M84" s="327">
        <f t="shared" si="15"/>
        <v>83.121666666666684</v>
      </c>
      <c r="N84" s="328">
        <f>SUM(N85:N114)</f>
        <v>34.994200000000006</v>
      </c>
      <c r="O84" s="329">
        <f t="shared" si="17"/>
        <v>1.2112499999999999</v>
      </c>
    </row>
    <row r="85" spans="1:15" s="1" customFormat="1" ht="15" customHeight="1" x14ac:dyDescent="0.25">
      <c r="A85" s="228">
        <v>1</v>
      </c>
      <c r="B85" s="229">
        <v>60010</v>
      </c>
      <c r="C85" s="227" t="s">
        <v>173</v>
      </c>
      <c r="D85" s="134">
        <v>104</v>
      </c>
      <c r="E85" s="135">
        <v>1.92</v>
      </c>
      <c r="F85" s="135">
        <v>15.38</v>
      </c>
      <c r="G85" s="135">
        <v>55.77</v>
      </c>
      <c r="H85" s="135">
        <v>26.92</v>
      </c>
      <c r="I85" s="199">
        <f t="shared" ref="I85:I114" si="20">(2*E85+3*F85+4*G85+5*H85)/100</f>
        <v>4.0766</v>
      </c>
      <c r="J85" s="5"/>
      <c r="K85" s="323">
        <f t="shared" si="16"/>
        <v>104</v>
      </c>
      <c r="L85" s="322">
        <f t="shared" si="18"/>
        <v>85.997600000000006</v>
      </c>
      <c r="M85" s="277">
        <f t="shared" si="15"/>
        <v>82.69</v>
      </c>
      <c r="N85" s="318">
        <f t="shared" si="19"/>
        <v>1.9968000000000001</v>
      </c>
      <c r="O85" s="288">
        <f t="shared" si="17"/>
        <v>1.92</v>
      </c>
    </row>
    <row r="86" spans="1:15" s="1" customFormat="1" ht="15" customHeight="1" x14ac:dyDescent="0.25">
      <c r="A86" s="212">
        <v>2</v>
      </c>
      <c r="B86" s="232">
        <v>60020</v>
      </c>
      <c r="C86" s="231" t="s">
        <v>72</v>
      </c>
      <c r="D86" s="134">
        <v>72</v>
      </c>
      <c r="E86" s="135">
        <v>1.39</v>
      </c>
      <c r="F86" s="135">
        <v>20.83</v>
      </c>
      <c r="G86" s="135">
        <v>66.67</v>
      </c>
      <c r="H86" s="135">
        <v>11.11</v>
      </c>
      <c r="I86" s="196">
        <f t="shared" si="20"/>
        <v>3.875</v>
      </c>
      <c r="J86" s="5"/>
      <c r="K86" s="275">
        <f t="shared" si="16"/>
        <v>72</v>
      </c>
      <c r="L86" s="320">
        <f t="shared" si="18"/>
        <v>56.001599999999996</v>
      </c>
      <c r="M86" s="281">
        <f t="shared" si="15"/>
        <v>77.78</v>
      </c>
      <c r="N86" s="318">
        <f t="shared" si="19"/>
        <v>1.0007999999999999</v>
      </c>
      <c r="O86" s="283">
        <f t="shared" si="17"/>
        <v>1.39</v>
      </c>
    </row>
    <row r="87" spans="1:15" s="1" customFormat="1" ht="15" customHeight="1" x14ac:dyDescent="0.25">
      <c r="A87" s="212">
        <v>3</v>
      </c>
      <c r="B87" s="232">
        <v>60050</v>
      </c>
      <c r="C87" s="231" t="s">
        <v>174</v>
      </c>
      <c r="D87" s="134">
        <v>116</v>
      </c>
      <c r="E87" s="135">
        <v>0.86</v>
      </c>
      <c r="F87" s="135">
        <v>15.52</v>
      </c>
      <c r="G87" s="135">
        <v>56.9</v>
      </c>
      <c r="H87" s="135">
        <v>26.72</v>
      </c>
      <c r="I87" s="196">
        <f t="shared" si="20"/>
        <v>4.0948000000000002</v>
      </c>
      <c r="J87" s="5"/>
      <c r="K87" s="275">
        <f t="shared" si="16"/>
        <v>116</v>
      </c>
      <c r="L87" s="320">
        <f t="shared" si="18"/>
        <v>96.999200000000002</v>
      </c>
      <c r="M87" s="281">
        <f t="shared" si="15"/>
        <v>83.62</v>
      </c>
      <c r="N87" s="318">
        <f t="shared" si="19"/>
        <v>0.99760000000000004</v>
      </c>
      <c r="O87" s="283">
        <f t="shared" si="17"/>
        <v>0.86</v>
      </c>
    </row>
    <row r="88" spans="1:15" s="1" customFormat="1" ht="15" customHeight="1" x14ac:dyDescent="0.25">
      <c r="A88" s="212">
        <v>4</v>
      </c>
      <c r="B88" s="232">
        <v>60070</v>
      </c>
      <c r="C88" s="231" t="s">
        <v>175</v>
      </c>
      <c r="D88" s="134">
        <v>114</v>
      </c>
      <c r="E88" s="135"/>
      <c r="F88" s="135">
        <v>7.89</v>
      </c>
      <c r="G88" s="135">
        <v>57.02</v>
      </c>
      <c r="H88" s="135">
        <v>35.090000000000003</v>
      </c>
      <c r="I88" s="196">
        <f t="shared" si="20"/>
        <v>4.2720000000000002</v>
      </c>
      <c r="J88" s="5"/>
      <c r="K88" s="275">
        <f t="shared" si="16"/>
        <v>114</v>
      </c>
      <c r="L88" s="320">
        <f t="shared" si="18"/>
        <v>105.00540000000001</v>
      </c>
      <c r="M88" s="281">
        <f t="shared" si="15"/>
        <v>92.110000000000014</v>
      </c>
      <c r="N88" s="318">
        <f t="shared" si="19"/>
        <v>0</v>
      </c>
      <c r="O88" s="283">
        <f t="shared" si="17"/>
        <v>0</v>
      </c>
    </row>
    <row r="89" spans="1:15" s="1" customFormat="1" ht="15" customHeight="1" x14ac:dyDescent="0.25">
      <c r="A89" s="212">
        <v>5</v>
      </c>
      <c r="B89" s="232">
        <v>60180</v>
      </c>
      <c r="C89" s="231" t="s">
        <v>176</v>
      </c>
      <c r="D89" s="134">
        <v>170</v>
      </c>
      <c r="E89" s="135"/>
      <c r="F89" s="135">
        <v>9.41</v>
      </c>
      <c r="G89" s="135">
        <v>68.239999999999995</v>
      </c>
      <c r="H89" s="135">
        <v>22.35</v>
      </c>
      <c r="I89" s="196">
        <f t="shared" si="20"/>
        <v>4.1294000000000004</v>
      </c>
      <c r="J89" s="5"/>
      <c r="K89" s="275">
        <f t="shared" si="16"/>
        <v>170</v>
      </c>
      <c r="L89" s="320">
        <f t="shared" si="18"/>
        <v>154.00300000000001</v>
      </c>
      <c r="M89" s="281">
        <f t="shared" si="15"/>
        <v>90.59</v>
      </c>
      <c r="N89" s="318">
        <f t="shared" si="19"/>
        <v>0</v>
      </c>
      <c r="O89" s="283">
        <f t="shared" si="17"/>
        <v>0</v>
      </c>
    </row>
    <row r="90" spans="1:15" s="1" customFormat="1" ht="15" customHeight="1" x14ac:dyDescent="0.25">
      <c r="A90" s="212">
        <v>6</v>
      </c>
      <c r="B90" s="232">
        <v>60240</v>
      </c>
      <c r="C90" s="231" t="s">
        <v>177</v>
      </c>
      <c r="D90" s="134">
        <v>227</v>
      </c>
      <c r="E90" s="135">
        <v>0.88</v>
      </c>
      <c r="F90" s="135">
        <v>20.260000000000002</v>
      </c>
      <c r="G90" s="135">
        <v>51.54</v>
      </c>
      <c r="H90" s="135">
        <v>27.31</v>
      </c>
      <c r="I90" s="196">
        <f t="shared" si="20"/>
        <v>4.0525000000000002</v>
      </c>
      <c r="J90" s="5"/>
      <c r="K90" s="275">
        <f t="shared" si="16"/>
        <v>227</v>
      </c>
      <c r="L90" s="320">
        <f t="shared" si="18"/>
        <v>178.98949999999996</v>
      </c>
      <c r="M90" s="281">
        <f t="shared" si="15"/>
        <v>78.849999999999994</v>
      </c>
      <c r="N90" s="318">
        <f t="shared" si="19"/>
        <v>1.9975999999999998</v>
      </c>
      <c r="O90" s="283">
        <f t="shared" si="17"/>
        <v>0.88</v>
      </c>
    </row>
    <row r="91" spans="1:15" s="1" customFormat="1" ht="15" customHeight="1" x14ac:dyDescent="0.25">
      <c r="A91" s="212">
        <v>7</v>
      </c>
      <c r="B91" s="232">
        <v>60560</v>
      </c>
      <c r="C91" s="231" t="s">
        <v>77</v>
      </c>
      <c r="D91" s="134">
        <v>71</v>
      </c>
      <c r="E91" s="135"/>
      <c r="F91" s="135">
        <v>23.94</v>
      </c>
      <c r="G91" s="135">
        <v>49.3</v>
      </c>
      <c r="H91" s="135">
        <v>26.76</v>
      </c>
      <c r="I91" s="196">
        <f t="shared" si="20"/>
        <v>4.0282</v>
      </c>
      <c r="J91" s="5"/>
      <c r="K91" s="275">
        <f t="shared" si="16"/>
        <v>71</v>
      </c>
      <c r="L91" s="320">
        <f t="shared" si="18"/>
        <v>54.002600000000001</v>
      </c>
      <c r="M91" s="281">
        <f t="shared" si="15"/>
        <v>76.06</v>
      </c>
      <c r="N91" s="318">
        <f t="shared" si="19"/>
        <v>0</v>
      </c>
      <c r="O91" s="283">
        <f t="shared" si="17"/>
        <v>0</v>
      </c>
    </row>
    <row r="92" spans="1:15" s="1" customFormat="1" ht="15" customHeight="1" x14ac:dyDescent="0.25">
      <c r="A92" s="212">
        <v>8</v>
      </c>
      <c r="B92" s="232">
        <v>60660</v>
      </c>
      <c r="C92" s="231" t="s">
        <v>178</v>
      </c>
      <c r="D92" s="134">
        <v>81</v>
      </c>
      <c r="E92" s="135">
        <v>1.23</v>
      </c>
      <c r="F92" s="135">
        <v>13.58</v>
      </c>
      <c r="G92" s="135">
        <v>51.85</v>
      </c>
      <c r="H92" s="135">
        <v>33.33</v>
      </c>
      <c r="I92" s="196">
        <f t="shared" si="20"/>
        <v>4.1725000000000003</v>
      </c>
      <c r="J92" s="5"/>
      <c r="K92" s="275">
        <f t="shared" si="16"/>
        <v>81</v>
      </c>
      <c r="L92" s="320">
        <f t="shared" si="18"/>
        <v>68.995800000000003</v>
      </c>
      <c r="M92" s="281">
        <f t="shared" si="15"/>
        <v>85.18</v>
      </c>
      <c r="N92" s="318">
        <f t="shared" si="19"/>
        <v>0.99629999999999996</v>
      </c>
      <c r="O92" s="283">
        <f t="shared" si="17"/>
        <v>1.23</v>
      </c>
    </row>
    <row r="93" spans="1:15" s="1" customFormat="1" ht="15" customHeight="1" x14ac:dyDescent="0.25">
      <c r="A93" s="212">
        <v>9</v>
      </c>
      <c r="B93" s="232">
        <v>60001</v>
      </c>
      <c r="C93" s="231" t="s">
        <v>179</v>
      </c>
      <c r="D93" s="134">
        <v>96</v>
      </c>
      <c r="E93" s="135"/>
      <c r="F93" s="135">
        <v>5.21</v>
      </c>
      <c r="G93" s="135">
        <v>61.46</v>
      </c>
      <c r="H93" s="135">
        <v>33.33</v>
      </c>
      <c r="I93" s="196">
        <f t="shared" si="20"/>
        <v>4.2812000000000001</v>
      </c>
      <c r="J93" s="5"/>
      <c r="K93" s="275">
        <f t="shared" si="16"/>
        <v>96</v>
      </c>
      <c r="L93" s="320">
        <f t="shared" si="18"/>
        <v>90.998400000000004</v>
      </c>
      <c r="M93" s="281">
        <f t="shared" si="15"/>
        <v>94.789999999999992</v>
      </c>
      <c r="N93" s="318">
        <f t="shared" si="19"/>
        <v>0</v>
      </c>
      <c r="O93" s="283">
        <f t="shared" si="17"/>
        <v>0</v>
      </c>
    </row>
    <row r="94" spans="1:15" s="1" customFormat="1" ht="15" customHeight="1" x14ac:dyDescent="0.25">
      <c r="A94" s="212">
        <v>10</v>
      </c>
      <c r="B94" s="232">
        <v>60850</v>
      </c>
      <c r="C94" s="18" t="s">
        <v>180</v>
      </c>
      <c r="D94" s="134">
        <v>127</v>
      </c>
      <c r="E94" s="135">
        <v>1.57</v>
      </c>
      <c r="F94" s="135">
        <v>18.899999999999999</v>
      </c>
      <c r="G94" s="135">
        <v>51.18</v>
      </c>
      <c r="H94" s="135">
        <v>28.35</v>
      </c>
      <c r="I94" s="196">
        <f t="shared" si="20"/>
        <v>4.0631000000000004</v>
      </c>
      <c r="J94" s="5"/>
      <c r="K94" s="275">
        <f t="shared" si="16"/>
        <v>127</v>
      </c>
      <c r="L94" s="320">
        <f t="shared" si="18"/>
        <v>101.00309999999999</v>
      </c>
      <c r="M94" s="281">
        <f t="shared" si="15"/>
        <v>79.53</v>
      </c>
      <c r="N94" s="318">
        <f t="shared" si="19"/>
        <v>1.9939000000000002</v>
      </c>
      <c r="O94" s="283">
        <f t="shared" si="17"/>
        <v>1.57</v>
      </c>
    </row>
    <row r="95" spans="1:15" s="1" customFormat="1" ht="15" customHeight="1" x14ac:dyDescent="0.25">
      <c r="A95" s="212">
        <v>11</v>
      </c>
      <c r="B95" s="232">
        <v>60910</v>
      </c>
      <c r="C95" s="231" t="s">
        <v>205</v>
      </c>
      <c r="D95" s="134">
        <v>87</v>
      </c>
      <c r="E95" s="135">
        <v>1.1499999999999999</v>
      </c>
      <c r="F95" s="135">
        <v>12.64</v>
      </c>
      <c r="G95" s="135">
        <v>56.32</v>
      </c>
      <c r="H95" s="135">
        <v>29.89</v>
      </c>
      <c r="I95" s="196">
        <f t="shared" si="20"/>
        <v>4.1494999999999997</v>
      </c>
      <c r="J95" s="5"/>
      <c r="K95" s="275">
        <f t="shared" si="16"/>
        <v>87</v>
      </c>
      <c r="L95" s="320">
        <f t="shared" si="18"/>
        <v>75.002700000000004</v>
      </c>
      <c r="M95" s="281">
        <f t="shared" si="15"/>
        <v>86.210000000000008</v>
      </c>
      <c r="N95" s="318">
        <f t="shared" si="19"/>
        <v>1.0004999999999999</v>
      </c>
      <c r="O95" s="283">
        <f t="shared" si="17"/>
        <v>1.1499999999999999</v>
      </c>
    </row>
    <row r="96" spans="1:15" s="1" customFormat="1" ht="15" customHeight="1" x14ac:dyDescent="0.25">
      <c r="A96" s="212">
        <v>12</v>
      </c>
      <c r="B96" s="232">
        <v>60980</v>
      </c>
      <c r="C96" s="231" t="s">
        <v>206</v>
      </c>
      <c r="D96" s="134">
        <v>67</v>
      </c>
      <c r="E96" s="135"/>
      <c r="F96" s="135">
        <v>10.45</v>
      </c>
      <c r="G96" s="135">
        <v>55.22</v>
      </c>
      <c r="H96" s="135">
        <v>34.33</v>
      </c>
      <c r="I96" s="196">
        <f t="shared" si="20"/>
        <v>4.2388000000000003</v>
      </c>
      <c r="J96" s="5"/>
      <c r="K96" s="275">
        <f t="shared" si="16"/>
        <v>67</v>
      </c>
      <c r="L96" s="320">
        <f t="shared" si="18"/>
        <v>59.998499999999993</v>
      </c>
      <c r="M96" s="281">
        <f t="shared" si="15"/>
        <v>89.55</v>
      </c>
      <c r="N96" s="318">
        <f t="shared" si="19"/>
        <v>0</v>
      </c>
      <c r="O96" s="283">
        <f t="shared" si="17"/>
        <v>0</v>
      </c>
    </row>
    <row r="97" spans="1:15" s="1" customFormat="1" ht="15" customHeight="1" x14ac:dyDescent="0.25">
      <c r="A97" s="212">
        <v>13</v>
      </c>
      <c r="B97" s="232">
        <v>61080</v>
      </c>
      <c r="C97" s="231" t="s">
        <v>181</v>
      </c>
      <c r="D97" s="134">
        <v>124</v>
      </c>
      <c r="E97" s="135"/>
      <c r="F97" s="135">
        <v>15.32</v>
      </c>
      <c r="G97" s="135">
        <v>56.45</v>
      </c>
      <c r="H97" s="135">
        <v>28.23</v>
      </c>
      <c r="I97" s="196">
        <f t="shared" si="20"/>
        <v>4.1290999999999993</v>
      </c>
      <c r="J97" s="5"/>
      <c r="K97" s="275">
        <f t="shared" si="16"/>
        <v>124</v>
      </c>
      <c r="L97" s="320">
        <f t="shared" si="18"/>
        <v>105.00320000000002</v>
      </c>
      <c r="M97" s="281">
        <f t="shared" si="15"/>
        <v>84.68</v>
      </c>
      <c r="N97" s="318">
        <f t="shared" si="19"/>
        <v>0</v>
      </c>
      <c r="O97" s="283">
        <f t="shared" si="17"/>
        <v>0</v>
      </c>
    </row>
    <row r="98" spans="1:15" s="1" customFormat="1" ht="15" customHeight="1" x14ac:dyDescent="0.25">
      <c r="A98" s="212">
        <v>14</v>
      </c>
      <c r="B98" s="232">
        <v>61150</v>
      </c>
      <c r="C98" s="231" t="s">
        <v>182</v>
      </c>
      <c r="D98" s="134">
        <v>99</v>
      </c>
      <c r="E98" s="135"/>
      <c r="F98" s="135">
        <v>20.2</v>
      </c>
      <c r="G98" s="135">
        <v>60.61</v>
      </c>
      <c r="H98" s="135">
        <v>19.190000000000001</v>
      </c>
      <c r="I98" s="196">
        <f t="shared" si="20"/>
        <v>3.9898999999999996</v>
      </c>
      <c r="J98" s="5"/>
      <c r="K98" s="275">
        <f t="shared" si="16"/>
        <v>99</v>
      </c>
      <c r="L98" s="320">
        <f t="shared" si="18"/>
        <v>79.001999999999995</v>
      </c>
      <c r="M98" s="281">
        <f t="shared" si="15"/>
        <v>79.8</v>
      </c>
      <c r="N98" s="318">
        <f t="shared" si="19"/>
        <v>0</v>
      </c>
      <c r="O98" s="283">
        <f t="shared" si="17"/>
        <v>0</v>
      </c>
    </row>
    <row r="99" spans="1:15" s="1" customFormat="1" ht="15" customHeight="1" x14ac:dyDescent="0.25">
      <c r="A99" s="212">
        <v>15</v>
      </c>
      <c r="B99" s="232">
        <v>61210</v>
      </c>
      <c r="C99" s="231" t="s">
        <v>183</v>
      </c>
      <c r="D99" s="134">
        <v>96</v>
      </c>
      <c r="E99" s="135"/>
      <c r="F99" s="135">
        <v>11.46</v>
      </c>
      <c r="G99" s="135">
        <v>52.08</v>
      </c>
      <c r="H99" s="135">
        <v>36.46</v>
      </c>
      <c r="I99" s="196">
        <f t="shared" si="20"/>
        <v>4.25</v>
      </c>
      <c r="J99" s="5"/>
      <c r="K99" s="275">
        <f t="shared" si="16"/>
        <v>96</v>
      </c>
      <c r="L99" s="320">
        <f t="shared" si="18"/>
        <v>84.998400000000004</v>
      </c>
      <c r="M99" s="281">
        <f t="shared" si="15"/>
        <v>88.539999999999992</v>
      </c>
      <c r="N99" s="318">
        <f t="shared" si="19"/>
        <v>0</v>
      </c>
      <c r="O99" s="283">
        <f t="shared" si="17"/>
        <v>0</v>
      </c>
    </row>
    <row r="100" spans="1:15" s="1" customFormat="1" ht="15" customHeight="1" x14ac:dyDescent="0.25">
      <c r="A100" s="212">
        <v>16</v>
      </c>
      <c r="B100" s="232">
        <v>61290</v>
      </c>
      <c r="C100" s="231" t="s">
        <v>207</v>
      </c>
      <c r="D100" s="134">
        <v>83</v>
      </c>
      <c r="E100" s="135"/>
      <c r="F100" s="135">
        <v>60.24</v>
      </c>
      <c r="G100" s="135">
        <v>33.729999999999997</v>
      </c>
      <c r="H100" s="135">
        <v>6.02</v>
      </c>
      <c r="I100" s="196">
        <f t="shared" si="20"/>
        <v>3.4574000000000003</v>
      </c>
      <c r="J100" s="5"/>
      <c r="K100" s="275">
        <f t="shared" si="16"/>
        <v>83</v>
      </c>
      <c r="L100" s="320">
        <f t="shared" si="18"/>
        <v>32.9925</v>
      </c>
      <c r="M100" s="281">
        <f t="shared" si="15"/>
        <v>39.75</v>
      </c>
      <c r="N100" s="318">
        <f t="shared" si="19"/>
        <v>0</v>
      </c>
      <c r="O100" s="283">
        <f t="shared" si="17"/>
        <v>0</v>
      </c>
    </row>
    <row r="101" spans="1:15" s="1" customFormat="1" ht="15" customHeight="1" x14ac:dyDescent="0.25">
      <c r="A101" s="212">
        <v>17</v>
      </c>
      <c r="B101" s="232">
        <v>61340</v>
      </c>
      <c r="C101" s="231" t="s">
        <v>184</v>
      </c>
      <c r="D101" s="134">
        <v>132</v>
      </c>
      <c r="E101" s="135">
        <v>0.76</v>
      </c>
      <c r="F101" s="135">
        <v>15.15</v>
      </c>
      <c r="G101" s="135">
        <v>67.42</v>
      </c>
      <c r="H101" s="135">
        <v>16.670000000000002</v>
      </c>
      <c r="I101" s="196">
        <f t="shared" si="20"/>
        <v>4.0000000000000009</v>
      </c>
      <c r="J101" s="5"/>
      <c r="K101" s="275">
        <f t="shared" si="16"/>
        <v>132</v>
      </c>
      <c r="L101" s="320">
        <f t="shared" si="18"/>
        <v>110.99880000000002</v>
      </c>
      <c r="M101" s="281">
        <f t="shared" si="15"/>
        <v>84.09</v>
      </c>
      <c r="N101" s="318">
        <f t="shared" si="19"/>
        <v>1.0032000000000001</v>
      </c>
      <c r="O101" s="283">
        <f t="shared" si="17"/>
        <v>0.76</v>
      </c>
    </row>
    <row r="102" spans="1:15" s="1" customFormat="1" ht="15" customHeight="1" x14ac:dyDescent="0.25">
      <c r="A102" s="212">
        <v>18</v>
      </c>
      <c r="B102" s="232">
        <v>61390</v>
      </c>
      <c r="C102" s="231" t="s">
        <v>185</v>
      </c>
      <c r="D102" s="134">
        <v>115</v>
      </c>
      <c r="E102" s="135"/>
      <c r="F102" s="135">
        <v>21.74</v>
      </c>
      <c r="G102" s="135">
        <v>61.74</v>
      </c>
      <c r="H102" s="135">
        <v>16.52</v>
      </c>
      <c r="I102" s="196">
        <f t="shared" si="20"/>
        <v>3.9477999999999995</v>
      </c>
      <c r="J102" s="5"/>
      <c r="K102" s="275">
        <f t="shared" si="16"/>
        <v>115</v>
      </c>
      <c r="L102" s="320">
        <f t="shared" si="18"/>
        <v>89.999000000000009</v>
      </c>
      <c r="M102" s="281">
        <f t="shared" si="15"/>
        <v>78.260000000000005</v>
      </c>
      <c r="N102" s="318">
        <f t="shared" si="19"/>
        <v>0</v>
      </c>
      <c r="O102" s="283">
        <f t="shared" si="17"/>
        <v>0</v>
      </c>
    </row>
    <row r="103" spans="1:15" s="1" customFormat="1" ht="15" customHeight="1" x14ac:dyDescent="0.25">
      <c r="A103" s="212">
        <v>19</v>
      </c>
      <c r="B103" s="232">
        <v>61410</v>
      </c>
      <c r="C103" s="231" t="s">
        <v>186</v>
      </c>
      <c r="D103" s="134">
        <v>126</v>
      </c>
      <c r="E103" s="135"/>
      <c r="F103" s="135">
        <v>12.7</v>
      </c>
      <c r="G103" s="135">
        <v>57.14</v>
      </c>
      <c r="H103" s="135">
        <v>30.16</v>
      </c>
      <c r="I103" s="196">
        <f t="shared" si="20"/>
        <v>4.1745999999999999</v>
      </c>
      <c r="J103" s="5"/>
      <c r="K103" s="275">
        <f t="shared" si="16"/>
        <v>126</v>
      </c>
      <c r="L103" s="320">
        <f t="shared" si="18"/>
        <v>109.99799999999999</v>
      </c>
      <c r="M103" s="281">
        <f t="shared" si="15"/>
        <v>87.3</v>
      </c>
      <c r="N103" s="318">
        <f t="shared" si="19"/>
        <v>0</v>
      </c>
      <c r="O103" s="283">
        <f t="shared" si="17"/>
        <v>0</v>
      </c>
    </row>
    <row r="104" spans="1:15" s="1" customFormat="1" ht="15" customHeight="1" x14ac:dyDescent="0.25">
      <c r="A104" s="212">
        <v>20</v>
      </c>
      <c r="B104" s="232">
        <v>61430</v>
      </c>
      <c r="C104" s="231" t="s">
        <v>118</v>
      </c>
      <c r="D104" s="134">
        <v>225</v>
      </c>
      <c r="E104" s="135">
        <v>0.44</v>
      </c>
      <c r="F104" s="135">
        <v>19.559999999999999</v>
      </c>
      <c r="G104" s="135">
        <v>60.44</v>
      </c>
      <c r="H104" s="135">
        <v>19.559999999999999</v>
      </c>
      <c r="I104" s="196">
        <f t="shared" si="20"/>
        <v>3.9912000000000001</v>
      </c>
      <c r="J104" s="5"/>
      <c r="K104" s="275">
        <f t="shared" si="16"/>
        <v>225</v>
      </c>
      <c r="L104" s="320">
        <f t="shared" si="18"/>
        <v>180</v>
      </c>
      <c r="M104" s="281">
        <f t="shared" si="15"/>
        <v>80</v>
      </c>
      <c r="N104" s="318">
        <f t="shared" si="19"/>
        <v>0.99</v>
      </c>
      <c r="O104" s="283">
        <f t="shared" si="17"/>
        <v>0.44</v>
      </c>
    </row>
    <row r="105" spans="1:15" s="1" customFormat="1" ht="15" customHeight="1" x14ac:dyDescent="0.25">
      <c r="A105" s="212">
        <v>21</v>
      </c>
      <c r="B105" s="232">
        <v>61440</v>
      </c>
      <c r="C105" s="231" t="s">
        <v>187</v>
      </c>
      <c r="D105" s="134">
        <v>261</v>
      </c>
      <c r="E105" s="135">
        <v>1.1499999999999999</v>
      </c>
      <c r="F105" s="135">
        <v>17.62</v>
      </c>
      <c r="G105" s="135">
        <v>53.26</v>
      </c>
      <c r="H105" s="135">
        <v>27.97</v>
      </c>
      <c r="I105" s="196">
        <f t="shared" si="20"/>
        <v>4.0804999999999998</v>
      </c>
      <c r="J105" s="5"/>
      <c r="K105" s="275">
        <f t="shared" si="16"/>
        <v>261</v>
      </c>
      <c r="L105" s="320">
        <f t="shared" si="18"/>
        <v>212.0103</v>
      </c>
      <c r="M105" s="281">
        <f t="shared" si="15"/>
        <v>81.22999999999999</v>
      </c>
      <c r="N105" s="318">
        <f t="shared" si="19"/>
        <v>3.0014999999999996</v>
      </c>
      <c r="O105" s="283">
        <f t="shared" si="17"/>
        <v>1.1499999999999999</v>
      </c>
    </row>
    <row r="106" spans="1:15" s="1" customFormat="1" ht="15" customHeight="1" x14ac:dyDescent="0.25">
      <c r="A106" s="212">
        <v>22</v>
      </c>
      <c r="B106" s="232">
        <v>61450</v>
      </c>
      <c r="C106" s="231" t="s">
        <v>119</v>
      </c>
      <c r="D106" s="134">
        <v>185</v>
      </c>
      <c r="E106" s="135"/>
      <c r="F106" s="135">
        <v>9.19</v>
      </c>
      <c r="G106" s="135">
        <v>49.19</v>
      </c>
      <c r="H106" s="135">
        <v>41.62</v>
      </c>
      <c r="I106" s="196">
        <f t="shared" si="20"/>
        <v>4.3242999999999991</v>
      </c>
      <c r="J106" s="5"/>
      <c r="K106" s="275">
        <f t="shared" si="16"/>
        <v>185</v>
      </c>
      <c r="L106" s="320">
        <f t="shared" si="18"/>
        <v>167.99850000000004</v>
      </c>
      <c r="M106" s="281">
        <f t="shared" si="15"/>
        <v>90.81</v>
      </c>
      <c r="N106" s="318">
        <f t="shared" si="19"/>
        <v>0</v>
      </c>
      <c r="O106" s="283">
        <f t="shared" si="17"/>
        <v>0</v>
      </c>
    </row>
    <row r="107" spans="1:15" s="1" customFormat="1" ht="15" customHeight="1" x14ac:dyDescent="0.25">
      <c r="A107" s="212">
        <v>23</v>
      </c>
      <c r="B107" s="232">
        <v>61470</v>
      </c>
      <c r="C107" s="231" t="s">
        <v>208</v>
      </c>
      <c r="D107" s="134">
        <v>138</v>
      </c>
      <c r="E107" s="135">
        <v>1.45</v>
      </c>
      <c r="F107" s="135">
        <v>13.04</v>
      </c>
      <c r="G107" s="135">
        <v>49.28</v>
      </c>
      <c r="H107" s="135">
        <v>36.229999999999997</v>
      </c>
      <c r="I107" s="196">
        <f t="shared" si="20"/>
        <v>4.2028999999999996</v>
      </c>
      <c r="J107" s="5"/>
      <c r="K107" s="275">
        <f t="shared" si="16"/>
        <v>138</v>
      </c>
      <c r="L107" s="320">
        <f t="shared" si="18"/>
        <v>118.0038</v>
      </c>
      <c r="M107" s="281">
        <f t="shared" si="15"/>
        <v>85.509999999999991</v>
      </c>
      <c r="N107" s="318">
        <f t="shared" si="19"/>
        <v>2.0009999999999999</v>
      </c>
      <c r="O107" s="283">
        <f t="shared" si="17"/>
        <v>1.45</v>
      </c>
    </row>
    <row r="108" spans="1:15" s="1" customFormat="1" ht="15" customHeight="1" x14ac:dyDescent="0.25">
      <c r="A108" s="212">
        <v>24</v>
      </c>
      <c r="B108" s="232">
        <v>61490</v>
      </c>
      <c r="C108" s="231" t="s">
        <v>120</v>
      </c>
      <c r="D108" s="134">
        <v>289</v>
      </c>
      <c r="E108" s="135">
        <v>1.04</v>
      </c>
      <c r="F108" s="135">
        <v>14.88</v>
      </c>
      <c r="G108" s="135">
        <v>57.79</v>
      </c>
      <c r="H108" s="135">
        <v>26.3</v>
      </c>
      <c r="I108" s="196">
        <f t="shared" si="20"/>
        <v>4.0937999999999999</v>
      </c>
      <c r="J108" s="5"/>
      <c r="K108" s="275">
        <f t="shared" si="16"/>
        <v>289</v>
      </c>
      <c r="L108" s="320">
        <f t="shared" si="18"/>
        <v>243.02010000000001</v>
      </c>
      <c r="M108" s="281">
        <f t="shared" si="15"/>
        <v>84.09</v>
      </c>
      <c r="N108" s="318">
        <f t="shared" si="19"/>
        <v>3.0055999999999998</v>
      </c>
      <c r="O108" s="283">
        <f t="shared" si="17"/>
        <v>1.04</v>
      </c>
    </row>
    <row r="109" spans="1:15" s="1" customFormat="1" ht="15" customHeight="1" x14ac:dyDescent="0.25">
      <c r="A109" s="212">
        <v>25</v>
      </c>
      <c r="B109" s="232">
        <v>61500</v>
      </c>
      <c r="C109" s="231" t="s">
        <v>121</v>
      </c>
      <c r="D109" s="134">
        <v>292</v>
      </c>
      <c r="E109" s="135">
        <v>1.03</v>
      </c>
      <c r="F109" s="135">
        <v>7.53</v>
      </c>
      <c r="G109" s="135">
        <v>46.23</v>
      </c>
      <c r="H109" s="135">
        <v>45.21</v>
      </c>
      <c r="I109" s="196">
        <f t="shared" si="20"/>
        <v>4.3562000000000003</v>
      </c>
      <c r="J109" s="5"/>
      <c r="K109" s="275">
        <f t="shared" si="16"/>
        <v>292</v>
      </c>
      <c r="L109" s="320">
        <f t="shared" si="18"/>
        <v>267.00479999999999</v>
      </c>
      <c r="M109" s="401">
        <f t="shared" si="15"/>
        <v>91.44</v>
      </c>
      <c r="N109" s="318">
        <f t="shared" si="19"/>
        <v>3.0076000000000001</v>
      </c>
      <c r="O109" s="283">
        <f t="shared" si="17"/>
        <v>1.03</v>
      </c>
    </row>
    <row r="110" spans="1:15" s="1" customFormat="1" ht="15" customHeight="1" x14ac:dyDescent="0.25">
      <c r="A110" s="212">
        <v>26</v>
      </c>
      <c r="B110" s="232">
        <v>61510</v>
      </c>
      <c r="C110" s="231" t="s">
        <v>92</v>
      </c>
      <c r="D110" s="134">
        <v>157</v>
      </c>
      <c r="E110" s="135"/>
      <c r="F110" s="135">
        <v>8.92</v>
      </c>
      <c r="G110" s="135">
        <v>64.33</v>
      </c>
      <c r="H110" s="135">
        <v>26.75</v>
      </c>
      <c r="I110" s="196">
        <f t="shared" si="20"/>
        <v>4.1783000000000001</v>
      </c>
      <c r="J110" s="5"/>
      <c r="K110" s="275">
        <f t="shared" si="16"/>
        <v>157</v>
      </c>
      <c r="L110" s="320">
        <f t="shared" si="18"/>
        <v>142.9956</v>
      </c>
      <c r="M110" s="281">
        <f t="shared" si="15"/>
        <v>91.08</v>
      </c>
      <c r="N110" s="318">
        <f t="shared" si="19"/>
        <v>0</v>
      </c>
      <c r="O110" s="283">
        <f t="shared" si="17"/>
        <v>0</v>
      </c>
    </row>
    <row r="111" spans="1:15" s="1" customFormat="1" ht="15" customHeight="1" x14ac:dyDescent="0.25">
      <c r="A111" s="212">
        <v>27</v>
      </c>
      <c r="B111" s="232">
        <v>61520</v>
      </c>
      <c r="C111" s="231" t="s">
        <v>188</v>
      </c>
      <c r="D111" s="134">
        <v>202</v>
      </c>
      <c r="E111" s="135"/>
      <c r="F111" s="135">
        <v>5.94</v>
      </c>
      <c r="G111" s="135">
        <v>52.48</v>
      </c>
      <c r="H111" s="135">
        <v>41.58</v>
      </c>
      <c r="I111" s="196">
        <f t="shared" si="20"/>
        <v>4.3563999999999998</v>
      </c>
      <c r="J111" s="5"/>
      <c r="K111" s="275">
        <f t="shared" si="16"/>
        <v>202</v>
      </c>
      <c r="L111" s="320">
        <f t="shared" si="18"/>
        <v>190.00119999999998</v>
      </c>
      <c r="M111" s="281">
        <f t="shared" si="15"/>
        <v>94.06</v>
      </c>
      <c r="N111" s="318">
        <f t="shared" si="19"/>
        <v>0</v>
      </c>
      <c r="O111" s="283">
        <f t="shared" si="17"/>
        <v>0</v>
      </c>
    </row>
    <row r="112" spans="1:15" s="1" customFormat="1" ht="15" customHeight="1" x14ac:dyDescent="0.25">
      <c r="A112" s="212">
        <v>28</v>
      </c>
      <c r="B112" s="229">
        <v>61540</v>
      </c>
      <c r="C112" s="231" t="s">
        <v>189</v>
      </c>
      <c r="D112" s="134">
        <v>192</v>
      </c>
      <c r="E112" s="135">
        <v>2.6</v>
      </c>
      <c r="F112" s="135">
        <v>34.9</v>
      </c>
      <c r="G112" s="135">
        <v>56.25</v>
      </c>
      <c r="H112" s="135">
        <v>6.25</v>
      </c>
      <c r="I112" s="198">
        <f t="shared" si="20"/>
        <v>3.6614999999999998</v>
      </c>
      <c r="J112" s="5"/>
      <c r="K112" s="275">
        <f t="shared" si="16"/>
        <v>192</v>
      </c>
      <c r="L112" s="320">
        <f t="shared" si="18"/>
        <v>120</v>
      </c>
      <c r="M112" s="281">
        <f t="shared" si="15"/>
        <v>62.5</v>
      </c>
      <c r="N112" s="318">
        <f t="shared" si="19"/>
        <v>4.9920000000000009</v>
      </c>
      <c r="O112" s="283">
        <f t="shared" si="17"/>
        <v>2.6</v>
      </c>
    </row>
    <row r="113" spans="1:15" s="1" customFormat="1" ht="15" customHeight="1" x14ac:dyDescent="0.25">
      <c r="A113" s="228">
        <v>29</v>
      </c>
      <c r="B113" s="232">
        <v>61560</v>
      </c>
      <c r="C113" s="220" t="s">
        <v>190</v>
      </c>
      <c r="D113" s="134">
        <v>396</v>
      </c>
      <c r="E113" s="135">
        <v>1.52</v>
      </c>
      <c r="F113" s="135">
        <v>16.670000000000002</v>
      </c>
      <c r="G113" s="135">
        <v>44.95</v>
      </c>
      <c r="H113" s="135">
        <v>36.869999999999997</v>
      </c>
      <c r="I113" s="196">
        <f t="shared" si="20"/>
        <v>4.1720000000000006</v>
      </c>
      <c r="J113" s="5"/>
      <c r="K113" s="275">
        <f t="shared" si="16"/>
        <v>396</v>
      </c>
      <c r="L113" s="320">
        <f t="shared" si="18"/>
        <v>324.00719999999995</v>
      </c>
      <c r="M113" s="281">
        <f t="shared" si="15"/>
        <v>81.819999999999993</v>
      </c>
      <c r="N113" s="324">
        <f t="shared" si="19"/>
        <v>6.0191999999999997</v>
      </c>
      <c r="O113" s="283">
        <f t="shared" si="17"/>
        <v>1.52</v>
      </c>
    </row>
    <row r="114" spans="1:15" s="1" customFormat="1" ht="15" customHeight="1" thickBot="1" x14ac:dyDescent="0.3">
      <c r="A114" s="218">
        <v>30</v>
      </c>
      <c r="B114" s="229">
        <v>61570</v>
      </c>
      <c r="C114" s="86" t="s">
        <v>191</v>
      </c>
      <c r="D114" s="134">
        <v>254</v>
      </c>
      <c r="E114" s="135">
        <v>0.39</v>
      </c>
      <c r="F114" s="135">
        <v>7.87</v>
      </c>
      <c r="G114" s="135">
        <v>64.17</v>
      </c>
      <c r="H114" s="135">
        <v>27.56</v>
      </c>
      <c r="I114" s="196">
        <f t="shared" si="20"/>
        <v>4.1886999999999999</v>
      </c>
      <c r="J114" s="5"/>
      <c r="K114" s="334">
        <f t="shared" si="16"/>
        <v>254</v>
      </c>
      <c r="L114" s="335">
        <f t="shared" si="18"/>
        <v>232.99420000000001</v>
      </c>
      <c r="M114" s="402">
        <f t="shared" si="15"/>
        <v>91.73</v>
      </c>
      <c r="N114" s="335">
        <f t="shared" si="19"/>
        <v>0.99060000000000004</v>
      </c>
      <c r="O114" s="337">
        <f t="shared" si="17"/>
        <v>0.39</v>
      </c>
    </row>
    <row r="115" spans="1:15" s="1" customFormat="1" ht="15" customHeight="1" thickBot="1" x14ac:dyDescent="0.3">
      <c r="A115" s="211"/>
      <c r="B115" s="193"/>
      <c r="C115" s="183" t="s">
        <v>114</v>
      </c>
      <c r="D115" s="188">
        <f>SUM(D116:D124)</f>
        <v>1167</v>
      </c>
      <c r="E115" s="189">
        <f t="shared" ref="E115:H115" si="21">AVERAGE(E116:E124)</f>
        <v>1.26</v>
      </c>
      <c r="F115" s="189">
        <f t="shared" si="21"/>
        <v>9.3522222222222222</v>
      </c>
      <c r="G115" s="189">
        <f t="shared" si="21"/>
        <v>53.065555555555562</v>
      </c>
      <c r="H115" s="189">
        <f t="shared" si="21"/>
        <v>37.163333333333334</v>
      </c>
      <c r="I115" s="190">
        <f>AVERAGE(I116:I124)</f>
        <v>4.2697555555555553</v>
      </c>
      <c r="J115" s="5"/>
      <c r="K115" s="325">
        <f t="shared" si="16"/>
        <v>1167</v>
      </c>
      <c r="L115" s="326">
        <f>SUM(L116:L124)</f>
        <v>1038.0227</v>
      </c>
      <c r="M115" s="327">
        <f t="shared" si="15"/>
        <v>90.228888888888889</v>
      </c>
      <c r="N115" s="328">
        <f>SUM(N116:N124)</f>
        <v>8.0111000000000008</v>
      </c>
      <c r="O115" s="329">
        <f t="shared" si="17"/>
        <v>1.26</v>
      </c>
    </row>
    <row r="116" spans="1:15" s="1" customFormat="1" ht="15" customHeight="1" x14ac:dyDescent="0.25">
      <c r="A116" s="217">
        <v>1</v>
      </c>
      <c r="B116" s="78">
        <v>70020</v>
      </c>
      <c r="C116" s="177" t="s">
        <v>93</v>
      </c>
      <c r="D116" s="151">
        <v>118</v>
      </c>
      <c r="E116" s="152"/>
      <c r="F116" s="152">
        <v>3.39</v>
      </c>
      <c r="G116" s="152">
        <v>39.83</v>
      </c>
      <c r="H116" s="152">
        <v>56.78</v>
      </c>
      <c r="I116" s="206">
        <f t="shared" ref="I116:I124" si="22">(2*E116+3*F116+4*G116+5*H116)/100</f>
        <v>4.5339</v>
      </c>
      <c r="J116" s="5"/>
      <c r="K116" s="341">
        <f t="shared" si="16"/>
        <v>118</v>
      </c>
      <c r="L116" s="342">
        <f t="shared" si="18"/>
        <v>113.99979999999999</v>
      </c>
      <c r="M116" s="343">
        <f t="shared" si="15"/>
        <v>96.61</v>
      </c>
      <c r="N116" s="344">
        <f t="shared" si="19"/>
        <v>0</v>
      </c>
      <c r="O116" s="345">
        <f t="shared" si="17"/>
        <v>0</v>
      </c>
    </row>
    <row r="117" spans="1:15" s="1" customFormat="1" ht="15" customHeight="1" x14ac:dyDescent="0.25">
      <c r="A117" s="228">
        <v>2</v>
      </c>
      <c r="B117" s="232">
        <v>70110</v>
      </c>
      <c r="C117" s="231" t="s">
        <v>96</v>
      </c>
      <c r="D117" s="134">
        <v>80</v>
      </c>
      <c r="E117" s="135"/>
      <c r="F117" s="135">
        <v>13.75</v>
      </c>
      <c r="G117" s="135">
        <v>46.25</v>
      </c>
      <c r="H117" s="135">
        <v>40</v>
      </c>
      <c r="I117" s="207">
        <f t="shared" si="22"/>
        <v>4.2625000000000002</v>
      </c>
      <c r="J117" s="5"/>
      <c r="K117" s="275">
        <f t="shared" si="16"/>
        <v>80</v>
      </c>
      <c r="L117" s="320">
        <f t="shared" si="18"/>
        <v>69</v>
      </c>
      <c r="M117" s="281">
        <f t="shared" si="15"/>
        <v>86.25</v>
      </c>
      <c r="N117" s="318">
        <f t="shared" si="19"/>
        <v>0</v>
      </c>
      <c r="O117" s="283">
        <f t="shared" si="17"/>
        <v>0</v>
      </c>
    </row>
    <row r="118" spans="1:15" s="1" customFormat="1" ht="15" customHeight="1" x14ac:dyDescent="0.25">
      <c r="A118" s="228">
        <v>3</v>
      </c>
      <c r="B118" s="232">
        <v>70021</v>
      </c>
      <c r="C118" s="231" t="s">
        <v>94</v>
      </c>
      <c r="D118" s="134">
        <v>64</v>
      </c>
      <c r="E118" s="135"/>
      <c r="F118" s="135">
        <v>6.25</v>
      </c>
      <c r="G118" s="135">
        <v>53.13</v>
      </c>
      <c r="H118" s="135">
        <v>40.630000000000003</v>
      </c>
      <c r="I118" s="207">
        <f t="shared" si="22"/>
        <v>4.3441999999999998</v>
      </c>
      <c r="J118" s="5"/>
      <c r="K118" s="275">
        <f t="shared" si="16"/>
        <v>64</v>
      </c>
      <c r="L118" s="320">
        <f t="shared" si="18"/>
        <v>60.006400000000006</v>
      </c>
      <c r="M118" s="281">
        <f t="shared" si="15"/>
        <v>93.76</v>
      </c>
      <c r="N118" s="318">
        <f t="shared" si="19"/>
        <v>0</v>
      </c>
      <c r="O118" s="283">
        <f t="shared" si="17"/>
        <v>0</v>
      </c>
    </row>
    <row r="119" spans="1:15" s="1" customFormat="1" ht="15" customHeight="1" x14ac:dyDescent="0.25">
      <c r="A119" s="228">
        <v>4</v>
      </c>
      <c r="B119" s="232">
        <v>70040</v>
      </c>
      <c r="C119" s="231" t="s">
        <v>95</v>
      </c>
      <c r="D119" s="134">
        <v>73</v>
      </c>
      <c r="E119" s="135"/>
      <c r="F119" s="135">
        <v>12.33</v>
      </c>
      <c r="G119" s="135">
        <v>53.42</v>
      </c>
      <c r="H119" s="135">
        <v>34.25</v>
      </c>
      <c r="I119" s="207">
        <f t="shared" si="22"/>
        <v>4.2191999999999998</v>
      </c>
      <c r="J119" s="5"/>
      <c r="K119" s="275">
        <f t="shared" si="16"/>
        <v>73</v>
      </c>
      <c r="L119" s="320">
        <f t="shared" si="18"/>
        <v>63.999099999999999</v>
      </c>
      <c r="M119" s="281">
        <f t="shared" si="15"/>
        <v>87.67</v>
      </c>
      <c r="N119" s="318">
        <f t="shared" si="19"/>
        <v>0</v>
      </c>
      <c r="O119" s="283">
        <f t="shared" si="17"/>
        <v>0</v>
      </c>
    </row>
    <row r="120" spans="1:15" s="1" customFormat="1" ht="15" customHeight="1" x14ac:dyDescent="0.25">
      <c r="A120" s="228">
        <v>5</v>
      </c>
      <c r="B120" s="232">
        <v>70100</v>
      </c>
      <c r="C120" s="231" t="s">
        <v>192</v>
      </c>
      <c r="D120" s="134">
        <v>79</v>
      </c>
      <c r="E120" s="135"/>
      <c r="F120" s="135">
        <v>1.27</v>
      </c>
      <c r="G120" s="135">
        <v>59.49</v>
      </c>
      <c r="H120" s="135">
        <v>39.24</v>
      </c>
      <c r="I120" s="207">
        <f t="shared" si="22"/>
        <v>4.3797000000000006</v>
      </c>
      <c r="J120" s="5"/>
      <c r="K120" s="275">
        <f t="shared" si="16"/>
        <v>79</v>
      </c>
      <c r="L120" s="320">
        <f t="shared" si="18"/>
        <v>77.996700000000004</v>
      </c>
      <c r="M120" s="281">
        <f t="shared" si="15"/>
        <v>98.73</v>
      </c>
      <c r="N120" s="318">
        <f t="shared" si="19"/>
        <v>0</v>
      </c>
      <c r="O120" s="283">
        <f t="shared" si="17"/>
        <v>0</v>
      </c>
    </row>
    <row r="121" spans="1:15" s="1" customFormat="1" ht="15" customHeight="1" x14ac:dyDescent="0.25">
      <c r="A121" s="228">
        <v>6</v>
      </c>
      <c r="B121" s="232">
        <v>70270</v>
      </c>
      <c r="C121" s="230" t="s">
        <v>97</v>
      </c>
      <c r="D121" s="134">
        <v>70</v>
      </c>
      <c r="E121" s="135">
        <v>1.43</v>
      </c>
      <c r="F121" s="135">
        <v>15.71</v>
      </c>
      <c r="G121" s="135">
        <v>45.71</v>
      </c>
      <c r="H121" s="135">
        <v>37.14</v>
      </c>
      <c r="I121" s="208">
        <f t="shared" si="22"/>
        <v>4.1852999999999998</v>
      </c>
      <c r="J121" s="5"/>
      <c r="K121" s="275">
        <f t="shared" si="16"/>
        <v>70</v>
      </c>
      <c r="L121" s="320">
        <f t="shared" si="18"/>
        <v>57.994999999999997</v>
      </c>
      <c r="M121" s="281">
        <f t="shared" si="15"/>
        <v>82.85</v>
      </c>
      <c r="N121" s="318">
        <f t="shared" si="19"/>
        <v>1.0009999999999999</v>
      </c>
      <c r="O121" s="283">
        <f t="shared" si="17"/>
        <v>1.43</v>
      </c>
    </row>
    <row r="122" spans="1:15" s="1" customFormat="1" ht="15" customHeight="1" x14ac:dyDescent="0.25">
      <c r="A122" s="228">
        <v>7</v>
      </c>
      <c r="B122" s="233">
        <v>70510</v>
      </c>
      <c r="C122" s="230" t="s">
        <v>98</v>
      </c>
      <c r="D122" s="134">
        <v>44</v>
      </c>
      <c r="E122" s="135"/>
      <c r="F122" s="135">
        <v>6.82</v>
      </c>
      <c r="G122" s="135">
        <v>75</v>
      </c>
      <c r="H122" s="135">
        <v>18.18</v>
      </c>
      <c r="I122" s="207">
        <f t="shared" si="22"/>
        <v>4.1135999999999999</v>
      </c>
      <c r="J122" s="5"/>
      <c r="K122" s="275">
        <f t="shared" si="16"/>
        <v>44</v>
      </c>
      <c r="L122" s="320">
        <f t="shared" si="18"/>
        <v>40.999200000000002</v>
      </c>
      <c r="M122" s="281">
        <f t="shared" si="15"/>
        <v>93.18</v>
      </c>
      <c r="N122" s="318">
        <f t="shared" si="19"/>
        <v>0</v>
      </c>
      <c r="O122" s="283">
        <f t="shared" si="17"/>
        <v>0</v>
      </c>
    </row>
    <row r="123" spans="1:15" s="1" customFormat="1" ht="15" customHeight="1" x14ac:dyDescent="0.25">
      <c r="A123" s="212">
        <v>8</v>
      </c>
      <c r="B123" s="233">
        <v>10880</v>
      </c>
      <c r="C123" s="230" t="s">
        <v>193</v>
      </c>
      <c r="D123" s="134">
        <v>360</v>
      </c>
      <c r="E123" s="135">
        <v>0.56000000000000005</v>
      </c>
      <c r="F123" s="135">
        <v>11.39</v>
      </c>
      <c r="G123" s="135">
        <v>50.28</v>
      </c>
      <c r="H123" s="135">
        <v>37.78</v>
      </c>
      <c r="I123" s="207">
        <f t="shared" si="22"/>
        <v>4.2530999999999999</v>
      </c>
      <c r="J123" s="5"/>
      <c r="K123" s="339">
        <f t="shared" si="16"/>
        <v>360</v>
      </c>
      <c r="L123" s="321">
        <f t="shared" si="18"/>
        <v>317.01600000000002</v>
      </c>
      <c r="M123" s="285">
        <f t="shared" si="15"/>
        <v>88.06</v>
      </c>
      <c r="N123" s="340">
        <f t="shared" si="19"/>
        <v>2.016</v>
      </c>
      <c r="O123" s="286">
        <f t="shared" si="17"/>
        <v>0.56000000000000005</v>
      </c>
    </row>
    <row r="124" spans="1:15" s="1" customFormat="1" ht="15" customHeight="1" thickBot="1" x14ac:dyDescent="0.3">
      <c r="A124" s="215">
        <v>9</v>
      </c>
      <c r="B124" s="216">
        <v>10890</v>
      </c>
      <c r="C124" s="92" t="s">
        <v>125</v>
      </c>
      <c r="D124" s="154">
        <v>279</v>
      </c>
      <c r="E124" s="155">
        <v>1.79</v>
      </c>
      <c r="F124" s="155">
        <v>13.26</v>
      </c>
      <c r="G124" s="155">
        <v>54.48</v>
      </c>
      <c r="H124" s="155">
        <v>30.47</v>
      </c>
      <c r="I124" s="221">
        <f t="shared" si="22"/>
        <v>4.1363000000000003</v>
      </c>
      <c r="J124" s="5"/>
      <c r="K124" s="346">
        <f t="shared" si="16"/>
        <v>279</v>
      </c>
      <c r="L124" s="347">
        <f t="shared" si="18"/>
        <v>237.01049999999995</v>
      </c>
      <c r="M124" s="348">
        <f t="shared" si="15"/>
        <v>84.949999999999989</v>
      </c>
      <c r="N124" s="347">
        <f t="shared" si="19"/>
        <v>4.9941000000000004</v>
      </c>
      <c r="O124" s="349">
        <f t="shared" si="17"/>
        <v>1.79</v>
      </c>
    </row>
    <row r="125" spans="1:15" ht="15" customHeight="1" x14ac:dyDescent="0.25">
      <c r="A125" s="8"/>
      <c r="B125" s="8"/>
      <c r="C125" s="8"/>
      <c r="D125" s="426" t="s">
        <v>101</v>
      </c>
      <c r="E125" s="426"/>
      <c r="F125" s="426"/>
      <c r="G125" s="426"/>
      <c r="H125" s="426"/>
      <c r="I125" s="191">
        <f>AVERAGE(I8:I16,I18:I29,I31:I47,I49:I68,I70:I83,I85:I114,I116:I124)</f>
        <v>4.1039108108108113</v>
      </c>
      <c r="J125" s="3"/>
    </row>
    <row r="126" spans="1:15" ht="15" customHeight="1" x14ac:dyDescent="0.25">
      <c r="A126" s="8"/>
      <c r="B126" s="8"/>
      <c r="C126" s="8"/>
      <c r="D126" s="8"/>
      <c r="E126" s="9"/>
      <c r="I126" s="225"/>
      <c r="J126" s="3"/>
    </row>
    <row r="127" spans="1:15" ht="15" customHeight="1" x14ac:dyDescent="0.25">
      <c r="A127" s="8"/>
      <c r="B127" s="8"/>
      <c r="C127" s="8"/>
      <c r="D127" s="8"/>
      <c r="E127" s="9"/>
      <c r="I127" s="225"/>
      <c r="J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4"/>
      <c r="J128" s="3"/>
    </row>
  </sheetData>
  <mergeCells count="8">
    <mergeCell ref="I4:I5"/>
    <mergeCell ref="D125:H125"/>
    <mergeCell ref="C2:D2"/>
    <mergeCell ref="A4:A5"/>
    <mergeCell ref="B4:B5"/>
    <mergeCell ref="C4:C5"/>
    <mergeCell ref="D4:D5"/>
    <mergeCell ref="E4:H4"/>
  </mergeCells>
  <conditionalFormatting sqref="I6:I125">
    <cfRule type="cellIs" dxfId="13" priority="10" stopIfTrue="1" operator="between">
      <formula>$I$125</formula>
      <formula>4.095</formula>
    </cfRule>
    <cfRule type="cellIs" dxfId="12" priority="11" stopIfTrue="1" operator="lessThan">
      <formula>3.5</formula>
    </cfRule>
    <cfRule type="cellIs" dxfId="11" priority="12" stopIfTrue="1" operator="between">
      <formula>$I$125</formula>
      <formula>3.5</formula>
    </cfRule>
    <cfRule type="cellIs" dxfId="10" priority="13" stopIfTrue="1" operator="between">
      <formula>4.5</formula>
      <formula>$I$125</formula>
    </cfRule>
    <cfRule type="cellIs" dxfId="9" priority="14" stopIfTrue="1" operator="greaterThanOrEqual">
      <formula>4.5</formula>
    </cfRule>
  </conditionalFormatting>
  <conditionalFormatting sqref="N7:O124">
    <cfRule type="containsBlanks" dxfId="8" priority="6">
      <formula>LEN(TRIM(N7))=0</formula>
    </cfRule>
    <cfRule type="cellIs" dxfId="7" priority="7" stopIfTrue="1" operator="equal">
      <formula>0</formula>
    </cfRule>
    <cfRule type="cellIs" dxfId="6" priority="8" operator="between">
      <formula>0</formula>
      <formula>9.99</formula>
    </cfRule>
    <cfRule type="cellIs" dxfId="5" priority="9" operator="greaterThanOrEqual">
      <formula>9.9</formula>
    </cfRule>
  </conditionalFormatting>
  <conditionalFormatting sqref="M7:M51 M110:M113 M115:M124 M53:M71 M73:M108">
    <cfRule type="cellIs" dxfId="4" priority="1" operator="equal">
      <formula>90</formula>
    </cfRule>
    <cfRule type="cellIs" dxfId="3" priority="2" operator="lessThan">
      <formula>50</formula>
    </cfRule>
    <cfRule type="cellIs" dxfId="2" priority="3" operator="between">
      <formula>50</formula>
      <formula>$M$6</formula>
    </cfRule>
    <cfRule type="cellIs" dxfId="1" priority="4" operator="between">
      <formula>$M$6</formula>
      <formula>90</formula>
    </cfRule>
    <cfRule type="cellIs" dxfId="0" priority="5" operator="between">
      <formula>90</formula>
      <formula>100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Окружающий мир-4 2020-2024</vt:lpstr>
      <vt:lpstr>Окружающий мир-4 2020</vt:lpstr>
      <vt:lpstr>Окружающий мир-4 2021</vt:lpstr>
      <vt:lpstr>Окружающий мир-4 2022 расклад</vt:lpstr>
      <vt:lpstr>Окружающий мир-4 2023 расклад</vt:lpstr>
      <vt:lpstr>Окружающий мир-4 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dcterms:created xsi:type="dcterms:W3CDTF">2017-12-20T06:06:57Z</dcterms:created>
  <dcterms:modified xsi:type="dcterms:W3CDTF">2024-07-25T06:38:40Z</dcterms:modified>
</cp:coreProperties>
</file>