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nostaev\Desktop\КИМЦ 2021-2022\МСОКО\"/>
    </mc:Choice>
  </mc:AlternateContent>
  <bookViews>
    <workbookView xWindow="0" yWindow="0" windowWidth="28800" windowHeight="12435" tabRatio="713"/>
  </bookViews>
  <sheets>
    <sheet name="Математика-4 2018-2021" sheetId="13" r:id="rId1"/>
    <sheet name="Математика-4 2018 расклад" sheetId="12" r:id="rId2"/>
    <sheet name="Математика-4 2019 расклад" sheetId="11" r:id="rId3"/>
    <sheet name="Математика-4 2020 расклад" sheetId="10" r:id="rId4"/>
    <sheet name="Математика-4 2021 расклад" sheetId="9" r:id="rId5"/>
  </sheets>
  <calcPr calcId="152511"/>
</workbook>
</file>

<file path=xl/calcChain.xml><?xml version="1.0" encoding="utf-8"?>
<calcChain xmlns="http://schemas.openxmlformats.org/spreadsheetml/2006/main">
  <c r="A6" i="13" l="1"/>
  <c r="E6" i="12" l="1"/>
  <c r="F83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T7" i="13"/>
  <c r="U7" i="13"/>
  <c r="V7" i="13"/>
  <c r="W7" i="13"/>
  <c r="D8" i="13"/>
  <c r="E8" i="13"/>
  <c r="G8" i="13"/>
  <c r="H8" i="13"/>
  <c r="I8" i="13"/>
  <c r="K8" i="13"/>
  <c r="L8" i="13"/>
  <c r="M8" i="13"/>
  <c r="O8" i="13"/>
  <c r="P8" i="13"/>
  <c r="Q8" i="13"/>
  <c r="S8" i="13"/>
  <c r="T8" i="13"/>
  <c r="U8" i="13"/>
  <c r="W8" i="13"/>
  <c r="D9" i="13"/>
  <c r="E9" i="13"/>
  <c r="F9" i="13"/>
  <c r="G9" i="13"/>
  <c r="H9" i="13"/>
  <c r="I9" i="13"/>
  <c r="J9" i="13"/>
  <c r="K9" i="13"/>
  <c r="L9" i="13"/>
  <c r="M9" i="13"/>
  <c r="O9" i="13"/>
  <c r="P9" i="13"/>
  <c r="Q9" i="13"/>
  <c r="R9" i="13"/>
  <c r="S9" i="13"/>
  <c r="T9" i="13"/>
  <c r="U9" i="13"/>
  <c r="V9" i="13"/>
  <c r="W9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S31" i="13"/>
  <c r="T31" i="13"/>
  <c r="U31" i="13"/>
  <c r="V31" i="13"/>
  <c r="W31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P55" i="13"/>
  <c r="Q55" i="13"/>
  <c r="R55" i="13"/>
  <c r="S55" i="13"/>
  <c r="T55" i="13"/>
  <c r="U55" i="13"/>
  <c r="V55" i="13"/>
  <c r="W55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W65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U68" i="13"/>
  <c r="V68" i="13"/>
  <c r="W68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D71" i="13"/>
  <c r="E71" i="13"/>
  <c r="F71" i="13"/>
  <c r="G71" i="13"/>
  <c r="H71" i="13"/>
  <c r="I71" i="13"/>
  <c r="J71" i="13"/>
  <c r="K71" i="13"/>
  <c r="L71" i="13"/>
  <c r="M71" i="13"/>
  <c r="N71" i="13"/>
  <c r="O71" i="13"/>
  <c r="P71" i="13"/>
  <c r="Q71" i="13"/>
  <c r="R71" i="13"/>
  <c r="S71" i="13"/>
  <c r="T71" i="13"/>
  <c r="U71" i="13"/>
  <c r="V71" i="13"/>
  <c r="W71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D76" i="13"/>
  <c r="E76" i="13"/>
  <c r="F76" i="13"/>
  <c r="G76" i="13"/>
  <c r="H76" i="13"/>
  <c r="I76" i="13"/>
  <c r="J76" i="13"/>
  <c r="K76" i="13"/>
  <c r="L76" i="13"/>
  <c r="M76" i="13"/>
  <c r="N76" i="13"/>
  <c r="O76" i="13"/>
  <c r="P76" i="13"/>
  <c r="Q76" i="13"/>
  <c r="R76" i="13"/>
  <c r="S76" i="13"/>
  <c r="T76" i="13"/>
  <c r="U76" i="13"/>
  <c r="V76" i="13"/>
  <c r="W76" i="13"/>
  <c r="D77" i="13"/>
  <c r="E77" i="13"/>
  <c r="F77" i="13"/>
  <c r="G77" i="13"/>
  <c r="H77" i="13"/>
  <c r="I77" i="13"/>
  <c r="J77" i="13"/>
  <c r="K77" i="13"/>
  <c r="L77" i="13"/>
  <c r="M77" i="13"/>
  <c r="N77" i="13"/>
  <c r="O77" i="13"/>
  <c r="P77" i="13"/>
  <c r="Q77" i="13"/>
  <c r="R77" i="13"/>
  <c r="S77" i="13"/>
  <c r="T77" i="13"/>
  <c r="U77" i="13"/>
  <c r="V77" i="13"/>
  <c r="W77" i="13"/>
  <c r="D78" i="13"/>
  <c r="E78" i="13"/>
  <c r="F78" i="13"/>
  <c r="G78" i="13"/>
  <c r="H78" i="13"/>
  <c r="I78" i="13"/>
  <c r="J78" i="13"/>
  <c r="K78" i="13"/>
  <c r="L78" i="13"/>
  <c r="M78" i="13"/>
  <c r="N78" i="13"/>
  <c r="O78" i="13"/>
  <c r="P78" i="13"/>
  <c r="Q78" i="13"/>
  <c r="R78" i="13"/>
  <c r="S78" i="13"/>
  <c r="T78" i="13"/>
  <c r="U78" i="13"/>
  <c r="V78" i="13"/>
  <c r="W78" i="13"/>
  <c r="D79" i="13"/>
  <c r="E79" i="13"/>
  <c r="F79" i="13"/>
  <c r="G79" i="13"/>
  <c r="H79" i="13"/>
  <c r="I79" i="13"/>
  <c r="J79" i="13"/>
  <c r="K79" i="13"/>
  <c r="L79" i="13"/>
  <c r="M79" i="13"/>
  <c r="N79" i="13"/>
  <c r="O79" i="13"/>
  <c r="P79" i="13"/>
  <c r="Q79" i="13"/>
  <c r="R79" i="13"/>
  <c r="S79" i="13"/>
  <c r="T79" i="13"/>
  <c r="U79" i="13"/>
  <c r="V79" i="13"/>
  <c r="W79" i="13"/>
  <c r="D80" i="13"/>
  <c r="E80" i="13"/>
  <c r="F80" i="13"/>
  <c r="G80" i="13"/>
  <c r="H80" i="13"/>
  <c r="I80" i="13"/>
  <c r="J80" i="13"/>
  <c r="K80" i="13"/>
  <c r="L80" i="13"/>
  <c r="M80" i="13"/>
  <c r="N80" i="13"/>
  <c r="O80" i="13"/>
  <c r="P80" i="13"/>
  <c r="Q80" i="13"/>
  <c r="R80" i="13"/>
  <c r="S80" i="13"/>
  <c r="T80" i="13"/>
  <c r="U80" i="13"/>
  <c r="V80" i="13"/>
  <c r="W80" i="13"/>
  <c r="D81" i="13"/>
  <c r="E81" i="13"/>
  <c r="F81" i="13"/>
  <c r="G81" i="13"/>
  <c r="H81" i="13"/>
  <c r="I81" i="13"/>
  <c r="J81" i="13"/>
  <c r="K81" i="13"/>
  <c r="L81" i="13"/>
  <c r="M81" i="13"/>
  <c r="N81" i="13"/>
  <c r="O81" i="13"/>
  <c r="P81" i="13"/>
  <c r="Q81" i="13"/>
  <c r="R81" i="13"/>
  <c r="S81" i="13"/>
  <c r="T81" i="13"/>
  <c r="U81" i="13"/>
  <c r="V81" i="13"/>
  <c r="W81" i="13"/>
  <c r="D82" i="13"/>
  <c r="E82" i="13"/>
  <c r="F82" i="13"/>
  <c r="G82" i="13"/>
  <c r="H82" i="13"/>
  <c r="I82" i="13"/>
  <c r="J82" i="13"/>
  <c r="K82" i="13"/>
  <c r="L82" i="13"/>
  <c r="M82" i="13"/>
  <c r="N82" i="13"/>
  <c r="O82" i="13"/>
  <c r="P82" i="13"/>
  <c r="Q82" i="13"/>
  <c r="R82" i="13"/>
  <c r="S82" i="13"/>
  <c r="T82" i="13"/>
  <c r="U82" i="13"/>
  <c r="V82" i="13"/>
  <c r="W82" i="13"/>
  <c r="G83" i="13"/>
  <c r="J83" i="13"/>
  <c r="K83" i="13"/>
  <c r="N83" i="13"/>
  <c r="O83" i="13"/>
  <c r="R83" i="13"/>
  <c r="S83" i="13"/>
  <c r="V83" i="13"/>
  <c r="W83" i="13"/>
  <c r="D84" i="13"/>
  <c r="F84" i="13"/>
  <c r="G84" i="13"/>
  <c r="H84" i="13"/>
  <c r="J84" i="13"/>
  <c r="K84" i="13"/>
  <c r="L84" i="13"/>
  <c r="N84" i="13"/>
  <c r="O84" i="13"/>
  <c r="P84" i="13"/>
  <c r="R84" i="13"/>
  <c r="S84" i="13"/>
  <c r="T84" i="13"/>
  <c r="V84" i="13"/>
  <c r="W84" i="13"/>
  <c r="D85" i="13"/>
  <c r="E85" i="13"/>
  <c r="F85" i="13"/>
  <c r="G85" i="13"/>
  <c r="H85" i="13"/>
  <c r="I85" i="13"/>
  <c r="J85" i="13"/>
  <c r="K85" i="13"/>
  <c r="L85" i="13"/>
  <c r="M85" i="13"/>
  <c r="N85" i="13"/>
  <c r="O85" i="13"/>
  <c r="P85" i="13"/>
  <c r="Q85" i="13"/>
  <c r="R85" i="13"/>
  <c r="S85" i="13"/>
  <c r="T85" i="13"/>
  <c r="U85" i="13"/>
  <c r="V85" i="13"/>
  <c r="W85" i="13"/>
  <c r="D86" i="13"/>
  <c r="E86" i="13"/>
  <c r="F86" i="13"/>
  <c r="G86" i="13"/>
  <c r="H86" i="13"/>
  <c r="I86" i="13"/>
  <c r="J86" i="13"/>
  <c r="K86" i="13"/>
  <c r="L86" i="13"/>
  <c r="M86" i="13"/>
  <c r="N86" i="13"/>
  <c r="O86" i="13"/>
  <c r="P86" i="13"/>
  <c r="Q86" i="13"/>
  <c r="R86" i="13"/>
  <c r="S86" i="13"/>
  <c r="T86" i="13"/>
  <c r="U86" i="13"/>
  <c r="V86" i="13"/>
  <c r="W86" i="13"/>
  <c r="D87" i="13"/>
  <c r="E87" i="13"/>
  <c r="F87" i="13"/>
  <c r="G87" i="13"/>
  <c r="H87" i="13"/>
  <c r="I87" i="13"/>
  <c r="J87" i="13"/>
  <c r="K87" i="13"/>
  <c r="L87" i="13"/>
  <c r="M87" i="13"/>
  <c r="N87" i="13"/>
  <c r="O87" i="13"/>
  <c r="P87" i="13"/>
  <c r="Q87" i="13"/>
  <c r="R87" i="13"/>
  <c r="S87" i="13"/>
  <c r="T87" i="13"/>
  <c r="U87" i="13"/>
  <c r="V87" i="13"/>
  <c r="W87" i="13"/>
  <c r="D88" i="13"/>
  <c r="E88" i="13"/>
  <c r="F88" i="13"/>
  <c r="G88" i="13"/>
  <c r="H88" i="13"/>
  <c r="I88" i="13"/>
  <c r="J88" i="13"/>
  <c r="K88" i="13"/>
  <c r="L88" i="13"/>
  <c r="M88" i="13"/>
  <c r="N88" i="13"/>
  <c r="O88" i="13"/>
  <c r="P88" i="13"/>
  <c r="Q88" i="13"/>
  <c r="R88" i="13"/>
  <c r="S88" i="13"/>
  <c r="T88" i="13"/>
  <c r="U88" i="13"/>
  <c r="V88" i="13"/>
  <c r="W88" i="13"/>
  <c r="D89" i="13"/>
  <c r="E89" i="13"/>
  <c r="F89" i="13"/>
  <c r="G89" i="13"/>
  <c r="H89" i="13"/>
  <c r="I89" i="13"/>
  <c r="J89" i="13"/>
  <c r="K89" i="13"/>
  <c r="L89" i="13"/>
  <c r="M89" i="13"/>
  <c r="N89" i="13"/>
  <c r="O89" i="13"/>
  <c r="P89" i="13"/>
  <c r="Q89" i="13"/>
  <c r="R89" i="13"/>
  <c r="S89" i="13"/>
  <c r="T89" i="13"/>
  <c r="U89" i="13"/>
  <c r="V89" i="13"/>
  <c r="W89" i="13"/>
  <c r="D90" i="13"/>
  <c r="E90" i="13"/>
  <c r="F90" i="13"/>
  <c r="G90" i="13"/>
  <c r="H90" i="13"/>
  <c r="I90" i="13"/>
  <c r="J90" i="13"/>
  <c r="K90" i="13"/>
  <c r="L90" i="13"/>
  <c r="M90" i="13"/>
  <c r="N90" i="13"/>
  <c r="O90" i="13"/>
  <c r="P90" i="13"/>
  <c r="Q90" i="13"/>
  <c r="R90" i="13"/>
  <c r="S90" i="13"/>
  <c r="T90" i="13"/>
  <c r="U90" i="13"/>
  <c r="V90" i="13"/>
  <c r="W90" i="13"/>
  <c r="D91" i="13"/>
  <c r="E91" i="13"/>
  <c r="F91" i="13"/>
  <c r="G91" i="13"/>
  <c r="H91" i="13"/>
  <c r="I91" i="13"/>
  <c r="J91" i="13"/>
  <c r="K91" i="13"/>
  <c r="L91" i="13"/>
  <c r="M91" i="13"/>
  <c r="N91" i="13"/>
  <c r="O91" i="13"/>
  <c r="P91" i="13"/>
  <c r="Q91" i="13"/>
  <c r="R91" i="13"/>
  <c r="S91" i="13"/>
  <c r="T91" i="13"/>
  <c r="U91" i="13"/>
  <c r="V91" i="13"/>
  <c r="W91" i="13"/>
  <c r="D92" i="13"/>
  <c r="E92" i="13"/>
  <c r="F92" i="13"/>
  <c r="G92" i="13"/>
  <c r="H92" i="13"/>
  <c r="I92" i="13"/>
  <c r="J92" i="13"/>
  <c r="K92" i="13"/>
  <c r="L92" i="13"/>
  <c r="M92" i="13"/>
  <c r="N92" i="13"/>
  <c r="O92" i="13"/>
  <c r="P92" i="13"/>
  <c r="Q92" i="13"/>
  <c r="R92" i="13"/>
  <c r="S92" i="13"/>
  <c r="T92" i="13"/>
  <c r="U92" i="13"/>
  <c r="V92" i="13"/>
  <c r="W92" i="13"/>
  <c r="D93" i="13"/>
  <c r="E93" i="13"/>
  <c r="F93" i="13"/>
  <c r="G93" i="13"/>
  <c r="H93" i="13"/>
  <c r="I93" i="13"/>
  <c r="J93" i="13"/>
  <c r="K93" i="13"/>
  <c r="L93" i="13"/>
  <c r="M93" i="13"/>
  <c r="N93" i="13"/>
  <c r="O93" i="13"/>
  <c r="P93" i="13"/>
  <c r="Q93" i="13"/>
  <c r="R93" i="13"/>
  <c r="S93" i="13"/>
  <c r="T93" i="13"/>
  <c r="U93" i="13"/>
  <c r="V93" i="13"/>
  <c r="W93" i="13"/>
  <c r="D94" i="13"/>
  <c r="E94" i="13"/>
  <c r="F94" i="13"/>
  <c r="G94" i="13"/>
  <c r="H94" i="13"/>
  <c r="I94" i="13"/>
  <c r="J94" i="13"/>
  <c r="K94" i="13"/>
  <c r="L94" i="13"/>
  <c r="M94" i="13"/>
  <c r="N94" i="13"/>
  <c r="O94" i="13"/>
  <c r="P94" i="13"/>
  <c r="Q94" i="13"/>
  <c r="R94" i="13"/>
  <c r="S94" i="13"/>
  <c r="T94" i="13"/>
  <c r="U94" i="13"/>
  <c r="V94" i="13"/>
  <c r="W94" i="13"/>
  <c r="D95" i="13"/>
  <c r="E95" i="13"/>
  <c r="F95" i="13"/>
  <c r="G95" i="13"/>
  <c r="H95" i="13"/>
  <c r="I95" i="13"/>
  <c r="J95" i="13"/>
  <c r="K95" i="13"/>
  <c r="L95" i="13"/>
  <c r="M95" i="13"/>
  <c r="N95" i="13"/>
  <c r="O95" i="13"/>
  <c r="P95" i="13"/>
  <c r="Q95" i="13"/>
  <c r="R95" i="13"/>
  <c r="S95" i="13"/>
  <c r="T95" i="13"/>
  <c r="U95" i="13"/>
  <c r="V95" i="13"/>
  <c r="W95" i="13"/>
  <c r="D96" i="13"/>
  <c r="E96" i="13"/>
  <c r="F96" i="13"/>
  <c r="G96" i="13"/>
  <c r="H96" i="13"/>
  <c r="I96" i="13"/>
  <c r="J96" i="13"/>
  <c r="K96" i="13"/>
  <c r="L96" i="13"/>
  <c r="M96" i="13"/>
  <c r="N96" i="13"/>
  <c r="O96" i="13"/>
  <c r="P96" i="13"/>
  <c r="Q96" i="13"/>
  <c r="R96" i="13"/>
  <c r="S96" i="13"/>
  <c r="T96" i="13"/>
  <c r="U96" i="13"/>
  <c r="V96" i="13"/>
  <c r="W96" i="13"/>
  <c r="D97" i="13"/>
  <c r="E97" i="13"/>
  <c r="F97" i="13"/>
  <c r="G97" i="13"/>
  <c r="H97" i="13"/>
  <c r="I97" i="13"/>
  <c r="J97" i="13"/>
  <c r="K97" i="13"/>
  <c r="L97" i="13"/>
  <c r="M97" i="13"/>
  <c r="N97" i="13"/>
  <c r="O97" i="13"/>
  <c r="P97" i="13"/>
  <c r="Q97" i="13"/>
  <c r="R97" i="13"/>
  <c r="S97" i="13"/>
  <c r="T97" i="13"/>
  <c r="U97" i="13"/>
  <c r="V97" i="13"/>
  <c r="W97" i="13"/>
  <c r="D98" i="13"/>
  <c r="E98" i="13"/>
  <c r="F98" i="13"/>
  <c r="G98" i="13"/>
  <c r="H98" i="13"/>
  <c r="I98" i="13"/>
  <c r="J98" i="13"/>
  <c r="K98" i="13"/>
  <c r="L98" i="13"/>
  <c r="M98" i="13"/>
  <c r="N98" i="13"/>
  <c r="O98" i="13"/>
  <c r="P98" i="13"/>
  <c r="Q98" i="13"/>
  <c r="R98" i="13"/>
  <c r="S98" i="13"/>
  <c r="T98" i="13"/>
  <c r="U98" i="13"/>
  <c r="V98" i="13"/>
  <c r="W98" i="13"/>
  <c r="D99" i="13"/>
  <c r="E99" i="13"/>
  <c r="F99" i="13"/>
  <c r="G99" i="13"/>
  <c r="H99" i="13"/>
  <c r="I99" i="13"/>
  <c r="J99" i="13"/>
  <c r="K99" i="13"/>
  <c r="L99" i="13"/>
  <c r="M99" i="13"/>
  <c r="N99" i="13"/>
  <c r="O99" i="13"/>
  <c r="P99" i="13"/>
  <c r="Q99" i="13"/>
  <c r="R99" i="13"/>
  <c r="S99" i="13"/>
  <c r="T99" i="13"/>
  <c r="U99" i="13"/>
  <c r="V99" i="13"/>
  <c r="W99" i="13"/>
  <c r="D100" i="13"/>
  <c r="E100" i="13"/>
  <c r="F100" i="13"/>
  <c r="G100" i="13"/>
  <c r="H100" i="13"/>
  <c r="I100" i="13"/>
  <c r="J100" i="13"/>
  <c r="K100" i="13"/>
  <c r="L100" i="13"/>
  <c r="M100" i="13"/>
  <c r="N100" i="13"/>
  <c r="O100" i="13"/>
  <c r="P100" i="13"/>
  <c r="Q100" i="13"/>
  <c r="R100" i="13"/>
  <c r="S100" i="13"/>
  <c r="T100" i="13"/>
  <c r="U100" i="13"/>
  <c r="V100" i="13"/>
  <c r="W100" i="13"/>
  <c r="D101" i="13"/>
  <c r="E101" i="13"/>
  <c r="F101" i="13"/>
  <c r="G101" i="13"/>
  <c r="H101" i="13"/>
  <c r="I101" i="13"/>
  <c r="J101" i="13"/>
  <c r="K101" i="13"/>
  <c r="L101" i="13"/>
  <c r="M101" i="13"/>
  <c r="N101" i="13"/>
  <c r="O101" i="13"/>
  <c r="P101" i="13"/>
  <c r="Q101" i="13"/>
  <c r="R101" i="13"/>
  <c r="S101" i="13"/>
  <c r="T101" i="13"/>
  <c r="U101" i="13"/>
  <c r="V101" i="13"/>
  <c r="W101" i="13"/>
  <c r="D102" i="13"/>
  <c r="E102" i="13"/>
  <c r="F102" i="13"/>
  <c r="G102" i="13"/>
  <c r="H102" i="13"/>
  <c r="I102" i="13"/>
  <c r="J102" i="13"/>
  <c r="K102" i="13"/>
  <c r="L102" i="13"/>
  <c r="M102" i="13"/>
  <c r="N102" i="13"/>
  <c r="O102" i="13"/>
  <c r="P102" i="13"/>
  <c r="Q102" i="13"/>
  <c r="R102" i="13"/>
  <c r="S102" i="13"/>
  <c r="T102" i="13"/>
  <c r="U102" i="13"/>
  <c r="V102" i="13"/>
  <c r="W102" i="13"/>
  <c r="D103" i="13"/>
  <c r="E103" i="13"/>
  <c r="F103" i="13"/>
  <c r="G103" i="13"/>
  <c r="H103" i="13"/>
  <c r="I103" i="13"/>
  <c r="J103" i="13"/>
  <c r="K103" i="13"/>
  <c r="L103" i="13"/>
  <c r="M103" i="13"/>
  <c r="N103" i="13"/>
  <c r="O103" i="13"/>
  <c r="P103" i="13"/>
  <c r="Q103" i="13"/>
  <c r="R103" i="13"/>
  <c r="S103" i="13"/>
  <c r="T103" i="13"/>
  <c r="U103" i="13"/>
  <c r="V103" i="13"/>
  <c r="W103" i="13"/>
  <c r="D104" i="13"/>
  <c r="E104" i="13"/>
  <c r="F104" i="13"/>
  <c r="G104" i="13"/>
  <c r="H104" i="13"/>
  <c r="I104" i="13"/>
  <c r="J104" i="13"/>
  <c r="K104" i="13"/>
  <c r="L104" i="13"/>
  <c r="M104" i="13"/>
  <c r="N104" i="13"/>
  <c r="O104" i="13"/>
  <c r="P104" i="13"/>
  <c r="Q104" i="13"/>
  <c r="R104" i="13"/>
  <c r="S104" i="13"/>
  <c r="T104" i="13"/>
  <c r="U104" i="13"/>
  <c r="V104" i="13"/>
  <c r="W104" i="13"/>
  <c r="D105" i="13"/>
  <c r="E105" i="13"/>
  <c r="F105" i="13"/>
  <c r="G105" i="13"/>
  <c r="H105" i="13"/>
  <c r="I105" i="13"/>
  <c r="J105" i="13"/>
  <c r="K105" i="13"/>
  <c r="L105" i="13"/>
  <c r="M105" i="13"/>
  <c r="N105" i="13"/>
  <c r="O105" i="13"/>
  <c r="P105" i="13"/>
  <c r="Q105" i="13"/>
  <c r="R105" i="13"/>
  <c r="S105" i="13"/>
  <c r="T105" i="13"/>
  <c r="U105" i="13"/>
  <c r="V105" i="13"/>
  <c r="W105" i="13"/>
  <c r="D106" i="13"/>
  <c r="E106" i="13"/>
  <c r="F106" i="13"/>
  <c r="G106" i="13"/>
  <c r="H106" i="13"/>
  <c r="I106" i="13"/>
  <c r="J106" i="13"/>
  <c r="K106" i="13"/>
  <c r="L106" i="13"/>
  <c r="M106" i="13"/>
  <c r="N106" i="13"/>
  <c r="O106" i="13"/>
  <c r="P106" i="13"/>
  <c r="Q106" i="13"/>
  <c r="R106" i="13"/>
  <c r="S106" i="13"/>
  <c r="T106" i="13"/>
  <c r="U106" i="13"/>
  <c r="V106" i="13"/>
  <c r="W106" i="13"/>
  <c r="D107" i="13"/>
  <c r="E107" i="13"/>
  <c r="F107" i="13"/>
  <c r="G107" i="13"/>
  <c r="H107" i="13"/>
  <c r="I107" i="13"/>
  <c r="J107" i="13"/>
  <c r="K107" i="13"/>
  <c r="L107" i="13"/>
  <c r="M107" i="13"/>
  <c r="N107" i="13"/>
  <c r="O107" i="13"/>
  <c r="P107" i="13"/>
  <c r="Q107" i="13"/>
  <c r="R107" i="13"/>
  <c r="S107" i="13"/>
  <c r="T107" i="13"/>
  <c r="U107" i="13"/>
  <c r="V107" i="13"/>
  <c r="W107" i="13"/>
  <c r="D108" i="13"/>
  <c r="E108" i="13"/>
  <c r="F108" i="13"/>
  <c r="G108" i="13"/>
  <c r="H108" i="13"/>
  <c r="I108" i="13"/>
  <c r="J108" i="13"/>
  <c r="K108" i="13"/>
  <c r="L108" i="13"/>
  <c r="M108" i="13"/>
  <c r="N108" i="13"/>
  <c r="O108" i="13"/>
  <c r="P108" i="13"/>
  <c r="Q108" i="13"/>
  <c r="R108" i="13"/>
  <c r="S108" i="13"/>
  <c r="T108" i="13"/>
  <c r="U108" i="13"/>
  <c r="V108" i="13"/>
  <c r="W108" i="13"/>
  <c r="D109" i="13"/>
  <c r="E109" i="13"/>
  <c r="F109" i="13"/>
  <c r="G109" i="13"/>
  <c r="H109" i="13"/>
  <c r="I109" i="13"/>
  <c r="J109" i="13"/>
  <c r="K109" i="13"/>
  <c r="L109" i="13"/>
  <c r="M109" i="13"/>
  <c r="N109" i="13"/>
  <c r="O109" i="13"/>
  <c r="P109" i="13"/>
  <c r="Q109" i="13"/>
  <c r="R109" i="13"/>
  <c r="S109" i="13"/>
  <c r="T109" i="13"/>
  <c r="U109" i="13"/>
  <c r="V109" i="13"/>
  <c r="W109" i="13"/>
  <c r="D110" i="13"/>
  <c r="E110" i="13"/>
  <c r="F110" i="13"/>
  <c r="G110" i="13"/>
  <c r="H110" i="13"/>
  <c r="I110" i="13"/>
  <c r="J110" i="13"/>
  <c r="K110" i="13"/>
  <c r="L110" i="13"/>
  <c r="M110" i="13"/>
  <c r="N110" i="13"/>
  <c r="O110" i="13"/>
  <c r="P110" i="13"/>
  <c r="Q110" i="13"/>
  <c r="R110" i="13"/>
  <c r="S110" i="13"/>
  <c r="T110" i="13"/>
  <c r="U110" i="13"/>
  <c r="V110" i="13"/>
  <c r="W110" i="13"/>
  <c r="D111" i="13"/>
  <c r="E111" i="13"/>
  <c r="F111" i="13"/>
  <c r="G111" i="13"/>
  <c r="H111" i="13"/>
  <c r="I111" i="13"/>
  <c r="J111" i="13"/>
  <c r="K111" i="13"/>
  <c r="L111" i="13"/>
  <c r="M111" i="13"/>
  <c r="N111" i="13"/>
  <c r="O111" i="13"/>
  <c r="P111" i="13"/>
  <c r="Q111" i="13"/>
  <c r="R111" i="13"/>
  <c r="S111" i="13"/>
  <c r="T111" i="13"/>
  <c r="U111" i="13"/>
  <c r="V111" i="13"/>
  <c r="W111" i="13"/>
  <c r="D112" i="13"/>
  <c r="E112" i="13"/>
  <c r="F112" i="13"/>
  <c r="G112" i="13"/>
  <c r="H112" i="13"/>
  <c r="I112" i="13"/>
  <c r="J112" i="13"/>
  <c r="K112" i="13"/>
  <c r="L112" i="13"/>
  <c r="M112" i="13"/>
  <c r="N112" i="13"/>
  <c r="O112" i="13"/>
  <c r="P112" i="13"/>
  <c r="Q112" i="13"/>
  <c r="R112" i="13"/>
  <c r="S112" i="13"/>
  <c r="T112" i="13"/>
  <c r="U112" i="13"/>
  <c r="V112" i="13"/>
  <c r="W112" i="13"/>
  <c r="D113" i="13"/>
  <c r="E113" i="13"/>
  <c r="F113" i="13"/>
  <c r="G113" i="13"/>
  <c r="H113" i="13"/>
  <c r="I113" i="13"/>
  <c r="J113" i="13"/>
  <c r="K113" i="13"/>
  <c r="L113" i="13"/>
  <c r="M113" i="13"/>
  <c r="N113" i="13"/>
  <c r="O113" i="13"/>
  <c r="P113" i="13"/>
  <c r="Q113" i="13"/>
  <c r="R113" i="13"/>
  <c r="S113" i="13"/>
  <c r="T113" i="13"/>
  <c r="U113" i="13"/>
  <c r="V113" i="13"/>
  <c r="W113" i="13"/>
  <c r="F114" i="13"/>
  <c r="G114" i="13"/>
  <c r="H114" i="13"/>
  <c r="I114" i="13"/>
  <c r="J114" i="13"/>
  <c r="K114" i="13"/>
  <c r="N114" i="13"/>
  <c r="O114" i="13"/>
  <c r="R114" i="13"/>
  <c r="S114" i="13"/>
  <c r="V114" i="13"/>
  <c r="W114" i="13"/>
  <c r="F115" i="13"/>
  <c r="G115" i="13"/>
  <c r="H115" i="13"/>
  <c r="I115" i="13"/>
  <c r="J115" i="13"/>
  <c r="K115" i="13"/>
  <c r="N115" i="13"/>
  <c r="O115" i="13"/>
  <c r="R115" i="13"/>
  <c r="S115" i="13"/>
  <c r="V115" i="13"/>
  <c r="W115" i="13"/>
  <c r="D116" i="13"/>
  <c r="F116" i="13"/>
  <c r="G116" i="13"/>
  <c r="H116" i="13"/>
  <c r="J116" i="13"/>
  <c r="K116" i="13"/>
  <c r="L116" i="13"/>
  <c r="N116" i="13"/>
  <c r="O116" i="13"/>
  <c r="P116" i="13"/>
  <c r="R116" i="13"/>
  <c r="S116" i="13"/>
  <c r="T116" i="13"/>
  <c r="V116" i="13"/>
  <c r="W116" i="13"/>
  <c r="D117" i="13"/>
  <c r="E117" i="13"/>
  <c r="F117" i="13"/>
  <c r="G117" i="13"/>
  <c r="H117" i="13"/>
  <c r="I117" i="13"/>
  <c r="J117" i="13"/>
  <c r="K117" i="13"/>
  <c r="L117" i="13"/>
  <c r="M117" i="13"/>
  <c r="N117" i="13"/>
  <c r="O117" i="13"/>
  <c r="P117" i="13"/>
  <c r="Q117" i="13"/>
  <c r="R117" i="13"/>
  <c r="S117" i="13"/>
  <c r="T117" i="13"/>
  <c r="U117" i="13"/>
  <c r="V117" i="13"/>
  <c r="W117" i="13"/>
  <c r="D118" i="13"/>
  <c r="E118" i="13"/>
  <c r="F118" i="13"/>
  <c r="G118" i="13"/>
  <c r="H118" i="13"/>
  <c r="I118" i="13"/>
  <c r="J118" i="13"/>
  <c r="K118" i="13"/>
  <c r="L118" i="13"/>
  <c r="M118" i="13"/>
  <c r="N118" i="13"/>
  <c r="O118" i="13"/>
  <c r="P118" i="13"/>
  <c r="Q118" i="13"/>
  <c r="R118" i="13"/>
  <c r="S118" i="13"/>
  <c r="T118" i="13"/>
  <c r="U118" i="13"/>
  <c r="V118" i="13"/>
  <c r="W118" i="13"/>
  <c r="D119" i="13"/>
  <c r="E119" i="13"/>
  <c r="F119" i="13"/>
  <c r="G119" i="13"/>
  <c r="H119" i="13"/>
  <c r="I119" i="13"/>
  <c r="J119" i="13"/>
  <c r="K119" i="13"/>
  <c r="L119" i="13"/>
  <c r="M119" i="13"/>
  <c r="N119" i="13"/>
  <c r="O119" i="13"/>
  <c r="P119" i="13"/>
  <c r="Q119" i="13"/>
  <c r="R119" i="13"/>
  <c r="S119" i="13"/>
  <c r="T119" i="13"/>
  <c r="U119" i="13"/>
  <c r="V119" i="13"/>
  <c r="W119" i="13"/>
  <c r="D120" i="13"/>
  <c r="E120" i="13"/>
  <c r="F120" i="13"/>
  <c r="G120" i="13"/>
  <c r="H120" i="13"/>
  <c r="I120" i="13"/>
  <c r="J120" i="13"/>
  <c r="K120" i="13"/>
  <c r="L120" i="13"/>
  <c r="M120" i="13"/>
  <c r="N120" i="13"/>
  <c r="O120" i="13"/>
  <c r="P120" i="13"/>
  <c r="Q120" i="13"/>
  <c r="R120" i="13"/>
  <c r="S120" i="13"/>
  <c r="T120" i="13"/>
  <c r="U120" i="13"/>
  <c r="V120" i="13"/>
  <c r="W120" i="13"/>
  <c r="D121" i="13"/>
  <c r="E121" i="13"/>
  <c r="F121" i="13"/>
  <c r="G121" i="13"/>
  <c r="H121" i="13"/>
  <c r="I121" i="13"/>
  <c r="J121" i="13"/>
  <c r="K121" i="13"/>
  <c r="L121" i="13"/>
  <c r="M121" i="13"/>
  <c r="N121" i="13"/>
  <c r="O121" i="13"/>
  <c r="P121" i="13"/>
  <c r="Q121" i="13"/>
  <c r="R121" i="13"/>
  <c r="S121" i="13"/>
  <c r="T121" i="13"/>
  <c r="U121" i="13"/>
  <c r="V121" i="13"/>
  <c r="W121" i="13"/>
  <c r="D122" i="13"/>
  <c r="E122" i="13"/>
  <c r="F122" i="13"/>
  <c r="G122" i="13"/>
  <c r="H122" i="13"/>
  <c r="I122" i="13"/>
  <c r="J122" i="13"/>
  <c r="K122" i="13"/>
  <c r="L122" i="13"/>
  <c r="M122" i="13"/>
  <c r="N122" i="13"/>
  <c r="O122" i="13"/>
  <c r="P122" i="13"/>
  <c r="Q122" i="13"/>
  <c r="R122" i="13"/>
  <c r="S122" i="13"/>
  <c r="T122" i="13"/>
  <c r="U122" i="13"/>
  <c r="V122" i="13"/>
  <c r="W122" i="13"/>
  <c r="D123" i="13"/>
  <c r="E123" i="13"/>
  <c r="F123" i="13"/>
  <c r="G123" i="13"/>
  <c r="H123" i="13"/>
  <c r="I123" i="13"/>
  <c r="J123" i="13"/>
  <c r="K123" i="13"/>
  <c r="L123" i="13"/>
  <c r="M123" i="13"/>
  <c r="N123" i="13"/>
  <c r="O123" i="13"/>
  <c r="P123" i="13"/>
  <c r="Q123" i="13"/>
  <c r="R123" i="13"/>
  <c r="S123" i="13"/>
  <c r="T123" i="13"/>
  <c r="U123" i="13"/>
  <c r="V123" i="13"/>
  <c r="W123" i="13"/>
  <c r="D124" i="13"/>
  <c r="E124" i="13"/>
  <c r="F124" i="13"/>
  <c r="G124" i="13"/>
  <c r="H124" i="13"/>
  <c r="I124" i="13"/>
  <c r="J124" i="13"/>
  <c r="K124" i="13"/>
  <c r="L124" i="13"/>
  <c r="M124" i="13"/>
  <c r="N124" i="13"/>
  <c r="O124" i="13"/>
  <c r="P124" i="13"/>
  <c r="Q124" i="13"/>
  <c r="R124" i="13"/>
  <c r="S124" i="13"/>
  <c r="T124" i="13"/>
  <c r="U124" i="13"/>
  <c r="V124" i="13"/>
  <c r="W124" i="13"/>
  <c r="D125" i="13"/>
  <c r="F125" i="13"/>
  <c r="G125" i="13"/>
  <c r="H125" i="13"/>
  <c r="J125" i="13"/>
  <c r="K125" i="13"/>
  <c r="L125" i="13"/>
  <c r="N125" i="13"/>
  <c r="O125" i="13"/>
  <c r="P125" i="13"/>
  <c r="R125" i="13"/>
  <c r="S125" i="13"/>
  <c r="T125" i="13"/>
  <c r="V125" i="13"/>
  <c r="W125" i="13"/>
  <c r="W6" i="13"/>
  <c r="V6" i="13"/>
  <c r="S6" i="13"/>
  <c r="P6" i="13"/>
  <c r="O6" i="13"/>
  <c r="N6" i="13"/>
  <c r="L6" i="13"/>
  <c r="K6" i="13"/>
  <c r="H6" i="13"/>
  <c r="G6" i="13"/>
  <c r="D6" i="13"/>
  <c r="I125" i="12"/>
  <c r="K125" i="12"/>
  <c r="L125" i="12"/>
  <c r="M125" i="12"/>
  <c r="N125" i="12"/>
  <c r="O125" i="12"/>
  <c r="O81" i="11" l="1"/>
  <c r="M81" i="11"/>
  <c r="K81" i="11"/>
  <c r="O9" i="11"/>
  <c r="M9" i="11"/>
  <c r="K9" i="11"/>
  <c r="O45" i="11"/>
  <c r="M45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E18" i="11"/>
  <c r="O18" i="11" s="1"/>
  <c r="E8" i="11"/>
  <c r="O8" i="11" s="1"/>
  <c r="E6" i="11"/>
  <c r="O6" i="11" s="1"/>
  <c r="U6" i="13" s="1"/>
  <c r="D31" i="11"/>
  <c r="K31" i="11" s="1"/>
  <c r="E31" i="11"/>
  <c r="O31" i="11" s="1"/>
  <c r="F31" i="11"/>
  <c r="G31" i="11"/>
  <c r="H31" i="11"/>
  <c r="I9" i="11"/>
  <c r="I10" i="11"/>
  <c r="I11" i="11"/>
  <c r="I12" i="11"/>
  <c r="I13" i="11"/>
  <c r="I14" i="11"/>
  <c r="I15" i="11"/>
  <c r="I16" i="11"/>
  <c r="I17" i="11"/>
  <c r="H6" i="11"/>
  <c r="G6" i="11"/>
  <c r="F6" i="11"/>
  <c r="H8" i="11"/>
  <c r="G8" i="11"/>
  <c r="F8" i="11"/>
  <c r="G6" i="12"/>
  <c r="F6" i="12"/>
  <c r="O6" i="12"/>
  <c r="T6" i="13" s="1"/>
  <c r="H6" i="12"/>
  <c r="O45" i="12"/>
  <c r="M45" i="12"/>
  <c r="O9" i="12"/>
  <c r="M9" i="12"/>
  <c r="K9" i="12"/>
  <c r="I123" i="12"/>
  <c r="I124" i="12"/>
  <c r="D84" i="12"/>
  <c r="E84" i="12"/>
  <c r="O84" i="12" s="1"/>
  <c r="F84" i="12"/>
  <c r="G84" i="12"/>
  <c r="H84" i="12"/>
  <c r="O124" i="12"/>
  <c r="M124" i="12"/>
  <c r="K124" i="12"/>
  <c r="O123" i="12"/>
  <c r="M123" i="12"/>
  <c r="K123" i="12"/>
  <c r="O122" i="12"/>
  <c r="M122" i="12"/>
  <c r="K122" i="12"/>
  <c r="I122" i="12"/>
  <c r="O121" i="12"/>
  <c r="M121" i="12"/>
  <c r="K121" i="12"/>
  <c r="I121" i="12"/>
  <c r="O120" i="12"/>
  <c r="M120" i="12"/>
  <c r="K120" i="12"/>
  <c r="I120" i="12"/>
  <c r="O119" i="12"/>
  <c r="M119" i="12"/>
  <c r="K119" i="12"/>
  <c r="I119" i="12"/>
  <c r="O118" i="12"/>
  <c r="M118" i="12"/>
  <c r="K118" i="12"/>
  <c r="I118" i="12"/>
  <c r="O117" i="12"/>
  <c r="M117" i="12"/>
  <c r="K117" i="12"/>
  <c r="I117" i="12"/>
  <c r="H116" i="12"/>
  <c r="G116" i="12"/>
  <c r="F116" i="12"/>
  <c r="E116" i="12"/>
  <c r="O116" i="12" s="1"/>
  <c r="D116" i="12"/>
  <c r="K116" i="12" s="1"/>
  <c r="O113" i="12"/>
  <c r="M113" i="12"/>
  <c r="K113" i="12"/>
  <c r="I113" i="12"/>
  <c r="O112" i="12"/>
  <c r="M112" i="12"/>
  <c r="K112" i="12"/>
  <c r="I112" i="12"/>
  <c r="O111" i="12"/>
  <c r="M111" i="12"/>
  <c r="K111" i="12"/>
  <c r="I111" i="12"/>
  <c r="O110" i="12"/>
  <c r="M110" i="12"/>
  <c r="K110" i="12"/>
  <c r="I110" i="12"/>
  <c r="O109" i="12"/>
  <c r="M109" i="12"/>
  <c r="K109" i="12"/>
  <c r="I109" i="12"/>
  <c r="O108" i="12"/>
  <c r="M108" i="12"/>
  <c r="K108" i="12"/>
  <c r="I108" i="12"/>
  <c r="O107" i="12"/>
  <c r="M107" i="12"/>
  <c r="K107" i="12"/>
  <c r="I107" i="12"/>
  <c r="O106" i="12"/>
  <c r="M106" i="12"/>
  <c r="K106" i="12"/>
  <c r="I106" i="12"/>
  <c r="O105" i="12"/>
  <c r="M105" i="12"/>
  <c r="K105" i="12"/>
  <c r="I105" i="12"/>
  <c r="O104" i="12"/>
  <c r="M104" i="12"/>
  <c r="K104" i="12"/>
  <c r="I104" i="12"/>
  <c r="O103" i="12"/>
  <c r="M103" i="12"/>
  <c r="K103" i="12"/>
  <c r="I103" i="12"/>
  <c r="O102" i="12"/>
  <c r="M102" i="12"/>
  <c r="K102" i="12"/>
  <c r="I102" i="12"/>
  <c r="O101" i="12"/>
  <c r="M101" i="12"/>
  <c r="K101" i="12"/>
  <c r="I101" i="12"/>
  <c r="O100" i="12"/>
  <c r="M100" i="12"/>
  <c r="K100" i="12"/>
  <c r="I100" i="12"/>
  <c r="O99" i="12"/>
  <c r="M99" i="12"/>
  <c r="K99" i="12"/>
  <c r="I99" i="12"/>
  <c r="O98" i="12"/>
  <c r="M98" i="12"/>
  <c r="K98" i="12"/>
  <c r="I98" i="12"/>
  <c r="O97" i="12"/>
  <c r="M97" i="12"/>
  <c r="K97" i="12"/>
  <c r="I97" i="12"/>
  <c r="O96" i="12"/>
  <c r="M96" i="12"/>
  <c r="K96" i="12"/>
  <c r="I96" i="12"/>
  <c r="O95" i="12"/>
  <c r="M95" i="12"/>
  <c r="K95" i="12"/>
  <c r="I95" i="12"/>
  <c r="O94" i="12"/>
  <c r="M94" i="12"/>
  <c r="K94" i="12"/>
  <c r="I94" i="12"/>
  <c r="O93" i="12"/>
  <c r="M93" i="12"/>
  <c r="K93" i="12"/>
  <c r="I93" i="12"/>
  <c r="O92" i="12"/>
  <c r="M92" i="12"/>
  <c r="K92" i="12"/>
  <c r="I92" i="12"/>
  <c r="O91" i="12"/>
  <c r="M91" i="12"/>
  <c r="K91" i="12"/>
  <c r="I91" i="12"/>
  <c r="O90" i="12"/>
  <c r="M90" i="12"/>
  <c r="K90" i="12"/>
  <c r="I90" i="12"/>
  <c r="O89" i="12"/>
  <c r="M89" i="12"/>
  <c r="K89" i="12"/>
  <c r="I89" i="12"/>
  <c r="O88" i="12"/>
  <c r="M88" i="12"/>
  <c r="K88" i="12"/>
  <c r="I88" i="12"/>
  <c r="O87" i="12"/>
  <c r="M87" i="12"/>
  <c r="K87" i="12"/>
  <c r="I87" i="12"/>
  <c r="O86" i="12"/>
  <c r="M86" i="12"/>
  <c r="K86" i="12"/>
  <c r="I86" i="12"/>
  <c r="O85" i="12"/>
  <c r="M85" i="12"/>
  <c r="K85" i="12"/>
  <c r="I85" i="12"/>
  <c r="K84" i="12"/>
  <c r="O82" i="12"/>
  <c r="M82" i="12"/>
  <c r="K82" i="12"/>
  <c r="I82" i="12"/>
  <c r="O81" i="12"/>
  <c r="M81" i="12"/>
  <c r="K81" i="12"/>
  <c r="I81" i="12"/>
  <c r="O80" i="12"/>
  <c r="M80" i="12"/>
  <c r="K80" i="12"/>
  <c r="I80" i="12"/>
  <c r="O79" i="12"/>
  <c r="M79" i="12"/>
  <c r="K79" i="12"/>
  <c r="I79" i="12"/>
  <c r="O78" i="12"/>
  <c r="M78" i="12"/>
  <c r="K78" i="12"/>
  <c r="I78" i="12"/>
  <c r="O77" i="12"/>
  <c r="M77" i="12"/>
  <c r="K77" i="12"/>
  <c r="I77" i="12"/>
  <c r="O76" i="12"/>
  <c r="M76" i="12"/>
  <c r="K76" i="12"/>
  <c r="I76" i="12"/>
  <c r="O75" i="12"/>
  <c r="M75" i="12"/>
  <c r="K75" i="12"/>
  <c r="I75" i="12"/>
  <c r="O74" i="12"/>
  <c r="M74" i="12"/>
  <c r="K74" i="12"/>
  <c r="I74" i="12"/>
  <c r="O73" i="12"/>
  <c r="M73" i="12"/>
  <c r="K73" i="12"/>
  <c r="I73" i="12"/>
  <c r="O72" i="12"/>
  <c r="M72" i="12"/>
  <c r="K72" i="12"/>
  <c r="I72" i="12"/>
  <c r="O71" i="12"/>
  <c r="M71" i="12"/>
  <c r="K71" i="12"/>
  <c r="I71" i="12"/>
  <c r="O70" i="12"/>
  <c r="M70" i="12"/>
  <c r="K70" i="12"/>
  <c r="N70" i="12" s="1"/>
  <c r="I70" i="12"/>
  <c r="H69" i="12"/>
  <c r="G69" i="12"/>
  <c r="F69" i="12"/>
  <c r="E69" i="12"/>
  <c r="O69" i="12" s="1"/>
  <c r="D69" i="12"/>
  <c r="K69" i="12" s="1"/>
  <c r="O68" i="12"/>
  <c r="M68" i="12"/>
  <c r="K68" i="12"/>
  <c r="I68" i="12"/>
  <c r="O67" i="12"/>
  <c r="M67" i="12"/>
  <c r="K67" i="12"/>
  <c r="I67" i="12"/>
  <c r="O66" i="12"/>
  <c r="M66" i="12"/>
  <c r="K66" i="12"/>
  <c r="I66" i="12"/>
  <c r="O65" i="12"/>
  <c r="M65" i="12"/>
  <c r="K65" i="12"/>
  <c r="I65" i="12"/>
  <c r="O64" i="12"/>
  <c r="M64" i="12"/>
  <c r="K64" i="12"/>
  <c r="I64" i="12"/>
  <c r="O63" i="12"/>
  <c r="M63" i="12"/>
  <c r="K63" i="12"/>
  <c r="I63" i="12"/>
  <c r="O62" i="12"/>
  <c r="M62" i="12"/>
  <c r="K62" i="12"/>
  <c r="I62" i="12"/>
  <c r="O61" i="12"/>
  <c r="M61" i="12"/>
  <c r="K61" i="12"/>
  <c r="I61" i="12"/>
  <c r="O60" i="12"/>
  <c r="M60" i="12"/>
  <c r="K60" i="12"/>
  <c r="I60" i="12"/>
  <c r="O59" i="12"/>
  <c r="M59" i="12"/>
  <c r="K59" i="12"/>
  <c r="I59" i="12"/>
  <c r="O58" i="12"/>
  <c r="M58" i="12"/>
  <c r="K58" i="12"/>
  <c r="I58" i="12"/>
  <c r="O57" i="12"/>
  <c r="M57" i="12"/>
  <c r="K57" i="12"/>
  <c r="I57" i="12"/>
  <c r="O56" i="12"/>
  <c r="M56" i="12"/>
  <c r="K56" i="12"/>
  <c r="I56" i="12"/>
  <c r="O55" i="12"/>
  <c r="M55" i="12"/>
  <c r="K55" i="12"/>
  <c r="I55" i="12"/>
  <c r="O54" i="12"/>
  <c r="M54" i="12"/>
  <c r="K54" i="12"/>
  <c r="I54" i="12"/>
  <c r="O53" i="12"/>
  <c r="M53" i="12"/>
  <c r="K53" i="12"/>
  <c r="I53" i="12"/>
  <c r="O52" i="12"/>
  <c r="M52" i="12"/>
  <c r="K52" i="12"/>
  <c r="I52" i="12"/>
  <c r="O51" i="12"/>
  <c r="M51" i="12"/>
  <c r="K51" i="12"/>
  <c r="N51" i="12" s="1"/>
  <c r="I51" i="12"/>
  <c r="O50" i="12"/>
  <c r="M50" i="12"/>
  <c r="K50" i="12"/>
  <c r="I50" i="12"/>
  <c r="H49" i="12"/>
  <c r="G49" i="12"/>
  <c r="F49" i="12"/>
  <c r="E49" i="12"/>
  <c r="O49" i="12" s="1"/>
  <c r="D49" i="12"/>
  <c r="K49" i="12" s="1"/>
  <c r="O48" i="12"/>
  <c r="M48" i="12"/>
  <c r="K48" i="12"/>
  <c r="I48" i="12"/>
  <c r="O47" i="12"/>
  <c r="M47" i="12"/>
  <c r="K47" i="12"/>
  <c r="I47" i="12"/>
  <c r="O46" i="12"/>
  <c r="M46" i="12"/>
  <c r="K46" i="12"/>
  <c r="I46" i="12"/>
  <c r="K45" i="12"/>
  <c r="I45" i="12"/>
  <c r="O44" i="12"/>
  <c r="M44" i="12"/>
  <c r="K44" i="12"/>
  <c r="I44" i="12"/>
  <c r="O43" i="12"/>
  <c r="M43" i="12"/>
  <c r="K43" i="12"/>
  <c r="I43" i="12"/>
  <c r="O42" i="12"/>
  <c r="M42" i="12"/>
  <c r="K42" i="12"/>
  <c r="I42" i="12"/>
  <c r="O41" i="12"/>
  <c r="M41" i="12"/>
  <c r="K41" i="12"/>
  <c r="I41" i="12"/>
  <c r="O40" i="12"/>
  <c r="M40" i="12"/>
  <c r="K40" i="12"/>
  <c r="I40" i="12"/>
  <c r="O39" i="12"/>
  <c r="M39" i="12"/>
  <c r="K39" i="12"/>
  <c r="I39" i="12"/>
  <c r="O38" i="12"/>
  <c r="M38" i="12"/>
  <c r="K38" i="12"/>
  <c r="I38" i="12"/>
  <c r="O37" i="12"/>
  <c r="M37" i="12"/>
  <c r="K37" i="12"/>
  <c r="I37" i="12"/>
  <c r="O36" i="12"/>
  <c r="M36" i="12"/>
  <c r="K36" i="12"/>
  <c r="I36" i="12"/>
  <c r="O35" i="12"/>
  <c r="M35" i="12"/>
  <c r="K35" i="12"/>
  <c r="I35" i="12"/>
  <c r="O34" i="12"/>
  <c r="M34" i="12"/>
  <c r="K34" i="12"/>
  <c r="I34" i="12"/>
  <c r="O33" i="12"/>
  <c r="M33" i="12"/>
  <c r="K33" i="12"/>
  <c r="I33" i="12"/>
  <c r="O32" i="12"/>
  <c r="M32" i="12"/>
  <c r="K32" i="12"/>
  <c r="I32" i="12"/>
  <c r="H31" i="12"/>
  <c r="G31" i="12"/>
  <c r="F31" i="12"/>
  <c r="E31" i="12"/>
  <c r="O31" i="12" s="1"/>
  <c r="D31" i="12"/>
  <c r="K31" i="12" s="1"/>
  <c r="O30" i="12"/>
  <c r="M30" i="12"/>
  <c r="K30" i="12"/>
  <c r="I30" i="12"/>
  <c r="O29" i="12"/>
  <c r="M29" i="12"/>
  <c r="K29" i="12"/>
  <c r="I29" i="12"/>
  <c r="O28" i="12"/>
  <c r="M28" i="12"/>
  <c r="K28" i="12"/>
  <c r="I28" i="12"/>
  <c r="O27" i="12"/>
  <c r="M27" i="12"/>
  <c r="K27" i="12"/>
  <c r="I27" i="12"/>
  <c r="O26" i="12"/>
  <c r="M26" i="12"/>
  <c r="K26" i="12"/>
  <c r="I26" i="12"/>
  <c r="O25" i="12"/>
  <c r="M25" i="12"/>
  <c r="K25" i="12"/>
  <c r="I25" i="12"/>
  <c r="O24" i="12"/>
  <c r="M24" i="12"/>
  <c r="K24" i="12"/>
  <c r="I24" i="12"/>
  <c r="O23" i="12"/>
  <c r="M23" i="12"/>
  <c r="K23" i="12"/>
  <c r="I23" i="12"/>
  <c r="O22" i="12"/>
  <c r="M22" i="12"/>
  <c r="K22" i="12"/>
  <c r="I22" i="12"/>
  <c r="O21" i="12"/>
  <c r="M21" i="12"/>
  <c r="K21" i="12"/>
  <c r="I21" i="12"/>
  <c r="O20" i="12"/>
  <c r="M20" i="12"/>
  <c r="K20" i="12"/>
  <c r="I20" i="12"/>
  <c r="O19" i="12"/>
  <c r="M19" i="12"/>
  <c r="K19" i="12"/>
  <c r="I19" i="12"/>
  <c r="I18" i="12" s="1"/>
  <c r="H18" i="12"/>
  <c r="G18" i="12"/>
  <c r="F18" i="12"/>
  <c r="E18" i="12"/>
  <c r="O18" i="12" s="1"/>
  <c r="D18" i="12"/>
  <c r="O17" i="12"/>
  <c r="M17" i="12"/>
  <c r="K17" i="12"/>
  <c r="I17" i="12"/>
  <c r="O16" i="12"/>
  <c r="M16" i="12"/>
  <c r="K16" i="12"/>
  <c r="I16" i="12"/>
  <c r="O15" i="12"/>
  <c r="M15" i="12"/>
  <c r="K15" i="12"/>
  <c r="I15" i="12"/>
  <c r="O14" i="12"/>
  <c r="M14" i="12"/>
  <c r="K14" i="12"/>
  <c r="I14" i="12"/>
  <c r="O13" i="12"/>
  <c r="M13" i="12"/>
  <c r="K13" i="12"/>
  <c r="I13" i="12"/>
  <c r="O12" i="12"/>
  <c r="M12" i="12"/>
  <c r="K12" i="12"/>
  <c r="I12" i="12"/>
  <c r="O11" i="12"/>
  <c r="M11" i="12"/>
  <c r="K11" i="12"/>
  <c r="I11" i="12"/>
  <c r="O10" i="12"/>
  <c r="M10" i="12"/>
  <c r="K10" i="12"/>
  <c r="I10" i="12"/>
  <c r="I9" i="12"/>
  <c r="H8" i="12"/>
  <c r="G8" i="12"/>
  <c r="F8" i="12"/>
  <c r="E8" i="12"/>
  <c r="O8" i="12" s="1"/>
  <c r="D8" i="12"/>
  <c r="K8" i="12" s="1"/>
  <c r="O7" i="12"/>
  <c r="M7" i="12"/>
  <c r="K7" i="12"/>
  <c r="I7" i="12"/>
  <c r="O124" i="11"/>
  <c r="M124" i="11"/>
  <c r="K124" i="11"/>
  <c r="I124" i="11"/>
  <c r="O123" i="11"/>
  <c r="M123" i="11"/>
  <c r="K123" i="11"/>
  <c r="N123" i="11" s="1"/>
  <c r="I123" i="11"/>
  <c r="O122" i="11"/>
  <c r="M122" i="11"/>
  <c r="K122" i="11"/>
  <c r="I122" i="11"/>
  <c r="O121" i="11"/>
  <c r="M121" i="11"/>
  <c r="K121" i="11"/>
  <c r="I121" i="11"/>
  <c r="O120" i="11"/>
  <c r="M120" i="11"/>
  <c r="K120" i="11"/>
  <c r="I120" i="11"/>
  <c r="O119" i="11"/>
  <c r="M119" i="11"/>
  <c r="K119" i="11"/>
  <c r="I119" i="11"/>
  <c r="O118" i="11"/>
  <c r="M118" i="11"/>
  <c r="K118" i="11"/>
  <c r="I118" i="11"/>
  <c r="O117" i="11"/>
  <c r="M117" i="11"/>
  <c r="K117" i="11"/>
  <c r="I117" i="11"/>
  <c r="H116" i="11"/>
  <c r="G116" i="11"/>
  <c r="F116" i="11"/>
  <c r="E116" i="11"/>
  <c r="O116" i="11" s="1"/>
  <c r="U116" i="13" s="1"/>
  <c r="D116" i="11"/>
  <c r="K116" i="11" s="1"/>
  <c r="E116" i="13" s="1"/>
  <c r="O113" i="11"/>
  <c r="M113" i="11"/>
  <c r="K113" i="11"/>
  <c r="I113" i="11"/>
  <c r="O112" i="11"/>
  <c r="M112" i="11"/>
  <c r="K112" i="11"/>
  <c r="I112" i="11"/>
  <c r="O111" i="11"/>
  <c r="M111" i="11"/>
  <c r="K111" i="11"/>
  <c r="O110" i="11"/>
  <c r="M110" i="11"/>
  <c r="K110" i="11"/>
  <c r="O109" i="11"/>
  <c r="M109" i="11"/>
  <c r="K109" i="11"/>
  <c r="O108" i="11"/>
  <c r="M108" i="11"/>
  <c r="K108" i="11"/>
  <c r="O107" i="11"/>
  <c r="M107" i="11"/>
  <c r="K107" i="11"/>
  <c r="O106" i="11"/>
  <c r="M106" i="11"/>
  <c r="K106" i="11"/>
  <c r="O105" i="11"/>
  <c r="M105" i="11"/>
  <c r="K105" i="11"/>
  <c r="O104" i="11"/>
  <c r="M104" i="11"/>
  <c r="K104" i="11"/>
  <c r="O103" i="11"/>
  <c r="M103" i="11"/>
  <c r="K103" i="11"/>
  <c r="O102" i="11"/>
  <c r="M102" i="11"/>
  <c r="K102" i="11"/>
  <c r="O101" i="11"/>
  <c r="M101" i="11"/>
  <c r="K101" i="11"/>
  <c r="O100" i="11"/>
  <c r="M100" i="11"/>
  <c r="K100" i="11"/>
  <c r="O99" i="11"/>
  <c r="M99" i="11"/>
  <c r="K99" i="11"/>
  <c r="O98" i="11"/>
  <c r="M98" i="11"/>
  <c r="K98" i="11"/>
  <c r="O97" i="11"/>
  <c r="M97" i="11"/>
  <c r="K97" i="11"/>
  <c r="O96" i="11"/>
  <c r="M96" i="11"/>
  <c r="K96" i="11"/>
  <c r="O95" i="11"/>
  <c r="M95" i="11"/>
  <c r="K95" i="11"/>
  <c r="O94" i="11"/>
  <c r="M94" i="11"/>
  <c r="K94" i="11"/>
  <c r="O93" i="11"/>
  <c r="M93" i="11"/>
  <c r="K93" i="11"/>
  <c r="O92" i="11"/>
  <c r="M92" i="11"/>
  <c r="K92" i="11"/>
  <c r="O91" i="11"/>
  <c r="M91" i="11"/>
  <c r="K91" i="11"/>
  <c r="O90" i="11"/>
  <c r="M90" i="11"/>
  <c r="K90" i="11"/>
  <c r="O89" i="11"/>
  <c r="M89" i="11"/>
  <c r="K89" i="11"/>
  <c r="O88" i="11"/>
  <c r="M88" i="11"/>
  <c r="K88" i="11"/>
  <c r="I88" i="11"/>
  <c r="O87" i="11"/>
  <c r="M87" i="11"/>
  <c r="K87" i="11"/>
  <c r="I87" i="11"/>
  <c r="O86" i="11"/>
  <c r="M86" i="11"/>
  <c r="K86" i="11"/>
  <c r="I86" i="11"/>
  <c r="O85" i="11"/>
  <c r="M85" i="11"/>
  <c r="K85" i="11"/>
  <c r="I85" i="11"/>
  <c r="H84" i="11"/>
  <c r="G84" i="11"/>
  <c r="F84" i="11"/>
  <c r="E84" i="11"/>
  <c r="O84" i="11" s="1"/>
  <c r="U84" i="13" s="1"/>
  <c r="D84" i="11"/>
  <c r="K84" i="11" s="1"/>
  <c r="E84" i="13" s="1"/>
  <c r="O82" i="11"/>
  <c r="M82" i="11"/>
  <c r="K82" i="11"/>
  <c r="O80" i="11"/>
  <c r="M80" i="11"/>
  <c r="K80" i="11"/>
  <c r="O79" i="11"/>
  <c r="M79" i="11"/>
  <c r="K79" i="11"/>
  <c r="O78" i="11"/>
  <c r="M78" i="11"/>
  <c r="K78" i="11"/>
  <c r="O77" i="11"/>
  <c r="M77" i="11"/>
  <c r="K77" i="11"/>
  <c r="O76" i="11"/>
  <c r="M76" i="11"/>
  <c r="K76" i="11"/>
  <c r="O75" i="11"/>
  <c r="M75" i="11"/>
  <c r="K75" i="11"/>
  <c r="O74" i="11"/>
  <c r="M74" i="11"/>
  <c r="K74" i="11"/>
  <c r="O73" i="11"/>
  <c r="M73" i="11"/>
  <c r="K73" i="11"/>
  <c r="O72" i="11"/>
  <c r="M72" i="11"/>
  <c r="K72" i="11"/>
  <c r="O71" i="11"/>
  <c r="M71" i="11"/>
  <c r="K71" i="11"/>
  <c r="O70" i="11"/>
  <c r="M70" i="11"/>
  <c r="K70" i="11"/>
  <c r="N70" i="11" s="1"/>
  <c r="H69" i="11"/>
  <c r="G69" i="11"/>
  <c r="F69" i="11"/>
  <c r="E69" i="11"/>
  <c r="O69" i="11" s="1"/>
  <c r="D69" i="11"/>
  <c r="K69" i="11" s="1"/>
  <c r="O68" i="11"/>
  <c r="M68" i="11"/>
  <c r="K68" i="11"/>
  <c r="I68" i="11"/>
  <c r="O67" i="11"/>
  <c r="M67" i="11"/>
  <c r="K67" i="11"/>
  <c r="I67" i="11"/>
  <c r="O66" i="11"/>
  <c r="M66" i="11"/>
  <c r="K66" i="11"/>
  <c r="I66" i="11"/>
  <c r="O65" i="11"/>
  <c r="M65" i="11"/>
  <c r="K65" i="11"/>
  <c r="I65" i="11"/>
  <c r="O64" i="11"/>
  <c r="M64" i="11"/>
  <c r="K64" i="11"/>
  <c r="N64" i="11" s="1"/>
  <c r="I64" i="11"/>
  <c r="O63" i="11"/>
  <c r="M63" i="11"/>
  <c r="K63" i="11"/>
  <c r="N63" i="11" s="1"/>
  <c r="I63" i="11"/>
  <c r="O62" i="11"/>
  <c r="M62" i="11"/>
  <c r="K62" i="11"/>
  <c r="I62" i="11"/>
  <c r="O61" i="11"/>
  <c r="M61" i="11"/>
  <c r="K61" i="11"/>
  <c r="I61" i="11"/>
  <c r="O60" i="11"/>
  <c r="M60" i="11"/>
  <c r="K60" i="11"/>
  <c r="I60" i="11"/>
  <c r="O59" i="11"/>
  <c r="M59" i="11"/>
  <c r="K59" i="11"/>
  <c r="I59" i="11"/>
  <c r="O58" i="11"/>
  <c r="M58" i="11"/>
  <c r="K58" i="11"/>
  <c r="I58" i="11"/>
  <c r="O57" i="11"/>
  <c r="M57" i="11"/>
  <c r="K57" i="11"/>
  <c r="I57" i="11"/>
  <c r="O56" i="11"/>
  <c r="M56" i="11"/>
  <c r="K56" i="11"/>
  <c r="I56" i="11"/>
  <c r="O55" i="11"/>
  <c r="M55" i="11"/>
  <c r="K55" i="11"/>
  <c r="I55" i="11"/>
  <c r="O54" i="11"/>
  <c r="M54" i="11"/>
  <c r="K54" i="11"/>
  <c r="I54" i="11"/>
  <c r="O53" i="11"/>
  <c r="M53" i="11"/>
  <c r="K53" i="11"/>
  <c r="I53" i="11"/>
  <c r="O52" i="11"/>
  <c r="M52" i="11"/>
  <c r="K52" i="11"/>
  <c r="I52" i="11"/>
  <c r="O51" i="11"/>
  <c r="M51" i="11"/>
  <c r="K51" i="11"/>
  <c r="I51" i="11"/>
  <c r="O50" i="11"/>
  <c r="M50" i="11"/>
  <c r="K50" i="11"/>
  <c r="I50" i="11"/>
  <c r="I49" i="11" s="1"/>
  <c r="H49" i="11"/>
  <c r="G49" i="11"/>
  <c r="F49" i="11"/>
  <c r="E49" i="11"/>
  <c r="O49" i="11" s="1"/>
  <c r="D49" i="11"/>
  <c r="K49" i="11" s="1"/>
  <c r="O48" i="11"/>
  <c r="M48" i="11"/>
  <c r="K48" i="11"/>
  <c r="I48" i="11"/>
  <c r="O47" i="11"/>
  <c r="M47" i="11"/>
  <c r="K47" i="11"/>
  <c r="I47" i="11"/>
  <c r="O46" i="11"/>
  <c r="M46" i="11"/>
  <c r="K46" i="11"/>
  <c r="I46" i="11"/>
  <c r="K45" i="11"/>
  <c r="I45" i="11"/>
  <c r="O44" i="11"/>
  <c r="M44" i="11"/>
  <c r="K44" i="11"/>
  <c r="I44" i="11"/>
  <c r="O43" i="11"/>
  <c r="M43" i="11"/>
  <c r="K43" i="11"/>
  <c r="I43" i="11"/>
  <c r="O42" i="11"/>
  <c r="M42" i="11"/>
  <c r="K42" i="11"/>
  <c r="I42" i="11"/>
  <c r="O41" i="11"/>
  <c r="M41" i="11"/>
  <c r="K41" i="11"/>
  <c r="I41" i="11"/>
  <c r="O40" i="11"/>
  <c r="M40" i="11"/>
  <c r="K40" i="11"/>
  <c r="I40" i="11"/>
  <c r="O39" i="11"/>
  <c r="M39" i="11"/>
  <c r="K39" i="11"/>
  <c r="I39" i="11"/>
  <c r="O38" i="11"/>
  <c r="M38" i="11"/>
  <c r="K38" i="11"/>
  <c r="I38" i="11"/>
  <c r="O37" i="11"/>
  <c r="M37" i="11"/>
  <c r="K37" i="11"/>
  <c r="I37" i="11"/>
  <c r="O36" i="11"/>
  <c r="M36" i="11"/>
  <c r="K36" i="11"/>
  <c r="I36" i="11"/>
  <c r="O35" i="11"/>
  <c r="M35" i="11"/>
  <c r="K35" i="11"/>
  <c r="I35" i="11"/>
  <c r="O34" i="11"/>
  <c r="M34" i="11"/>
  <c r="K34" i="11"/>
  <c r="I34" i="11"/>
  <c r="O33" i="11"/>
  <c r="M33" i="11"/>
  <c r="K33" i="11"/>
  <c r="I33" i="11"/>
  <c r="O32" i="11"/>
  <c r="M32" i="11"/>
  <c r="K32" i="11"/>
  <c r="I32" i="11"/>
  <c r="O30" i="11"/>
  <c r="M30" i="11"/>
  <c r="K30" i="11"/>
  <c r="I30" i="11"/>
  <c r="O29" i="11"/>
  <c r="M29" i="11"/>
  <c r="K29" i="11"/>
  <c r="I29" i="11"/>
  <c r="O28" i="11"/>
  <c r="M28" i="11"/>
  <c r="K28" i="11"/>
  <c r="I28" i="11"/>
  <c r="O27" i="11"/>
  <c r="M27" i="11"/>
  <c r="K27" i="11"/>
  <c r="I27" i="11"/>
  <c r="O26" i="11"/>
  <c r="M26" i="11"/>
  <c r="K26" i="11"/>
  <c r="I26" i="11"/>
  <c r="O25" i="11"/>
  <c r="M25" i="11"/>
  <c r="K25" i="11"/>
  <c r="I25" i="11"/>
  <c r="O24" i="11"/>
  <c r="M24" i="11"/>
  <c r="K24" i="11"/>
  <c r="I24" i="11"/>
  <c r="O23" i="11"/>
  <c r="M23" i="11"/>
  <c r="K23" i="11"/>
  <c r="I23" i="11"/>
  <c r="O22" i="11"/>
  <c r="M22" i="11"/>
  <c r="K22" i="11"/>
  <c r="I22" i="11"/>
  <c r="O21" i="11"/>
  <c r="M21" i="11"/>
  <c r="K21" i="11"/>
  <c r="I21" i="11"/>
  <c r="O20" i="11"/>
  <c r="M20" i="11"/>
  <c r="K20" i="11"/>
  <c r="I20" i="11"/>
  <c r="O19" i="11"/>
  <c r="M19" i="11"/>
  <c r="K19" i="11"/>
  <c r="I19" i="11"/>
  <c r="H18" i="11"/>
  <c r="G18" i="11"/>
  <c r="F18" i="11"/>
  <c r="D18" i="11"/>
  <c r="O17" i="11"/>
  <c r="M17" i="11"/>
  <c r="K17" i="11"/>
  <c r="O16" i="11"/>
  <c r="M16" i="11"/>
  <c r="K16" i="11"/>
  <c r="O15" i="11"/>
  <c r="M15" i="11"/>
  <c r="K15" i="11"/>
  <c r="O14" i="11"/>
  <c r="M14" i="11"/>
  <c r="K14" i="11"/>
  <c r="O13" i="11"/>
  <c r="M13" i="11"/>
  <c r="K13" i="11"/>
  <c r="O12" i="11"/>
  <c r="M12" i="11"/>
  <c r="K12" i="11"/>
  <c r="O11" i="11"/>
  <c r="M11" i="11"/>
  <c r="K11" i="11"/>
  <c r="O10" i="11"/>
  <c r="M10" i="11"/>
  <c r="K10" i="11"/>
  <c r="D8" i="11"/>
  <c r="K8" i="11" s="1"/>
  <c r="O7" i="11"/>
  <c r="M7" i="11"/>
  <c r="K7" i="11"/>
  <c r="I7" i="11"/>
  <c r="N117" i="11" l="1"/>
  <c r="N118" i="11"/>
  <c r="N119" i="11"/>
  <c r="N120" i="11"/>
  <c r="N121" i="11"/>
  <c r="N122" i="11"/>
  <c r="L117" i="11"/>
  <c r="L118" i="11"/>
  <c r="L119" i="11"/>
  <c r="L120" i="11"/>
  <c r="L121" i="11"/>
  <c r="L122" i="11"/>
  <c r="L123" i="11"/>
  <c r="L124" i="11"/>
  <c r="I8" i="11"/>
  <c r="L45" i="11"/>
  <c r="L81" i="11"/>
  <c r="I84" i="12"/>
  <c r="M116" i="12"/>
  <c r="L46" i="12"/>
  <c r="I8" i="12"/>
  <c r="L47" i="12"/>
  <c r="I6" i="12"/>
  <c r="N9" i="12"/>
  <c r="N45" i="12"/>
  <c r="N9" i="11"/>
  <c r="I18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I84" i="11"/>
  <c r="L85" i="11"/>
  <c r="L86" i="11"/>
  <c r="L87" i="11"/>
  <c r="L88" i="11"/>
  <c r="L90" i="11"/>
  <c r="L92" i="11"/>
  <c r="I116" i="11"/>
  <c r="N124" i="11"/>
  <c r="L9" i="12"/>
  <c r="L45" i="12"/>
  <c r="M8" i="11"/>
  <c r="N45" i="11"/>
  <c r="L9" i="11"/>
  <c r="N81" i="11"/>
  <c r="I69" i="11"/>
  <c r="N89" i="11"/>
  <c r="N91" i="11"/>
  <c r="N85" i="11"/>
  <c r="N86" i="11"/>
  <c r="N87" i="11"/>
  <c r="N88" i="11"/>
  <c r="L89" i="11"/>
  <c r="N90" i="11"/>
  <c r="L91" i="11"/>
  <c r="N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M6" i="11"/>
  <c r="M6" i="13" s="1"/>
  <c r="N71" i="11"/>
  <c r="N72" i="11"/>
  <c r="N73" i="11"/>
  <c r="N74" i="11"/>
  <c r="N75" i="11"/>
  <c r="N76" i="11"/>
  <c r="N77" i="11"/>
  <c r="N78" i="11"/>
  <c r="N79" i="11"/>
  <c r="N80" i="11"/>
  <c r="N82" i="11"/>
  <c r="L19" i="11"/>
  <c r="L20" i="11"/>
  <c r="L21" i="11"/>
  <c r="L22" i="11"/>
  <c r="L23" i="11"/>
  <c r="L24" i="11"/>
  <c r="L25" i="11"/>
  <c r="L26" i="11"/>
  <c r="L27" i="11"/>
  <c r="M69" i="11"/>
  <c r="L71" i="11"/>
  <c r="L72" i="11"/>
  <c r="L73" i="11"/>
  <c r="L74" i="11"/>
  <c r="L75" i="11"/>
  <c r="L76" i="11"/>
  <c r="L77" i="11"/>
  <c r="L78" i="11"/>
  <c r="L79" i="11"/>
  <c r="L80" i="11"/>
  <c r="L82" i="11"/>
  <c r="N93" i="11"/>
  <c r="N94" i="11"/>
  <c r="N95" i="11"/>
  <c r="N96" i="11"/>
  <c r="N97" i="11"/>
  <c r="N98" i="11"/>
  <c r="N99" i="11"/>
  <c r="N100" i="11"/>
  <c r="N101" i="11"/>
  <c r="N102" i="11"/>
  <c r="N103" i="11"/>
  <c r="N104" i="11"/>
  <c r="N105" i="11"/>
  <c r="N106" i="11"/>
  <c r="N107" i="11"/>
  <c r="N108" i="11"/>
  <c r="N109" i="11"/>
  <c r="N110" i="11"/>
  <c r="N111" i="11"/>
  <c r="N112" i="11"/>
  <c r="N113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I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28" i="11"/>
  <c r="N65" i="11"/>
  <c r="L65" i="11"/>
  <c r="L11" i="11"/>
  <c r="L13" i="11"/>
  <c r="L15" i="11"/>
  <c r="L17" i="11"/>
  <c r="L46" i="11"/>
  <c r="L47" i="11"/>
  <c r="L48" i="11"/>
  <c r="N66" i="11"/>
  <c r="N67" i="11"/>
  <c r="N68" i="11"/>
  <c r="N46" i="11"/>
  <c r="N47" i="11"/>
  <c r="N48" i="11"/>
  <c r="L64" i="11"/>
  <c r="L66" i="11"/>
  <c r="L67" i="11"/>
  <c r="L68" i="11"/>
  <c r="I6" i="11"/>
  <c r="L29" i="11"/>
  <c r="L30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L10" i="11"/>
  <c r="N11" i="11"/>
  <c r="L12" i="11"/>
  <c r="N13" i="11"/>
  <c r="L14" i="11"/>
  <c r="N15" i="11"/>
  <c r="L16" i="11"/>
  <c r="N17" i="11"/>
  <c r="N10" i="11"/>
  <c r="N12" i="11"/>
  <c r="N14" i="11"/>
  <c r="N16" i="11"/>
  <c r="D6" i="11"/>
  <c r="K6" i="11" s="1"/>
  <c r="E6" i="13" s="1"/>
  <c r="L7" i="11"/>
  <c r="M116" i="11"/>
  <c r="M116" i="13" s="1"/>
  <c r="M84" i="11"/>
  <c r="M84" i="13" s="1"/>
  <c r="M49" i="11"/>
  <c r="I126" i="11"/>
  <c r="M31" i="11"/>
  <c r="M18" i="11"/>
  <c r="M6" i="12"/>
  <c r="I116" i="12"/>
  <c r="L85" i="12"/>
  <c r="L86" i="12"/>
  <c r="M31" i="12"/>
  <c r="M49" i="12"/>
  <c r="I49" i="12"/>
  <c r="L71" i="12"/>
  <c r="L72" i="12"/>
  <c r="L73" i="12"/>
  <c r="L74" i="12"/>
  <c r="L75" i="12"/>
  <c r="L76" i="12"/>
  <c r="L77" i="12"/>
  <c r="L78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50" i="12"/>
  <c r="L117" i="12"/>
  <c r="L118" i="12"/>
  <c r="L119" i="12"/>
  <c r="L120" i="12"/>
  <c r="L121" i="12"/>
  <c r="L122" i="12"/>
  <c r="L123" i="12"/>
  <c r="L124" i="12"/>
  <c r="N71" i="12"/>
  <c r="N72" i="12"/>
  <c r="N73" i="12"/>
  <c r="N74" i="12"/>
  <c r="N75" i="12"/>
  <c r="N76" i="12"/>
  <c r="N77" i="12"/>
  <c r="M69" i="12"/>
  <c r="I69" i="12"/>
  <c r="M84" i="12"/>
  <c r="N85" i="12"/>
  <c r="N86" i="12"/>
  <c r="N117" i="12"/>
  <c r="N118" i="12"/>
  <c r="N119" i="12"/>
  <c r="N120" i="12"/>
  <c r="N121" i="12"/>
  <c r="N122" i="12"/>
  <c r="N123" i="12"/>
  <c r="N124" i="12"/>
  <c r="N79" i="12"/>
  <c r="N80" i="12"/>
  <c r="N81" i="12"/>
  <c r="N82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L51" i="12"/>
  <c r="L52" i="12"/>
  <c r="L53" i="12"/>
  <c r="L54" i="12"/>
  <c r="L55" i="12"/>
  <c r="L56" i="12"/>
  <c r="L57" i="12"/>
  <c r="L58" i="12"/>
  <c r="L59" i="12"/>
  <c r="N78" i="12"/>
  <c r="L79" i="12"/>
  <c r="L80" i="12"/>
  <c r="L81" i="12"/>
  <c r="L82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L44" i="12"/>
  <c r="I31" i="12"/>
  <c r="N50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N52" i="12"/>
  <c r="N53" i="12"/>
  <c r="N54" i="12"/>
  <c r="N55" i="12"/>
  <c r="N56" i="12"/>
  <c r="N57" i="12"/>
  <c r="N58" i="12"/>
  <c r="N59" i="12"/>
  <c r="M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L48" i="12"/>
  <c r="N65" i="12"/>
  <c r="N66" i="12"/>
  <c r="N67" i="12"/>
  <c r="N68" i="12"/>
  <c r="N46" i="12"/>
  <c r="N47" i="12"/>
  <c r="N48" i="12"/>
  <c r="L60" i="12"/>
  <c r="L61" i="12"/>
  <c r="L62" i="12"/>
  <c r="L63" i="12"/>
  <c r="L64" i="12"/>
  <c r="L65" i="12"/>
  <c r="L66" i="12"/>
  <c r="L67" i="12"/>
  <c r="L68" i="12"/>
  <c r="L70" i="12"/>
  <c r="M8" i="12"/>
  <c r="L10" i="12"/>
  <c r="L11" i="12"/>
  <c r="L12" i="12"/>
  <c r="L13" i="12"/>
  <c r="L14" i="12"/>
  <c r="L15" i="12"/>
  <c r="L16" i="12"/>
  <c r="L17" i="12"/>
  <c r="N10" i="12"/>
  <c r="N11" i="12"/>
  <c r="N12" i="12"/>
  <c r="N13" i="12"/>
  <c r="N14" i="12"/>
  <c r="N15" i="12"/>
  <c r="N16" i="12"/>
  <c r="N7" i="12"/>
  <c r="N17" i="12"/>
  <c r="D6" i="12"/>
  <c r="K6" i="12" s="1"/>
  <c r="K18" i="12"/>
  <c r="I126" i="12"/>
  <c r="L7" i="12"/>
  <c r="N60" i="12"/>
  <c r="N61" i="12"/>
  <c r="N62" i="12"/>
  <c r="N63" i="12"/>
  <c r="N64" i="12"/>
  <c r="K18" i="11"/>
  <c r="N7" i="11"/>
  <c r="L70" i="11"/>
  <c r="L116" i="11" l="1"/>
  <c r="I116" i="13" s="1"/>
  <c r="N116" i="11"/>
  <c r="Q116" i="13" s="1"/>
  <c r="N84" i="11"/>
  <c r="Q84" i="13" s="1"/>
  <c r="L84" i="11"/>
  <c r="I84" i="13" s="1"/>
  <c r="L69" i="11"/>
  <c r="N31" i="11"/>
  <c r="L49" i="11"/>
  <c r="N49" i="11"/>
  <c r="N69" i="11"/>
  <c r="L31" i="11"/>
  <c r="L8" i="11"/>
  <c r="N8" i="11"/>
  <c r="L18" i="11"/>
  <c r="N18" i="11"/>
  <c r="L116" i="12"/>
  <c r="N69" i="12"/>
  <c r="L69" i="12"/>
  <c r="N116" i="12"/>
  <c r="L84" i="12"/>
  <c r="N84" i="12"/>
  <c r="L49" i="12"/>
  <c r="L18" i="12"/>
  <c r="N31" i="12"/>
  <c r="L31" i="12"/>
  <c r="N18" i="12"/>
  <c r="N8" i="12"/>
  <c r="L8" i="12"/>
  <c r="N49" i="12"/>
  <c r="K50" i="10"/>
  <c r="M50" i="10"/>
  <c r="L50" i="10" s="1"/>
  <c r="O50" i="10"/>
  <c r="N50" i="10" s="1"/>
  <c r="K51" i="10"/>
  <c r="M51" i="10"/>
  <c r="O51" i="10"/>
  <c r="N51" i="10" s="1"/>
  <c r="K52" i="10"/>
  <c r="L52" i="10"/>
  <c r="M52" i="10"/>
  <c r="N52" i="10"/>
  <c r="O52" i="10"/>
  <c r="K53" i="10"/>
  <c r="M53" i="10"/>
  <c r="O53" i="10"/>
  <c r="N53" i="10" s="1"/>
  <c r="K54" i="10"/>
  <c r="L54" i="10"/>
  <c r="M54" i="10"/>
  <c r="N54" i="10"/>
  <c r="O54" i="10"/>
  <c r="K55" i="10"/>
  <c r="M55" i="10"/>
  <c r="O55" i="10"/>
  <c r="N55" i="10" s="1"/>
  <c r="K56" i="10"/>
  <c r="L56" i="10"/>
  <c r="M56" i="10"/>
  <c r="N56" i="10"/>
  <c r="O56" i="10"/>
  <c r="K57" i="10"/>
  <c r="M57" i="10"/>
  <c r="O57" i="10"/>
  <c r="N57" i="10" s="1"/>
  <c r="K58" i="10"/>
  <c r="L58" i="10"/>
  <c r="M58" i="10"/>
  <c r="N58" i="10"/>
  <c r="O58" i="10"/>
  <c r="K59" i="10"/>
  <c r="M59" i="10"/>
  <c r="O59" i="10"/>
  <c r="N59" i="10" s="1"/>
  <c r="K60" i="10"/>
  <c r="L60" i="10"/>
  <c r="M60" i="10"/>
  <c r="N60" i="10"/>
  <c r="O60" i="10"/>
  <c r="K61" i="10"/>
  <c r="M61" i="10"/>
  <c r="O61" i="10"/>
  <c r="N61" i="10" s="1"/>
  <c r="K62" i="10"/>
  <c r="L62" i="10"/>
  <c r="M62" i="10"/>
  <c r="N62" i="10"/>
  <c r="O62" i="10"/>
  <c r="K63" i="10"/>
  <c r="M63" i="10"/>
  <c r="O63" i="10"/>
  <c r="N63" i="10" s="1"/>
  <c r="K64" i="10"/>
  <c r="L64" i="10"/>
  <c r="M64" i="10"/>
  <c r="N64" i="10"/>
  <c r="O64" i="10"/>
  <c r="K65" i="10"/>
  <c r="M65" i="10"/>
  <c r="O65" i="10"/>
  <c r="N65" i="10" s="1"/>
  <c r="K66" i="10"/>
  <c r="L66" i="10"/>
  <c r="M66" i="10"/>
  <c r="N66" i="10"/>
  <c r="O66" i="10"/>
  <c r="K67" i="10"/>
  <c r="M67" i="10"/>
  <c r="O67" i="10"/>
  <c r="N67" i="10" s="1"/>
  <c r="K68" i="10"/>
  <c r="L68" i="10"/>
  <c r="M68" i="10"/>
  <c r="N68" i="10"/>
  <c r="O68" i="10"/>
  <c r="O26" i="10"/>
  <c r="O125" i="10"/>
  <c r="M125" i="10"/>
  <c r="K125" i="10"/>
  <c r="I125" i="10"/>
  <c r="O124" i="10"/>
  <c r="N124" i="10" s="1"/>
  <c r="M124" i="10"/>
  <c r="L124" i="10" s="1"/>
  <c r="K124" i="10"/>
  <c r="I124" i="10"/>
  <c r="O123" i="10"/>
  <c r="N123" i="10" s="1"/>
  <c r="M123" i="10"/>
  <c r="L123" i="10" s="1"/>
  <c r="K123" i="10"/>
  <c r="I123" i="10"/>
  <c r="O122" i="10"/>
  <c r="N122" i="10" s="1"/>
  <c r="M122" i="10"/>
  <c r="L122" i="10" s="1"/>
  <c r="K122" i="10"/>
  <c r="I122" i="10"/>
  <c r="O121" i="10"/>
  <c r="N121" i="10"/>
  <c r="M121" i="10"/>
  <c r="L121" i="10"/>
  <c r="K121" i="10"/>
  <c r="I121" i="10"/>
  <c r="O120" i="10"/>
  <c r="N120" i="10"/>
  <c r="M120" i="10"/>
  <c r="L120" i="10"/>
  <c r="K120" i="10"/>
  <c r="I120" i="10"/>
  <c r="O119" i="10"/>
  <c r="N119" i="10"/>
  <c r="M119" i="10"/>
  <c r="L119" i="10"/>
  <c r="K119" i="10"/>
  <c r="I119" i="10"/>
  <c r="O118" i="10"/>
  <c r="N118" i="10"/>
  <c r="M118" i="10"/>
  <c r="L118" i="10"/>
  <c r="K118" i="10"/>
  <c r="I118" i="10"/>
  <c r="O117" i="10"/>
  <c r="N117" i="10"/>
  <c r="M117" i="10"/>
  <c r="L117" i="10"/>
  <c r="K117" i="10"/>
  <c r="I117" i="10"/>
  <c r="I116" i="10" s="1"/>
  <c r="H116" i="10"/>
  <c r="G116" i="10"/>
  <c r="F116" i="10"/>
  <c r="E116" i="10"/>
  <c r="O116" i="10" s="1"/>
  <c r="D116" i="10"/>
  <c r="K116" i="10" s="1"/>
  <c r="O115" i="10"/>
  <c r="M115" i="10"/>
  <c r="K115" i="10"/>
  <c r="I115" i="10"/>
  <c r="O114" i="10"/>
  <c r="M114" i="10"/>
  <c r="K114" i="10"/>
  <c r="I114" i="10"/>
  <c r="O113" i="10"/>
  <c r="M113" i="10"/>
  <c r="K113" i="10"/>
  <c r="I113" i="10"/>
  <c r="O112" i="10"/>
  <c r="M112" i="10"/>
  <c r="K112" i="10"/>
  <c r="I112" i="10"/>
  <c r="O111" i="10"/>
  <c r="M111" i="10"/>
  <c r="K111" i="10"/>
  <c r="I111" i="10"/>
  <c r="O110" i="10"/>
  <c r="M110" i="10"/>
  <c r="K110" i="10"/>
  <c r="I110" i="10"/>
  <c r="O109" i="10"/>
  <c r="M109" i="10"/>
  <c r="L109" i="10" s="1"/>
  <c r="K109" i="10"/>
  <c r="I109" i="10"/>
  <c r="O108" i="10"/>
  <c r="N108" i="10" s="1"/>
  <c r="M108" i="10"/>
  <c r="L108" i="10" s="1"/>
  <c r="K108" i="10"/>
  <c r="I108" i="10"/>
  <c r="O107" i="10"/>
  <c r="N107" i="10"/>
  <c r="M107" i="10"/>
  <c r="L107" i="10"/>
  <c r="K107" i="10"/>
  <c r="I107" i="10"/>
  <c r="O106" i="10"/>
  <c r="N106" i="10"/>
  <c r="M106" i="10"/>
  <c r="L106" i="10"/>
  <c r="K106" i="10"/>
  <c r="I106" i="10"/>
  <c r="O105" i="10"/>
  <c r="N105" i="10"/>
  <c r="M105" i="10"/>
  <c r="L105" i="10"/>
  <c r="K105" i="10"/>
  <c r="I105" i="10"/>
  <c r="O104" i="10"/>
  <c r="N104" i="10"/>
  <c r="M104" i="10"/>
  <c r="L104" i="10"/>
  <c r="K104" i="10"/>
  <c r="I104" i="10"/>
  <c r="O103" i="10"/>
  <c r="N103" i="10"/>
  <c r="M103" i="10"/>
  <c r="L103" i="10"/>
  <c r="K103" i="10"/>
  <c r="I103" i="10"/>
  <c r="O102" i="10"/>
  <c r="N102" i="10"/>
  <c r="M102" i="10"/>
  <c r="L102" i="10"/>
  <c r="K102" i="10"/>
  <c r="I102" i="10"/>
  <c r="O101" i="10"/>
  <c r="N101" i="10"/>
  <c r="M101" i="10"/>
  <c r="L101" i="10"/>
  <c r="K101" i="10"/>
  <c r="I101" i="10"/>
  <c r="O100" i="10"/>
  <c r="N100" i="10"/>
  <c r="M100" i="10"/>
  <c r="L100" i="10"/>
  <c r="K100" i="10"/>
  <c r="I100" i="10"/>
  <c r="O99" i="10"/>
  <c r="N99" i="10"/>
  <c r="M99" i="10"/>
  <c r="L99" i="10"/>
  <c r="K99" i="10"/>
  <c r="I99" i="10"/>
  <c r="O98" i="10"/>
  <c r="N98" i="10"/>
  <c r="M98" i="10"/>
  <c r="L98" i="10"/>
  <c r="K98" i="10"/>
  <c r="I98" i="10"/>
  <c r="O97" i="10"/>
  <c r="N97" i="10"/>
  <c r="M97" i="10"/>
  <c r="L97" i="10"/>
  <c r="K97" i="10"/>
  <c r="I97" i="10"/>
  <c r="O96" i="10"/>
  <c r="N96" i="10"/>
  <c r="M96" i="10"/>
  <c r="L96" i="10"/>
  <c r="K96" i="10"/>
  <c r="I96" i="10"/>
  <c r="O95" i="10"/>
  <c r="N95" i="10"/>
  <c r="M95" i="10"/>
  <c r="L95" i="10"/>
  <c r="K95" i="10"/>
  <c r="I95" i="10"/>
  <c r="O94" i="10"/>
  <c r="N94" i="10"/>
  <c r="M94" i="10"/>
  <c r="L94" i="10"/>
  <c r="K94" i="10"/>
  <c r="I94" i="10"/>
  <c r="O93" i="10"/>
  <c r="N93" i="10"/>
  <c r="M93" i="10"/>
  <c r="L93" i="10"/>
  <c r="K93" i="10"/>
  <c r="I93" i="10"/>
  <c r="O92" i="10"/>
  <c r="N92" i="10"/>
  <c r="M92" i="10"/>
  <c r="L92" i="10"/>
  <c r="K92" i="10"/>
  <c r="I92" i="10"/>
  <c r="O91" i="10"/>
  <c r="N91" i="10"/>
  <c r="M91" i="10"/>
  <c r="L91" i="10"/>
  <c r="K91" i="10"/>
  <c r="I91" i="10"/>
  <c r="O90" i="10"/>
  <c r="N90" i="10"/>
  <c r="M90" i="10"/>
  <c r="L90" i="10"/>
  <c r="K90" i="10"/>
  <c r="I90" i="10"/>
  <c r="O89" i="10"/>
  <c r="N89" i="10"/>
  <c r="M89" i="10"/>
  <c r="L89" i="10"/>
  <c r="K89" i="10"/>
  <c r="I89" i="10"/>
  <c r="O88" i="10"/>
  <c r="N88" i="10"/>
  <c r="M88" i="10"/>
  <c r="L88" i="10"/>
  <c r="K88" i="10"/>
  <c r="I88" i="10"/>
  <c r="O87" i="10"/>
  <c r="N87" i="10"/>
  <c r="M87" i="10"/>
  <c r="L87" i="10"/>
  <c r="K87" i="10"/>
  <c r="I87" i="10"/>
  <c r="O86" i="10"/>
  <c r="N86" i="10"/>
  <c r="M86" i="10"/>
  <c r="L86" i="10"/>
  <c r="K86" i="10"/>
  <c r="I86" i="10"/>
  <c r="O85" i="10"/>
  <c r="N85" i="10"/>
  <c r="M85" i="10"/>
  <c r="L85" i="10"/>
  <c r="K85" i="10"/>
  <c r="I85" i="10"/>
  <c r="I84" i="10" s="1"/>
  <c r="H84" i="10"/>
  <c r="G84" i="10"/>
  <c r="F84" i="10"/>
  <c r="E84" i="10"/>
  <c r="O84" i="10" s="1"/>
  <c r="D84" i="10"/>
  <c r="K84" i="10" s="1"/>
  <c r="O83" i="10"/>
  <c r="M83" i="10"/>
  <c r="K83" i="10"/>
  <c r="I83" i="10"/>
  <c r="O82" i="10"/>
  <c r="M82" i="10"/>
  <c r="K82" i="10"/>
  <c r="I82" i="10"/>
  <c r="O81" i="10"/>
  <c r="M81" i="10"/>
  <c r="K81" i="10"/>
  <c r="I81" i="10"/>
  <c r="O80" i="10"/>
  <c r="M80" i="10"/>
  <c r="K80" i="10"/>
  <c r="I80" i="10"/>
  <c r="O79" i="10"/>
  <c r="M79" i="10"/>
  <c r="K79" i="10"/>
  <c r="I79" i="10"/>
  <c r="O78" i="10"/>
  <c r="M78" i="10"/>
  <c r="K78" i="10"/>
  <c r="I78" i="10"/>
  <c r="O77" i="10"/>
  <c r="M77" i="10"/>
  <c r="K77" i="10"/>
  <c r="I77" i="10"/>
  <c r="O76" i="10"/>
  <c r="M76" i="10"/>
  <c r="K76" i="10"/>
  <c r="I76" i="10"/>
  <c r="O75" i="10"/>
  <c r="M75" i="10"/>
  <c r="K75" i="10"/>
  <c r="I75" i="10"/>
  <c r="O74" i="10"/>
  <c r="M74" i="10"/>
  <c r="K74" i="10"/>
  <c r="I74" i="10"/>
  <c r="O73" i="10"/>
  <c r="M73" i="10"/>
  <c r="K73" i="10"/>
  <c r="I73" i="10"/>
  <c r="O72" i="10"/>
  <c r="M72" i="10"/>
  <c r="K72" i="10"/>
  <c r="I72" i="10"/>
  <c r="O71" i="10"/>
  <c r="M71" i="10"/>
  <c r="K71" i="10"/>
  <c r="I71" i="10"/>
  <c r="O70" i="10"/>
  <c r="M70" i="10"/>
  <c r="K70" i="10"/>
  <c r="I70" i="10"/>
  <c r="I69" i="10"/>
  <c r="H69" i="10"/>
  <c r="G69" i="10"/>
  <c r="F69" i="10"/>
  <c r="E69" i="10"/>
  <c r="O69" i="10" s="1"/>
  <c r="D69" i="10"/>
  <c r="K69" i="10" s="1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 s="1"/>
  <c r="H49" i="10"/>
  <c r="G49" i="10"/>
  <c r="F49" i="10"/>
  <c r="E49" i="10"/>
  <c r="O49" i="10" s="1"/>
  <c r="D49" i="10"/>
  <c r="K49" i="10" s="1"/>
  <c r="O48" i="10"/>
  <c r="M48" i="10"/>
  <c r="K48" i="10"/>
  <c r="I48" i="10"/>
  <c r="O47" i="10"/>
  <c r="M47" i="10"/>
  <c r="L47" i="10" s="1"/>
  <c r="K47" i="10"/>
  <c r="I47" i="10"/>
  <c r="O46" i="10"/>
  <c r="M46" i="10"/>
  <c r="L46" i="10" s="1"/>
  <c r="K46" i="10"/>
  <c r="I46" i="10"/>
  <c r="K45" i="10"/>
  <c r="I45" i="10"/>
  <c r="O44" i="10"/>
  <c r="M44" i="10"/>
  <c r="K44" i="10"/>
  <c r="I44" i="10"/>
  <c r="O43" i="10"/>
  <c r="M43" i="10"/>
  <c r="K43" i="10"/>
  <c r="I43" i="10"/>
  <c r="O42" i="10"/>
  <c r="M42" i="10"/>
  <c r="K42" i="10"/>
  <c r="I42" i="10"/>
  <c r="O41" i="10"/>
  <c r="M41" i="10"/>
  <c r="K41" i="10"/>
  <c r="I41" i="10"/>
  <c r="O40" i="10"/>
  <c r="M40" i="10"/>
  <c r="L40" i="10" s="1"/>
  <c r="K40" i="10"/>
  <c r="I40" i="10"/>
  <c r="O39" i="10"/>
  <c r="M39" i="10"/>
  <c r="L39" i="10" s="1"/>
  <c r="K39" i="10"/>
  <c r="I39" i="10"/>
  <c r="O38" i="10"/>
  <c r="M38" i="10"/>
  <c r="L38" i="10" s="1"/>
  <c r="K38" i="10"/>
  <c r="I38" i="10"/>
  <c r="O37" i="10"/>
  <c r="M37" i="10"/>
  <c r="L37" i="10" s="1"/>
  <c r="K37" i="10"/>
  <c r="I37" i="10"/>
  <c r="O36" i="10"/>
  <c r="M36" i="10"/>
  <c r="L36" i="10" s="1"/>
  <c r="K36" i="10"/>
  <c r="I36" i="10"/>
  <c r="O35" i="10"/>
  <c r="M35" i="10"/>
  <c r="L35" i="10" s="1"/>
  <c r="K35" i="10"/>
  <c r="I35" i="10"/>
  <c r="O34" i="10"/>
  <c r="M34" i="10"/>
  <c r="L34" i="10" s="1"/>
  <c r="K34" i="10"/>
  <c r="I34" i="10"/>
  <c r="O33" i="10"/>
  <c r="M33" i="10"/>
  <c r="L33" i="10" s="1"/>
  <c r="K33" i="10"/>
  <c r="I33" i="10"/>
  <c r="O32" i="10"/>
  <c r="M32" i="10"/>
  <c r="L32" i="10" s="1"/>
  <c r="K32" i="10"/>
  <c r="I32" i="10"/>
  <c r="I31" i="10" s="1"/>
  <c r="H31" i="10"/>
  <c r="G31" i="10"/>
  <c r="F31" i="10"/>
  <c r="E31" i="10"/>
  <c r="O31" i="10" s="1"/>
  <c r="D31" i="10"/>
  <c r="K31" i="10" s="1"/>
  <c r="O30" i="10"/>
  <c r="N30" i="10" s="1"/>
  <c r="M30" i="10"/>
  <c r="L30" i="10"/>
  <c r="K30" i="10"/>
  <c r="I30" i="10"/>
  <c r="O29" i="10"/>
  <c r="N29" i="10"/>
  <c r="M29" i="10"/>
  <c r="L29" i="10"/>
  <c r="K29" i="10"/>
  <c r="I29" i="10"/>
  <c r="O28" i="10"/>
  <c r="N28" i="10"/>
  <c r="M28" i="10"/>
  <c r="L28" i="10"/>
  <c r="K28" i="10"/>
  <c r="I28" i="10"/>
  <c r="O27" i="10"/>
  <c r="N27" i="10"/>
  <c r="M27" i="10"/>
  <c r="L27" i="10"/>
  <c r="K27" i="10"/>
  <c r="I27" i="10"/>
  <c r="M26" i="10"/>
  <c r="L26" i="10" s="1"/>
  <c r="K26" i="10"/>
  <c r="I26" i="10"/>
  <c r="O25" i="10"/>
  <c r="M25" i="10"/>
  <c r="K25" i="10"/>
  <c r="I25" i="10"/>
  <c r="O24" i="10"/>
  <c r="M24" i="10"/>
  <c r="K24" i="10"/>
  <c r="I24" i="10"/>
  <c r="O23" i="10"/>
  <c r="M23" i="10"/>
  <c r="K23" i="10"/>
  <c r="I23" i="10"/>
  <c r="O22" i="10"/>
  <c r="M22" i="10"/>
  <c r="K22" i="10"/>
  <c r="N22" i="10" s="1"/>
  <c r="I22" i="10"/>
  <c r="O21" i="10"/>
  <c r="M21" i="10"/>
  <c r="L21" i="10"/>
  <c r="K21" i="10"/>
  <c r="I21" i="10"/>
  <c r="O20" i="10"/>
  <c r="N20" i="10"/>
  <c r="M20" i="10"/>
  <c r="L20" i="10"/>
  <c r="K20" i="10"/>
  <c r="I20" i="10"/>
  <c r="O19" i="10"/>
  <c r="N19" i="10"/>
  <c r="M19" i="10"/>
  <c r="L19" i="10"/>
  <c r="K19" i="10"/>
  <c r="I19" i="10"/>
  <c r="I18" i="10" s="1"/>
  <c r="H18" i="10"/>
  <c r="G18" i="10"/>
  <c r="F18" i="10"/>
  <c r="E18" i="10"/>
  <c r="O18" i="10" s="1"/>
  <c r="D18" i="10"/>
  <c r="K18" i="10" s="1"/>
  <c r="O17" i="10"/>
  <c r="M17" i="10"/>
  <c r="K17" i="10"/>
  <c r="I17" i="10"/>
  <c r="O16" i="10"/>
  <c r="M16" i="10"/>
  <c r="K16" i="10"/>
  <c r="I16" i="10"/>
  <c r="O15" i="10"/>
  <c r="M15" i="10"/>
  <c r="K15" i="10"/>
  <c r="I15" i="10"/>
  <c r="O14" i="10"/>
  <c r="M14" i="10"/>
  <c r="K14" i="10"/>
  <c r="I14" i="10"/>
  <c r="O13" i="10"/>
  <c r="M13" i="10"/>
  <c r="K13" i="10"/>
  <c r="I13" i="10"/>
  <c r="O12" i="10"/>
  <c r="M12" i="10"/>
  <c r="K12" i="10"/>
  <c r="N12" i="10" s="1"/>
  <c r="I12" i="10"/>
  <c r="O11" i="10"/>
  <c r="M11" i="10"/>
  <c r="K11" i="10"/>
  <c r="I11" i="10"/>
  <c r="O10" i="10"/>
  <c r="M10" i="10"/>
  <c r="K10" i="10"/>
  <c r="I10" i="10"/>
  <c r="N9" i="13"/>
  <c r="I8" i="10"/>
  <c r="H8" i="10"/>
  <c r="G8" i="10"/>
  <c r="F8" i="10"/>
  <c r="E8" i="10"/>
  <c r="O8" i="10" s="1"/>
  <c r="V8" i="13" s="1"/>
  <c r="D8" i="10"/>
  <c r="K8" i="10" s="1"/>
  <c r="F8" i="13" s="1"/>
  <c r="O7" i="10"/>
  <c r="M7" i="10"/>
  <c r="K7" i="10"/>
  <c r="I7" i="10"/>
  <c r="O6" i="10"/>
  <c r="M6" i="10"/>
  <c r="M8" i="10" l="1"/>
  <c r="N8" i="13" s="1"/>
  <c r="L10" i="10"/>
  <c r="L11" i="10"/>
  <c r="L12" i="10"/>
  <c r="L13" i="10"/>
  <c r="L14" i="10"/>
  <c r="L15" i="10"/>
  <c r="L16" i="10"/>
  <c r="N109" i="10"/>
  <c r="N10" i="10"/>
  <c r="N11" i="10"/>
  <c r="L41" i="10"/>
  <c r="L42" i="10"/>
  <c r="L43" i="10"/>
  <c r="L44" i="10"/>
  <c r="M4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N26" i="10"/>
  <c r="L6" i="11"/>
  <c r="I6" i="13" s="1"/>
  <c r="N6" i="11"/>
  <c r="Q6" i="13" s="1"/>
  <c r="N6" i="12"/>
  <c r="L6" i="12"/>
  <c r="M116" i="10"/>
  <c r="N125" i="10"/>
  <c r="N116" i="10" s="1"/>
  <c r="L125" i="10"/>
  <c r="L116" i="10" s="1"/>
  <c r="N110" i="10"/>
  <c r="N111" i="10"/>
  <c r="N112" i="10"/>
  <c r="N113" i="10"/>
  <c r="N114" i="10"/>
  <c r="N115" i="10"/>
  <c r="I126" i="10"/>
  <c r="M84" i="10"/>
  <c r="L110" i="10"/>
  <c r="L111" i="10"/>
  <c r="L112" i="10"/>
  <c r="L113" i="10"/>
  <c r="L114" i="10"/>
  <c r="L115" i="10"/>
  <c r="L83" i="10"/>
  <c r="L69" i="10" s="1"/>
  <c r="M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L67" i="10"/>
  <c r="L65" i="10"/>
  <c r="L63" i="10"/>
  <c r="L61" i="10"/>
  <c r="L59" i="10"/>
  <c r="L57" i="10"/>
  <c r="L55" i="10"/>
  <c r="L53" i="10"/>
  <c r="L49" i="10" s="1"/>
  <c r="L51" i="10"/>
  <c r="D6" i="10"/>
  <c r="K6" i="10" s="1"/>
  <c r="F6" i="13" s="1"/>
  <c r="M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6" i="10"/>
  <c r="N47" i="10"/>
  <c r="N48" i="10"/>
  <c r="L48" i="10"/>
  <c r="L31" i="10" s="1"/>
  <c r="N49" i="10"/>
  <c r="N23" i="10"/>
  <c r="N24" i="10"/>
  <c r="N25" i="10"/>
  <c r="M18" i="10"/>
  <c r="N21" i="10"/>
  <c r="L23" i="10"/>
  <c r="L24" i="10"/>
  <c r="L25" i="10"/>
  <c r="L17" i="10"/>
  <c r="L8" i="10" s="1"/>
  <c r="J8" i="13" s="1"/>
  <c r="N13" i="10"/>
  <c r="N14" i="10"/>
  <c r="N15" i="10"/>
  <c r="N16" i="10"/>
  <c r="N17" i="10"/>
  <c r="N7" i="10"/>
  <c r="L7" i="10"/>
  <c r="L22" i="10"/>
  <c r="O125" i="9"/>
  <c r="M125" i="9"/>
  <c r="L125" i="9" s="1"/>
  <c r="K125" i="9"/>
  <c r="O124" i="9"/>
  <c r="M124" i="9"/>
  <c r="K124" i="9"/>
  <c r="O123" i="9"/>
  <c r="M123" i="9"/>
  <c r="K123" i="9"/>
  <c r="O122" i="9"/>
  <c r="M122" i="9"/>
  <c r="K122" i="9"/>
  <c r="O121" i="9"/>
  <c r="M121" i="9"/>
  <c r="L121" i="9" s="1"/>
  <c r="K121" i="9"/>
  <c r="O120" i="9"/>
  <c r="M120" i="9"/>
  <c r="L120" i="9" s="1"/>
  <c r="K120" i="9"/>
  <c r="O119" i="9"/>
  <c r="M119" i="9"/>
  <c r="L119" i="9" s="1"/>
  <c r="K119" i="9"/>
  <c r="O118" i="9"/>
  <c r="N118" i="9" s="1"/>
  <c r="M118" i="9"/>
  <c r="L118" i="9"/>
  <c r="K118" i="9"/>
  <c r="O117" i="9"/>
  <c r="M117" i="9"/>
  <c r="K117" i="9"/>
  <c r="O115" i="9"/>
  <c r="M115" i="9"/>
  <c r="K115" i="9"/>
  <c r="O114" i="9"/>
  <c r="M114" i="9"/>
  <c r="L114" i="9" s="1"/>
  <c r="K114" i="9"/>
  <c r="O113" i="9"/>
  <c r="M113" i="9"/>
  <c r="L113" i="9" s="1"/>
  <c r="K113" i="9"/>
  <c r="O112" i="9"/>
  <c r="M112" i="9"/>
  <c r="L112" i="9" s="1"/>
  <c r="K112" i="9"/>
  <c r="O111" i="9"/>
  <c r="M111" i="9"/>
  <c r="L111" i="9" s="1"/>
  <c r="K111" i="9"/>
  <c r="O110" i="9"/>
  <c r="N110" i="9" s="1"/>
  <c r="M110" i="9"/>
  <c r="L110" i="9"/>
  <c r="K110" i="9"/>
  <c r="O109" i="9"/>
  <c r="N109" i="9" s="1"/>
  <c r="M109" i="9"/>
  <c r="L109" i="9"/>
  <c r="K109" i="9"/>
  <c r="O108" i="9"/>
  <c r="N108" i="9" s="1"/>
  <c r="M108" i="9"/>
  <c r="L108" i="9"/>
  <c r="K108" i="9"/>
  <c r="O107" i="9"/>
  <c r="M107" i="9"/>
  <c r="K107" i="9"/>
  <c r="O106" i="9"/>
  <c r="M106" i="9"/>
  <c r="L106" i="9" s="1"/>
  <c r="K106" i="9"/>
  <c r="O105" i="9"/>
  <c r="N105" i="9" s="1"/>
  <c r="M105" i="9"/>
  <c r="L105" i="9"/>
  <c r="K105" i="9"/>
  <c r="O104" i="9"/>
  <c r="M104" i="9"/>
  <c r="K104" i="9"/>
  <c r="O103" i="9"/>
  <c r="M103" i="9"/>
  <c r="L103" i="9" s="1"/>
  <c r="K103" i="9"/>
  <c r="O102" i="9"/>
  <c r="M102" i="9"/>
  <c r="L102" i="9" s="1"/>
  <c r="K102" i="9"/>
  <c r="O101" i="9"/>
  <c r="M101" i="9"/>
  <c r="K101" i="9"/>
  <c r="O100" i="9"/>
  <c r="M100" i="9"/>
  <c r="L100" i="9" s="1"/>
  <c r="K100" i="9"/>
  <c r="O99" i="9"/>
  <c r="M99" i="9"/>
  <c r="L99" i="9" s="1"/>
  <c r="K99" i="9"/>
  <c r="O98" i="9"/>
  <c r="M98" i="9"/>
  <c r="K98" i="9"/>
  <c r="O97" i="9"/>
  <c r="M97" i="9"/>
  <c r="L97" i="9" s="1"/>
  <c r="K97" i="9"/>
  <c r="O96" i="9"/>
  <c r="M96" i="9"/>
  <c r="L96" i="9" s="1"/>
  <c r="K96" i="9"/>
  <c r="O95" i="9"/>
  <c r="M95" i="9"/>
  <c r="L95" i="9" s="1"/>
  <c r="K95" i="9"/>
  <c r="O94" i="9"/>
  <c r="N94" i="9" s="1"/>
  <c r="M94" i="9"/>
  <c r="L94" i="9"/>
  <c r="K94" i="9"/>
  <c r="O93" i="9"/>
  <c r="M93" i="9"/>
  <c r="K93" i="9"/>
  <c r="O92" i="9"/>
  <c r="M92" i="9"/>
  <c r="L92" i="9" s="1"/>
  <c r="K92" i="9"/>
  <c r="O91" i="9"/>
  <c r="M91" i="9"/>
  <c r="L91" i="9" s="1"/>
  <c r="K91" i="9"/>
  <c r="O90" i="9"/>
  <c r="N90" i="9" s="1"/>
  <c r="M90" i="9"/>
  <c r="L90" i="9"/>
  <c r="K90" i="9"/>
  <c r="O89" i="9"/>
  <c r="M89" i="9"/>
  <c r="K89" i="9"/>
  <c r="O88" i="9"/>
  <c r="M88" i="9"/>
  <c r="L88" i="9" s="1"/>
  <c r="K88" i="9"/>
  <c r="O87" i="9"/>
  <c r="N87" i="9" s="1"/>
  <c r="M87" i="9"/>
  <c r="L87" i="9"/>
  <c r="K87" i="9"/>
  <c r="O86" i="9"/>
  <c r="N86" i="9" s="1"/>
  <c r="M86" i="9"/>
  <c r="L86" i="9"/>
  <c r="K86" i="9"/>
  <c r="O85" i="9"/>
  <c r="N85" i="9" s="1"/>
  <c r="M85" i="9"/>
  <c r="L85" i="9"/>
  <c r="K85" i="9"/>
  <c r="O83" i="9"/>
  <c r="M83" i="9"/>
  <c r="L83" i="9" s="1"/>
  <c r="K83" i="9"/>
  <c r="O82" i="9"/>
  <c r="N82" i="9" s="1"/>
  <c r="M82" i="9"/>
  <c r="L82" i="9"/>
  <c r="K82" i="9"/>
  <c r="O81" i="9"/>
  <c r="N81" i="9" s="1"/>
  <c r="M81" i="9"/>
  <c r="L81" i="9"/>
  <c r="K81" i="9"/>
  <c r="O80" i="9"/>
  <c r="M80" i="9"/>
  <c r="K80" i="9"/>
  <c r="O79" i="9"/>
  <c r="M79" i="9"/>
  <c r="L79" i="9" s="1"/>
  <c r="K79" i="9"/>
  <c r="O78" i="9"/>
  <c r="M78" i="9"/>
  <c r="L78" i="9" s="1"/>
  <c r="K78" i="9"/>
  <c r="O77" i="9"/>
  <c r="N77" i="9" s="1"/>
  <c r="M77" i="9"/>
  <c r="L77" i="9"/>
  <c r="K77" i="9"/>
  <c r="O76" i="9"/>
  <c r="M76" i="9"/>
  <c r="K76" i="9"/>
  <c r="O75" i="9"/>
  <c r="M75" i="9"/>
  <c r="L75" i="9" s="1"/>
  <c r="K75" i="9"/>
  <c r="O74" i="9"/>
  <c r="M74" i="9"/>
  <c r="L74" i="9" s="1"/>
  <c r="K74" i="9"/>
  <c r="O73" i="9"/>
  <c r="M73" i="9"/>
  <c r="K73" i="9"/>
  <c r="O72" i="9"/>
  <c r="M72" i="9"/>
  <c r="L72" i="9" s="1"/>
  <c r="K72" i="9"/>
  <c r="O71" i="9"/>
  <c r="M71" i="9"/>
  <c r="L71" i="9" s="1"/>
  <c r="K71" i="9"/>
  <c r="O70" i="9"/>
  <c r="N70" i="9" s="1"/>
  <c r="M70" i="9"/>
  <c r="L70" i="9"/>
  <c r="K70" i="9"/>
  <c r="O68" i="9"/>
  <c r="M68" i="9"/>
  <c r="L68" i="9" s="1"/>
  <c r="K68" i="9"/>
  <c r="O67" i="9"/>
  <c r="M67" i="9"/>
  <c r="L67" i="9" s="1"/>
  <c r="K67" i="9"/>
  <c r="O66" i="9"/>
  <c r="N66" i="9" s="1"/>
  <c r="M66" i="9"/>
  <c r="L66" i="9"/>
  <c r="K66" i="9"/>
  <c r="O65" i="9"/>
  <c r="M65" i="9"/>
  <c r="K65" i="9"/>
  <c r="O64" i="9"/>
  <c r="M64" i="9"/>
  <c r="L64" i="9" s="1"/>
  <c r="K64" i="9"/>
  <c r="O63" i="9"/>
  <c r="M63" i="9"/>
  <c r="L63" i="9" s="1"/>
  <c r="K63" i="9"/>
  <c r="O62" i="9"/>
  <c r="N62" i="9" s="1"/>
  <c r="M62" i="9"/>
  <c r="L62" i="9"/>
  <c r="K62" i="9"/>
  <c r="O61" i="9"/>
  <c r="M61" i="9"/>
  <c r="K61" i="9"/>
  <c r="O60" i="9"/>
  <c r="M60" i="9"/>
  <c r="L60" i="9" s="1"/>
  <c r="K60" i="9"/>
  <c r="O59" i="9"/>
  <c r="M59" i="9"/>
  <c r="L59" i="9" s="1"/>
  <c r="K59" i="9"/>
  <c r="O58" i="9"/>
  <c r="N58" i="9" s="1"/>
  <c r="M58" i="9"/>
  <c r="L58" i="9"/>
  <c r="K58" i="9"/>
  <c r="O57" i="9"/>
  <c r="M57" i="9"/>
  <c r="K57" i="9"/>
  <c r="O56" i="9"/>
  <c r="M56" i="9"/>
  <c r="L56" i="9" s="1"/>
  <c r="K56" i="9"/>
  <c r="O55" i="9"/>
  <c r="M55" i="9"/>
  <c r="L55" i="9" s="1"/>
  <c r="K55" i="9"/>
  <c r="O54" i="9"/>
  <c r="N54" i="9" s="1"/>
  <c r="M54" i="9"/>
  <c r="L54" i="9"/>
  <c r="K54" i="9"/>
  <c r="O53" i="9"/>
  <c r="M53" i="9"/>
  <c r="K53" i="9"/>
  <c r="O52" i="9"/>
  <c r="M52" i="9"/>
  <c r="L52" i="9" s="1"/>
  <c r="K52" i="9"/>
  <c r="O51" i="9"/>
  <c r="N51" i="9" s="1"/>
  <c r="M51" i="9"/>
  <c r="L51" i="9"/>
  <c r="K51" i="9"/>
  <c r="O50" i="9"/>
  <c r="N50" i="9" s="1"/>
  <c r="M50" i="9"/>
  <c r="L50" i="9"/>
  <c r="K50" i="9"/>
  <c r="O48" i="9"/>
  <c r="M48" i="9"/>
  <c r="K48" i="9"/>
  <c r="O47" i="9"/>
  <c r="M47" i="9"/>
  <c r="L47" i="9" s="1"/>
  <c r="K47" i="9"/>
  <c r="O46" i="9"/>
  <c r="N46" i="9" s="1"/>
  <c r="M46" i="9"/>
  <c r="L46" i="9"/>
  <c r="K46" i="9"/>
  <c r="O45" i="9"/>
  <c r="M45" i="9"/>
  <c r="K45" i="9"/>
  <c r="O44" i="9"/>
  <c r="M44" i="9"/>
  <c r="L44" i="9" s="1"/>
  <c r="K44" i="9"/>
  <c r="O43" i="9"/>
  <c r="M43" i="9"/>
  <c r="L43" i="9"/>
  <c r="K43" i="9"/>
  <c r="O42" i="9"/>
  <c r="M42" i="9"/>
  <c r="K42" i="9"/>
  <c r="O41" i="9"/>
  <c r="M41" i="9"/>
  <c r="L41" i="9" s="1"/>
  <c r="K41" i="9"/>
  <c r="O40" i="9"/>
  <c r="M40" i="9"/>
  <c r="L40" i="9" s="1"/>
  <c r="K40" i="9"/>
  <c r="O39" i="9"/>
  <c r="M39" i="9"/>
  <c r="L39" i="9" s="1"/>
  <c r="K39" i="9"/>
  <c r="O38" i="9"/>
  <c r="N38" i="9" s="1"/>
  <c r="M38" i="9"/>
  <c r="L38" i="9"/>
  <c r="K38" i="9"/>
  <c r="O37" i="9"/>
  <c r="M37" i="9"/>
  <c r="K37" i="9"/>
  <c r="O36" i="9"/>
  <c r="M36" i="9"/>
  <c r="L36" i="9" s="1"/>
  <c r="K36" i="9"/>
  <c r="O35" i="9"/>
  <c r="M35" i="9"/>
  <c r="L35" i="9" s="1"/>
  <c r="K35" i="9"/>
  <c r="O34" i="9"/>
  <c r="M34" i="9"/>
  <c r="K34" i="9"/>
  <c r="O33" i="9"/>
  <c r="M33" i="9"/>
  <c r="L33" i="9" s="1"/>
  <c r="K33" i="9"/>
  <c r="O32" i="9"/>
  <c r="N32" i="9" s="1"/>
  <c r="M32" i="9"/>
  <c r="L32" i="9"/>
  <c r="K32" i="9"/>
  <c r="O30" i="9"/>
  <c r="M30" i="9"/>
  <c r="L30" i="9" s="1"/>
  <c r="K30" i="9"/>
  <c r="O29" i="9"/>
  <c r="M29" i="9"/>
  <c r="K29" i="9"/>
  <c r="O28" i="9"/>
  <c r="M28" i="9"/>
  <c r="L28" i="9" s="1"/>
  <c r="K28" i="9"/>
  <c r="O27" i="9"/>
  <c r="M27" i="9"/>
  <c r="L27" i="9" s="1"/>
  <c r="K27" i="9"/>
  <c r="M26" i="9"/>
  <c r="K26" i="9"/>
  <c r="O25" i="9"/>
  <c r="M25" i="9"/>
  <c r="K25" i="9"/>
  <c r="O24" i="9"/>
  <c r="M24" i="9"/>
  <c r="L24" i="9" s="1"/>
  <c r="K24" i="9"/>
  <c r="O23" i="9"/>
  <c r="N23" i="9" s="1"/>
  <c r="M23" i="9"/>
  <c r="L23" i="9"/>
  <c r="K23" i="9"/>
  <c r="O22" i="9"/>
  <c r="M22" i="9"/>
  <c r="K22" i="9"/>
  <c r="O21" i="9"/>
  <c r="M21" i="9"/>
  <c r="L21" i="9" s="1"/>
  <c r="K21" i="9"/>
  <c r="O20" i="9"/>
  <c r="M20" i="9"/>
  <c r="L20" i="9" s="1"/>
  <c r="K20" i="9"/>
  <c r="O19" i="9"/>
  <c r="M19" i="9"/>
  <c r="L19" i="9" s="1"/>
  <c r="K19" i="9"/>
  <c r="O17" i="9"/>
  <c r="N17" i="9" s="1"/>
  <c r="M17" i="9"/>
  <c r="L17" i="9"/>
  <c r="K17" i="9"/>
  <c r="O16" i="9"/>
  <c r="M16" i="9"/>
  <c r="K16" i="9"/>
  <c r="O15" i="9"/>
  <c r="M15" i="9"/>
  <c r="L15" i="9" s="1"/>
  <c r="K15" i="9"/>
  <c r="O14" i="9"/>
  <c r="N14" i="9" s="1"/>
  <c r="M14" i="9"/>
  <c r="L14" i="9"/>
  <c r="K14" i="9"/>
  <c r="O13" i="9"/>
  <c r="M13" i="9"/>
  <c r="K13" i="9"/>
  <c r="O12" i="9"/>
  <c r="M12" i="9"/>
  <c r="L12" i="9" s="1"/>
  <c r="K12" i="9"/>
  <c r="O11" i="9"/>
  <c r="M11" i="9"/>
  <c r="L11" i="9" s="1"/>
  <c r="K11" i="9"/>
  <c r="O10" i="9"/>
  <c r="M10" i="9"/>
  <c r="L10" i="9" s="1"/>
  <c r="K10" i="9"/>
  <c r="O9" i="9"/>
  <c r="M9" i="9"/>
  <c r="L9" i="9" s="1"/>
  <c r="K9" i="9"/>
  <c r="O7" i="9"/>
  <c r="M7" i="9"/>
  <c r="K7" i="9"/>
  <c r="O6" i="9"/>
  <c r="M6" i="9"/>
  <c r="N16" i="9" l="1"/>
  <c r="N22" i="9"/>
  <c r="N25" i="9"/>
  <c r="N29" i="9"/>
  <c r="N34" i="9"/>
  <c r="N37" i="9"/>
  <c r="N42" i="9"/>
  <c r="N45" i="9"/>
  <c r="L7" i="9"/>
  <c r="N13" i="9"/>
  <c r="N7" i="9"/>
  <c r="N9" i="9"/>
  <c r="N10" i="9"/>
  <c r="N11" i="9"/>
  <c r="N12" i="9"/>
  <c r="L13" i="9"/>
  <c r="L8" i="9" s="1"/>
  <c r="N15" i="9"/>
  <c r="L16" i="9"/>
  <c r="N19" i="9"/>
  <c r="N20" i="9"/>
  <c r="N21" i="9"/>
  <c r="L22" i="9"/>
  <c r="N24" i="9"/>
  <c r="L25" i="9"/>
  <c r="N27" i="9"/>
  <c r="N28" i="9"/>
  <c r="L29" i="9"/>
  <c r="L18" i="9" s="1"/>
  <c r="N30" i="9"/>
  <c r="N33" i="9"/>
  <c r="N31" i="9" s="1"/>
  <c r="L34" i="9"/>
  <c r="N35" i="9"/>
  <c r="N36" i="9"/>
  <c r="L37" i="9"/>
  <c r="L31" i="9" s="1"/>
  <c r="N39" i="9"/>
  <c r="N40" i="9"/>
  <c r="N41" i="9"/>
  <c r="L42" i="9"/>
  <c r="L48" i="9"/>
  <c r="N43" i="9"/>
  <c r="N44" i="9"/>
  <c r="L45" i="9"/>
  <c r="N47" i="9"/>
  <c r="N48" i="9"/>
  <c r="N52" i="9"/>
  <c r="N49" i="9" s="1"/>
  <c r="L53" i="9"/>
  <c r="L49" i="9" s="1"/>
  <c r="N55" i="9"/>
  <c r="N56" i="9"/>
  <c r="L57" i="9"/>
  <c r="N59" i="9"/>
  <c r="N60" i="9"/>
  <c r="L61" i="9"/>
  <c r="N63" i="9"/>
  <c r="N64" i="9"/>
  <c r="L65" i="9"/>
  <c r="N67" i="9"/>
  <c r="N68" i="9"/>
  <c r="N71" i="9"/>
  <c r="N69" i="9" s="1"/>
  <c r="N72" i="9"/>
  <c r="L73" i="9"/>
  <c r="N74" i="9"/>
  <c r="N75" i="9"/>
  <c r="L76" i="9"/>
  <c r="N78" i="9"/>
  <c r="N79" i="9"/>
  <c r="L80" i="9"/>
  <c r="N83" i="9"/>
  <c r="N88" i="9"/>
  <c r="L89" i="9"/>
  <c r="N91" i="9"/>
  <c r="N92" i="9"/>
  <c r="L93" i="9"/>
  <c r="L84" i="9" s="1"/>
  <c r="N95" i="9"/>
  <c r="N96" i="9"/>
  <c r="N97" i="9"/>
  <c r="L98" i="9"/>
  <c r="N99" i="9"/>
  <c r="N100" i="9"/>
  <c r="L101" i="9"/>
  <c r="N102" i="9"/>
  <c r="N103" i="9"/>
  <c r="L104" i="9"/>
  <c r="N106" i="9"/>
  <c r="L107" i="9"/>
  <c r="N111" i="9"/>
  <c r="N112" i="9"/>
  <c r="N113" i="9"/>
  <c r="N114" i="9"/>
  <c r="L115" i="9"/>
  <c r="L117" i="9"/>
  <c r="N119" i="9"/>
  <c r="N120" i="9"/>
  <c r="N121" i="9"/>
  <c r="L122" i="9"/>
  <c r="N123" i="9"/>
  <c r="L124" i="9"/>
  <c r="N125" i="9"/>
  <c r="L18" i="10"/>
  <c r="N18" i="10"/>
  <c r="N53" i="9"/>
  <c r="N57" i="9"/>
  <c r="N61" i="9"/>
  <c r="N65" i="9"/>
  <c r="L69" i="9"/>
  <c r="N73" i="9"/>
  <c r="N76" i="9"/>
  <c r="N80" i="9"/>
  <c r="N89" i="9"/>
  <c r="N93" i="9"/>
  <c r="N84" i="9" s="1"/>
  <c r="N98" i="9"/>
  <c r="N101" i="9"/>
  <c r="N104" i="9"/>
  <c r="N107" i="9"/>
  <c r="N115" i="9"/>
  <c r="N117" i="9"/>
  <c r="N116" i="9" s="1"/>
  <c r="N122" i="9"/>
  <c r="N124" i="9"/>
  <c r="N8" i="10"/>
  <c r="R8" i="13" s="1"/>
  <c r="N84" i="10"/>
  <c r="L84" i="10"/>
  <c r="N69" i="10"/>
  <c r="N31" i="10"/>
  <c r="R31" i="13" s="1"/>
  <c r="L123" i="9"/>
  <c r="L6" i="9" l="1"/>
  <c r="N6" i="10"/>
  <c r="R6" i="13" s="1"/>
  <c r="L6" i="10"/>
  <c r="J6" i="13" s="1"/>
  <c r="N8" i="9"/>
  <c r="L116" i="9"/>
  <c r="N18" i="9"/>
  <c r="N6" i="9" s="1"/>
  <c r="I82" i="9"/>
  <c r="I9" i="9"/>
  <c r="H116" i="9" l="1"/>
  <c r="G116" i="9"/>
  <c r="F116" i="9"/>
  <c r="E116" i="9"/>
  <c r="O116" i="9" s="1"/>
  <c r="H84" i="9"/>
  <c r="G84" i="9"/>
  <c r="F84" i="9"/>
  <c r="E84" i="9"/>
  <c r="O84" i="9" s="1"/>
  <c r="H69" i="9"/>
  <c r="G69" i="9"/>
  <c r="F69" i="9"/>
  <c r="E69" i="9"/>
  <c r="O69" i="9" s="1"/>
  <c r="H49" i="9"/>
  <c r="G49" i="9"/>
  <c r="F49" i="9"/>
  <c r="E49" i="9"/>
  <c r="O49" i="9" s="1"/>
  <c r="E18" i="9"/>
  <c r="O18" i="9" s="1"/>
  <c r="H31" i="9"/>
  <c r="G31" i="9"/>
  <c r="M31" i="9" s="1"/>
  <c r="F31" i="9"/>
  <c r="E31" i="9"/>
  <c r="O31" i="9" s="1"/>
  <c r="H18" i="9"/>
  <c r="G18" i="9"/>
  <c r="M18" i="9" s="1"/>
  <c r="F18" i="9"/>
  <c r="H8" i="9"/>
  <c r="G8" i="9"/>
  <c r="F8" i="9"/>
  <c r="E8" i="9"/>
  <c r="O8" i="9" s="1"/>
  <c r="I19" i="9"/>
  <c r="I20" i="9"/>
  <c r="I21" i="9"/>
  <c r="I22" i="9"/>
  <c r="I23" i="9"/>
  <c r="I24" i="9"/>
  <c r="I25" i="9"/>
  <c r="I26" i="9"/>
  <c r="I27" i="9"/>
  <c r="I28" i="9"/>
  <c r="I29" i="9"/>
  <c r="I30" i="9"/>
  <c r="M8" i="9" l="1"/>
  <c r="M49" i="9"/>
  <c r="M69" i="9"/>
  <c r="M84" i="9"/>
  <c r="M116" i="9"/>
  <c r="I125" i="9"/>
  <c r="I124" i="9"/>
  <c r="I123" i="9"/>
  <c r="I122" i="9"/>
  <c r="I121" i="9"/>
  <c r="I120" i="9"/>
  <c r="I119" i="9"/>
  <c r="I118" i="9"/>
  <c r="I117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 s="1"/>
  <c r="I83" i="9"/>
  <c r="I81" i="9"/>
  <c r="I80" i="9"/>
  <c r="I79" i="9"/>
  <c r="I78" i="9"/>
  <c r="I77" i="9"/>
  <c r="I76" i="9"/>
  <c r="I75" i="9"/>
  <c r="I74" i="9"/>
  <c r="I73" i="9"/>
  <c r="I72" i="9"/>
  <c r="I71" i="9"/>
  <c r="I70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 s="1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18" i="9"/>
  <c r="I17" i="9"/>
  <c r="I16" i="9"/>
  <c r="I15" i="9"/>
  <c r="I14" i="9"/>
  <c r="I13" i="9"/>
  <c r="I12" i="9"/>
  <c r="I11" i="9"/>
  <c r="I10" i="9"/>
  <c r="I7" i="9"/>
  <c r="I8" i="9" l="1"/>
  <c r="I126" i="9"/>
  <c r="I31" i="9"/>
  <c r="I69" i="9"/>
  <c r="I116" i="9"/>
  <c r="D8" i="9" l="1"/>
  <c r="K8" i="9" s="1"/>
  <c r="D116" i="9"/>
  <c r="K116" i="9" s="1"/>
  <c r="D84" i="9"/>
  <c r="K84" i="9" s="1"/>
  <c r="D69" i="9"/>
  <c r="K69" i="9" s="1"/>
  <c r="D49" i="9"/>
  <c r="K49" i="9" s="1"/>
  <c r="D31" i="9"/>
  <c r="K31" i="9" s="1"/>
  <c r="D18" i="9"/>
  <c r="K18" i="9" s="1"/>
  <c r="D6" i="9" l="1"/>
  <c r="K6" i="9" s="1"/>
</calcChain>
</file>

<file path=xl/sharedStrings.xml><?xml version="1.0" encoding="utf-8"?>
<sst xmlns="http://schemas.openxmlformats.org/spreadsheetml/2006/main" count="797" uniqueCount="141">
  <si>
    <t>№</t>
  </si>
  <si>
    <t>МАТЕМАТИКА, 4 класс</t>
  </si>
  <si>
    <t>Код ОУ по КИАСУО</t>
  </si>
  <si>
    <t>Наименование ОУ (кратко)</t>
  </si>
  <si>
    <t>Человек</t>
  </si>
  <si>
    <t>МБОУ Лицей № 28</t>
  </si>
  <si>
    <t>МБОУ Гимназия № 8</t>
  </si>
  <si>
    <t>МБОУ Прогимназия  № 131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</si>
  <si>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</si>
  <si>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</si>
  <si>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</si>
  <si>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</si>
  <si>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</si>
  <si>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</si>
  <si>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Лицей № 6 «Перспектива»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</si>
  <si>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</si>
  <si>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</si>
  <si>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</si>
  <si>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</si>
  <si>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</si>
  <si>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</si>
  <si>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</si>
  <si>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</si>
  <si>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</si>
  <si>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</si>
  <si>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</si>
  <si>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</si>
  <si>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</si>
  <si>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</si>
  <si>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</si>
  <si>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</si>
  <si>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</si>
  <si>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</si>
  <si>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</si>
  <si>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</si>
  <si>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</si>
  <si>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</si>
  <si>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</si>
  <si>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</si>
  <si>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</si>
  <si>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</si>
  <si>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</si>
  <si>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</si>
  <si>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</si>
  <si>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</si>
  <si>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</si>
  <si>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</si>
  <si>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</si>
  <si>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</si>
  <si>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</si>
  <si>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</si>
  <si>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</si>
  <si>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</si>
  <si>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</si>
  <si>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</si>
  <si>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</si>
  <si>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</si>
  <si>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</si>
  <si>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</si>
  <si>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</si>
  <si>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</si>
  <si>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</si>
  <si>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</si>
  <si>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</si>
  <si>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</si>
  <si>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</si>
  <si>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</si>
  <si>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</si>
  <si>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</si>
  <si>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</si>
  <si>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</si>
  <si>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</si>
  <si>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</si>
  <si>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</si>
  <si>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</si>
  <si>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</si>
  <si>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</si>
  <si>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</si>
  <si>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</si>
  <si>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</si>
  <si>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</si>
  <si>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</si>
  <si>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</si>
  <si>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</si>
  <si>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</si>
  <si>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</si>
  <si>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</si>
  <si>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</si>
  <si>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</si>
  <si>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</si>
  <si>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</si>
  <si>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</si>
  <si>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</si>
  <si>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</si>
  <si>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</si>
  <si>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</si>
  <si>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</si>
  <si>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</si>
  <si>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МБОУ Лицей № 8</t>
  </si>
  <si>
    <t>МАОУ Лицей № 9 "Лидер"</t>
  </si>
  <si>
    <t>Расчётное среднее значение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</si>
  <si>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</si>
  <si>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</si>
  <si>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</si>
  <si>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</si>
  <si>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</si>
  <si>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</si>
  <si>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</si>
  <si>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</si>
  <si>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</si>
  <si>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10 </t>
  </si>
  <si>
    <t>МБОУ СШ № 72</t>
  </si>
  <si>
    <t>МБОУ Школа-интернат № 1</t>
  </si>
  <si>
    <t xml:space="preserve">МАОУ Гимназия № 11 </t>
  </si>
  <si>
    <t>МБОУ СШ № 86</t>
  </si>
  <si>
    <t>МАОУ СШ № 3</t>
  </si>
  <si>
    <t>МАОУ СШ № 143</t>
  </si>
  <si>
    <t>МАОУ СШ № 145</t>
  </si>
  <si>
    <t>МАОУ СШ № 149</t>
  </si>
  <si>
    <t>МАОУ СШ № 150</t>
  </si>
  <si>
    <t>МАОУ СШ № 152</t>
  </si>
  <si>
    <t>МБОУ СШ № 154</t>
  </si>
  <si>
    <t>МАОУ СШ "Комплекс Покровский"</t>
  </si>
  <si>
    <t>МБОУ СШ № 156</t>
  </si>
  <si>
    <t>МАОУ СШ № 155</t>
  </si>
  <si>
    <t>МБОУ СШ № 157</t>
  </si>
  <si>
    <t>МАОУ СШ № 158</t>
  </si>
  <si>
    <t>Всего участников</t>
  </si>
  <si>
    <t>Сдали на "4+5", чел.</t>
  </si>
  <si>
    <t>Сдали на "4+5", %.</t>
  </si>
  <si>
    <t>Сдали на "2", чел.</t>
  </si>
  <si>
    <t>Сдали на "2", %</t>
  </si>
  <si>
    <t>распределение баллов в %</t>
  </si>
  <si>
    <t>Код КИАСУО</t>
  </si>
  <si>
    <t>отлично - с 90% по 100% сдали на "4"+"5" и нет сдавших на "2"</t>
  </si>
  <si>
    <t>Сумма (чел.)/Среднее значение по городу (%)</t>
  </si>
  <si>
    <t>хорошо - сдали на "4"+"5" со среднего значения по городу до 90%</t>
  </si>
  <si>
    <t>хорошо - сдали на "4"+"5"со среднего значения по городу до 90%</t>
  </si>
  <si>
    <t>критично - сдали на "4"+"5" меньше 50% и сдавших на "2" 10% и более или 10 чел. и более</t>
  </si>
  <si>
    <t>допустимо - сдали на "4"+"5" с 50% до среднего значения по городу и сдавших на "2" не более 10% или не более 10 чел.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</si>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</sst>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DAEEF3"/>
        <bgColor rgb="FF000000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8" fillId="0" borderId="0"/>
    <xf numFmtId="0" fontId="1" fillId="0" borderId="0"/>
    <xf numFmtId="0" fontId="9" fillId="0" borderId="0"/>
    <xf numFmtId="164" fontId="10" fillId="0" borderId="0" applyBorder="0" applyProtection="0"/>
    <xf numFmtId="0" fontId="9" fillId="0" borderId="0"/>
    <xf numFmtId="0" fontId="10" fillId="0" borderId="0"/>
    <xf numFmtId="0" fontId="12" fillId="0" borderId="0"/>
    <xf numFmtId="0" fontId="10" fillId="0" borderId="0"/>
  </cellStyleXfs>
  <cellXfs count="433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0" borderId="0" xfId="0" applyFont="1"/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4" fillId="3" borderId="29" xfId="0" applyFont="1" applyFill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0" borderId="28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2" fontId="5" fillId="0" borderId="30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0" fontId="4" fillId="2" borderId="29" xfId="0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right" wrapText="1"/>
    </xf>
    <xf numFmtId="2" fontId="4" fillId="0" borderId="0" xfId="0" applyNumberFormat="1" applyFont="1" applyBorder="1" applyAlignment="1">
      <alignment horizontal="right" vertical="center"/>
    </xf>
    <xf numFmtId="2" fontId="4" fillId="6" borderId="21" xfId="0" applyNumberFormat="1" applyFont="1" applyFill="1" applyBorder="1" applyAlignment="1">
      <alignment horizontal="right" wrapText="1"/>
    </xf>
    <xf numFmtId="0" fontId="2" fillId="0" borderId="0" xfId="0" applyFont="1" applyBorder="1" applyAlignment="1"/>
    <xf numFmtId="1" fontId="4" fillId="2" borderId="3" xfId="0" applyNumberFormat="1" applyFont="1" applyFill="1" applyBorder="1" applyAlignment="1">
      <alignment horizontal="right" wrapText="1"/>
    </xf>
    <xf numFmtId="165" fontId="0" fillId="0" borderId="0" xfId="0" applyNumberFormat="1" applyAlignment="1"/>
    <xf numFmtId="165" fontId="0" fillId="0" borderId="0" xfId="0" applyNumberFormat="1"/>
    <xf numFmtId="0" fontId="12" fillId="0" borderId="34" xfId="7" applyBorder="1"/>
    <xf numFmtId="2" fontId="12" fillId="0" borderId="34" xfId="7" applyNumberFormat="1" applyBorder="1"/>
    <xf numFmtId="0" fontId="12" fillId="0" borderId="35" xfId="7" applyBorder="1"/>
    <xf numFmtId="2" fontId="12" fillId="0" borderId="36" xfId="7" applyNumberFormat="1" applyBorder="1"/>
    <xf numFmtId="0" fontId="12" fillId="0" borderId="37" xfId="7" applyBorder="1"/>
    <xf numFmtId="2" fontId="12" fillId="0" borderId="38" xfId="7" applyNumberFormat="1" applyBorder="1"/>
    <xf numFmtId="2" fontId="12" fillId="0" borderId="39" xfId="7" applyNumberFormat="1" applyBorder="1"/>
    <xf numFmtId="0" fontId="12" fillId="0" borderId="40" xfId="7" applyBorder="1"/>
    <xf numFmtId="2" fontId="12" fillId="0" borderId="40" xfId="7" applyNumberFormat="1" applyBorder="1"/>
    <xf numFmtId="0" fontId="0" fillId="0" borderId="41" xfId="0" applyBorder="1"/>
    <xf numFmtId="2" fontId="0" fillId="0" borderId="41" xfId="0" applyNumberFormat="1" applyBorder="1"/>
    <xf numFmtId="0" fontId="0" fillId="0" borderId="36" xfId="0" applyBorder="1"/>
    <xf numFmtId="0" fontId="0" fillId="0" borderId="42" xfId="0" applyBorder="1"/>
    <xf numFmtId="0" fontId="3" fillId="2" borderId="31" xfId="0" applyFont="1" applyFill="1" applyBorder="1" applyAlignment="1">
      <alignment horizontal="left" vertical="center" wrapText="1"/>
    </xf>
    <xf numFmtId="0" fontId="12" fillId="0" borderId="43" xfId="7" applyBorder="1"/>
    <xf numFmtId="2" fontId="12" fillId="0" borderId="43" xfId="7" applyNumberFormat="1" applyBorder="1"/>
    <xf numFmtId="0" fontId="0" fillId="0" borderId="38" xfId="0" applyBorder="1"/>
    <xf numFmtId="2" fontId="12" fillId="0" borderId="42" xfId="7" applyNumberFormat="1" applyBorder="1"/>
    <xf numFmtId="0" fontId="12" fillId="0" borderId="44" xfId="7" applyBorder="1"/>
    <xf numFmtId="2" fontId="12" fillId="0" borderId="41" xfId="7" applyNumberFormat="1" applyBorder="1"/>
    <xf numFmtId="2" fontId="12" fillId="0" borderId="45" xfId="7" applyNumberFormat="1" applyBorder="1"/>
    <xf numFmtId="0" fontId="0" fillId="0" borderId="46" xfId="0" applyBorder="1"/>
    <xf numFmtId="2" fontId="0" fillId="0" borderId="46" xfId="0" applyNumberFormat="1" applyBorder="1"/>
    <xf numFmtId="0" fontId="0" fillId="0" borderId="35" xfId="0" applyBorder="1"/>
    <xf numFmtId="2" fontId="0" fillId="0" borderId="36" xfId="0" applyNumberFormat="1" applyBorder="1"/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right" wrapText="1"/>
    </xf>
    <xf numFmtId="2" fontId="11" fillId="0" borderId="47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2" fillId="0" borderId="50" xfId="7" applyBorder="1"/>
    <xf numFmtId="2" fontId="12" fillId="0" borderId="51" xfId="7" applyNumberFormat="1" applyBorder="1"/>
    <xf numFmtId="2" fontId="12" fillId="0" borderId="52" xfId="7" applyNumberFormat="1" applyBorder="1"/>
    <xf numFmtId="2" fontId="0" fillId="0" borderId="42" xfId="0" applyNumberFormat="1" applyBorder="1"/>
    <xf numFmtId="0" fontId="7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8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2" fillId="0" borderId="28" xfId="0" applyNumberFormat="1" applyFont="1" applyBorder="1"/>
    <xf numFmtId="3" fontId="2" fillId="0" borderId="29" xfId="0" applyNumberFormat="1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3" fontId="0" fillId="2" borderId="7" xfId="0" applyNumberFormat="1" applyFill="1" applyBorder="1"/>
    <xf numFmtId="0" fontId="7" fillId="9" borderId="0" xfId="0" applyFont="1" applyFill="1"/>
    <xf numFmtId="3" fontId="0" fillId="2" borderId="11" xfId="0" applyNumberFormat="1" applyFill="1" applyBorder="1"/>
    <xf numFmtId="0" fontId="10" fillId="0" borderId="34" xfId="8" applyBorder="1"/>
    <xf numFmtId="2" fontId="10" fillId="0" borderId="34" xfId="8" applyNumberFormat="1" applyBorder="1"/>
    <xf numFmtId="2" fontId="5" fillId="0" borderId="30" xfId="0" applyNumberFormat="1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0" fillId="0" borderId="34" xfId="8" applyBorder="1"/>
    <xf numFmtId="2" fontId="10" fillId="0" borderId="34" xfId="8" applyNumberFormat="1" applyBorder="1"/>
    <xf numFmtId="0" fontId="10" fillId="0" borderId="35" xfId="8" applyBorder="1"/>
    <xf numFmtId="2" fontId="10" fillId="0" borderId="36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40" xfId="8" applyBorder="1"/>
    <xf numFmtId="2" fontId="10" fillId="0" borderId="40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40" xfId="8" applyBorder="1"/>
    <xf numFmtId="2" fontId="10" fillId="0" borderId="40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5" xfId="8" applyBorder="1"/>
    <xf numFmtId="2" fontId="10" fillId="0" borderId="36" xfId="8" applyNumberFormat="1" applyBorder="1"/>
    <xf numFmtId="0" fontId="10" fillId="0" borderId="40" xfId="8" applyBorder="1"/>
    <xf numFmtId="2" fontId="10" fillId="0" borderId="40" xfId="8" applyNumberFormat="1" applyBorder="1"/>
    <xf numFmtId="2" fontId="10" fillId="0" borderId="42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40" xfId="8" applyBorder="1"/>
    <xf numFmtId="2" fontId="10" fillId="0" borderId="40" xfId="8" applyNumberFormat="1" applyBorder="1"/>
    <xf numFmtId="0" fontId="0" fillId="0" borderId="36" xfId="0" applyBorder="1"/>
    <xf numFmtId="0" fontId="0" fillId="0" borderId="42" xfId="0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0" fontId="0" fillId="0" borderId="46" xfId="0" applyBorder="1"/>
    <xf numFmtId="2" fontId="0" fillId="0" borderId="46" xfId="0" applyNumberFormat="1" applyBorder="1"/>
    <xf numFmtId="0" fontId="0" fillId="0" borderId="35" xfId="0" applyBorder="1"/>
    <xf numFmtId="2" fontId="0" fillId="0" borderId="36" xfId="0" applyNumberFormat="1" applyBorder="1"/>
    <xf numFmtId="0" fontId="10" fillId="0" borderId="34" xfId="8" applyBorder="1"/>
    <xf numFmtId="2" fontId="10" fillId="0" borderId="34" xfId="8" applyNumberFormat="1" applyBorder="1"/>
    <xf numFmtId="0" fontId="0" fillId="0" borderId="41" xfId="0" applyBorder="1"/>
    <xf numFmtId="2" fontId="0" fillId="0" borderId="41" xfId="0" applyNumberFormat="1" applyBorder="1"/>
    <xf numFmtId="0" fontId="0" fillId="0" borderId="36" xfId="0" applyBorder="1"/>
    <xf numFmtId="0" fontId="0" fillId="0" borderId="42" xfId="0" applyBorder="1"/>
    <xf numFmtId="0" fontId="10" fillId="0" borderId="43" xfId="8" applyBorder="1"/>
    <xf numFmtId="2" fontId="10" fillId="0" borderId="43" xfId="8" applyNumberFormat="1" applyBorder="1"/>
    <xf numFmtId="0" fontId="0" fillId="0" borderId="38" xfId="0" applyBorder="1"/>
    <xf numFmtId="3" fontId="0" fillId="2" borderId="12" xfId="0" applyNumberFormat="1" applyFill="1" applyBorder="1"/>
    <xf numFmtId="0" fontId="2" fillId="0" borderId="0" xfId="0" applyFont="1" applyBorder="1" applyAlignment="1">
      <alignment horizontal="center"/>
    </xf>
    <xf numFmtId="0" fontId="7" fillId="10" borderId="0" xfId="0" applyFont="1" applyFill="1"/>
    <xf numFmtId="0" fontId="4" fillId="2" borderId="29" xfId="0" applyFont="1" applyFill="1" applyBorder="1" applyAlignment="1">
      <alignment horizontal="right" wrapText="1"/>
    </xf>
    <xf numFmtId="2" fontId="4" fillId="2" borderId="29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2" fontId="4" fillId="2" borderId="3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wrapText="1"/>
    </xf>
    <xf numFmtId="2" fontId="4" fillId="2" borderId="10" xfId="0" applyNumberFormat="1" applyFont="1" applyFill="1" applyBorder="1" applyAlignment="1">
      <alignment horizontal="right" wrapText="1"/>
    </xf>
    <xf numFmtId="0" fontId="4" fillId="2" borderId="12" xfId="0" applyFont="1" applyFill="1" applyBorder="1" applyAlignment="1">
      <alignment horizontal="right" wrapText="1"/>
    </xf>
    <xf numFmtId="2" fontId="4" fillId="2" borderId="12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2" fontId="4" fillId="2" borderId="3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wrapText="1"/>
    </xf>
    <xf numFmtId="2" fontId="4" fillId="2" borderId="10" xfId="0" applyNumberFormat="1" applyFont="1" applyFill="1" applyBorder="1" applyAlignment="1">
      <alignment horizontal="right" wrapText="1"/>
    </xf>
    <xf numFmtId="0" fontId="3" fillId="2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 wrapText="1"/>
    </xf>
    <xf numFmtId="2" fontId="4" fillId="2" borderId="3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wrapText="1"/>
    </xf>
    <xf numFmtId="2" fontId="4" fillId="2" borderId="10" xfId="0" applyNumberFormat="1" applyFont="1" applyFill="1" applyBorder="1" applyAlignment="1">
      <alignment horizontal="right" wrapText="1"/>
    </xf>
    <xf numFmtId="0" fontId="4" fillId="2" borderId="12" xfId="0" applyFont="1" applyFill="1" applyBorder="1" applyAlignment="1">
      <alignment horizontal="right" wrapText="1"/>
    </xf>
    <xf numFmtId="2" fontId="4" fillId="2" borderId="12" xfId="0" applyNumberFormat="1" applyFont="1" applyFill="1" applyBorder="1" applyAlignment="1">
      <alignment horizontal="right" wrapText="1"/>
    </xf>
    <xf numFmtId="2" fontId="2" fillId="0" borderId="49" xfId="0" applyNumberFormat="1" applyFont="1" applyBorder="1" applyAlignment="1">
      <alignment horizontal="center"/>
    </xf>
    <xf numFmtId="2" fontId="2" fillId="0" borderId="48" xfId="0" applyNumberFormat="1" applyFont="1" applyBorder="1" applyAlignment="1">
      <alignment horizontal="center"/>
    </xf>
    <xf numFmtId="0" fontId="4" fillId="2" borderId="7" xfId="0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2" fontId="4" fillId="2" borderId="3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0" fontId="4" fillId="2" borderId="11" xfId="0" applyFont="1" applyFill="1" applyBorder="1" applyAlignment="1">
      <alignment horizontal="right" wrapText="1"/>
    </xf>
    <xf numFmtId="2" fontId="4" fillId="2" borderId="11" xfId="0" applyNumberFormat="1" applyFont="1" applyFill="1" applyBorder="1" applyAlignment="1">
      <alignment horizontal="right" wrapText="1"/>
    </xf>
    <xf numFmtId="0" fontId="4" fillId="2" borderId="12" xfId="0" applyFont="1" applyFill="1" applyBorder="1" applyAlignment="1">
      <alignment horizontal="right" wrapText="1"/>
    </xf>
    <xf numFmtId="2" fontId="4" fillId="2" borderId="12" xfId="0" applyNumberFormat="1" applyFont="1" applyFill="1" applyBorder="1" applyAlignment="1">
      <alignment horizontal="right" wrapText="1"/>
    </xf>
    <xf numFmtId="0" fontId="7" fillId="9" borderId="0" xfId="0" applyFont="1" applyFill="1"/>
    <xf numFmtId="2" fontId="2" fillId="0" borderId="47" xfId="0" applyNumberFormat="1" applyFont="1" applyBorder="1" applyAlignment="1">
      <alignment horizontal="center"/>
    </xf>
    <xf numFmtId="0" fontId="4" fillId="3" borderId="33" xfId="0" applyFont="1" applyFill="1" applyBorder="1" applyAlignment="1">
      <alignment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2" borderId="29" xfId="0" applyFont="1" applyFill="1" applyBorder="1" applyAlignment="1">
      <alignment horizontal="right" wrapText="1"/>
    </xf>
    <xf numFmtId="2" fontId="4" fillId="2" borderId="29" xfId="0" applyNumberFormat="1" applyFont="1" applyFill="1" applyBorder="1" applyAlignment="1">
      <alignment horizontal="right" wrapText="1"/>
    </xf>
    <xf numFmtId="0" fontId="4" fillId="2" borderId="12" xfId="0" applyFont="1" applyFill="1" applyBorder="1" applyAlignment="1">
      <alignment horizontal="right" wrapText="1"/>
    </xf>
    <xf numFmtId="2" fontId="4" fillId="2" borderId="12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2" fontId="4" fillId="2" borderId="3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wrapText="1"/>
    </xf>
    <xf numFmtId="2" fontId="4" fillId="2" borderId="10" xfId="0" applyNumberFormat="1" applyFont="1" applyFill="1" applyBorder="1" applyAlignment="1">
      <alignment horizontal="right" wrapText="1"/>
    </xf>
    <xf numFmtId="0" fontId="3" fillId="2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right" wrapText="1"/>
    </xf>
    <xf numFmtId="2" fontId="4" fillId="2" borderId="3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wrapText="1"/>
    </xf>
    <xf numFmtId="2" fontId="4" fillId="2" borderId="10" xfId="0" applyNumberFormat="1" applyFont="1" applyFill="1" applyBorder="1" applyAlignment="1">
      <alignment horizontal="right" wrapText="1"/>
    </xf>
    <xf numFmtId="0" fontId="4" fillId="2" borderId="15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right" wrapText="1"/>
    </xf>
    <xf numFmtId="2" fontId="4" fillId="2" borderId="12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2" fontId="4" fillId="2" borderId="3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wrapText="1"/>
    </xf>
    <xf numFmtId="2" fontId="4" fillId="2" borderId="10" xfId="0" applyNumberFormat="1" applyFont="1" applyFill="1" applyBorder="1" applyAlignment="1">
      <alignment horizontal="right" wrapText="1"/>
    </xf>
    <xf numFmtId="0" fontId="0" fillId="0" borderId="0" xfId="0" applyAlignment="1"/>
    <xf numFmtId="2" fontId="0" fillId="0" borderId="0" xfId="0" applyNumberFormat="1" applyFont="1" applyAlignment="1"/>
    <xf numFmtId="0" fontId="4" fillId="2" borderId="12" xfId="0" applyFont="1" applyFill="1" applyBorder="1" applyAlignment="1">
      <alignment horizontal="right" wrapText="1"/>
    </xf>
    <xf numFmtId="2" fontId="4" fillId="2" borderId="12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2" fontId="4" fillId="2" borderId="3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0" fontId="4" fillId="3" borderId="7" xfId="0" applyFont="1" applyFill="1" applyBorder="1" applyAlignment="1">
      <alignment wrapText="1"/>
    </xf>
    <xf numFmtId="0" fontId="4" fillId="3" borderId="12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0" fillId="0" borderId="0" xfId="0" applyAlignment="1"/>
    <xf numFmtId="2" fontId="0" fillId="0" borderId="0" xfId="0" applyNumberFormat="1" applyFont="1" applyAlignment="1"/>
    <xf numFmtId="0" fontId="4" fillId="2" borderId="7" xfId="0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0" fontId="4" fillId="3" borderId="20" xfId="0" applyFont="1" applyFill="1" applyBorder="1" applyAlignment="1">
      <alignment wrapText="1"/>
    </xf>
    <xf numFmtId="2" fontId="4" fillId="6" borderId="21" xfId="0" applyNumberFormat="1" applyFont="1" applyFill="1" applyBorder="1" applyAlignment="1">
      <alignment horizontal="right" wrapText="1"/>
    </xf>
    <xf numFmtId="0" fontId="4" fillId="2" borderId="20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4" fillId="2" borderId="12" xfId="0" applyFont="1" applyFill="1" applyBorder="1" applyAlignment="1">
      <alignment horizontal="right" wrapText="1"/>
    </xf>
    <xf numFmtId="2" fontId="4" fillId="2" borderId="12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right" wrapText="1"/>
    </xf>
    <xf numFmtId="2" fontId="4" fillId="2" borderId="11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2" fontId="4" fillId="2" borderId="3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0" fontId="7" fillId="10" borderId="0" xfId="0" applyFont="1" applyFill="1"/>
    <xf numFmtId="0" fontId="7" fillId="0" borderId="0" xfId="0" applyFont="1" applyFill="1"/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7" fillId="11" borderId="0" xfId="0" applyFont="1" applyFill="1"/>
    <xf numFmtId="2" fontId="4" fillId="2" borderId="18" xfId="0" applyNumberFormat="1" applyFont="1" applyFill="1" applyBorder="1" applyAlignment="1">
      <alignment horizontal="right" wrapText="1"/>
    </xf>
    <xf numFmtId="2" fontId="4" fillId="2" borderId="9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wrapText="1"/>
    </xf>
    <xf numFmtId="0" fontId="4" fillId="2" borderId="9" xfId="0" applyFont="1" applyFill="1" applyBorder="1" applyAlignment="1">
      <alignment horizontal="right" wrapText="1"/>
    </xf>
    <xf numFmtId="2" fontId="4" fillId="2" borderId="27" xfId="0" applyNumberFormat="1" applyFont="1" applyFill="1" applyBorder="1" applyAlignment="1">
      <alignment horizontal="right" wrapText="1"/>
    </xf>
    <xf numFmtId="3" fontId="0" fillId="0" borderId="8" xfId="0" applyNumberFormat="1" applyBorder="1"/>
    <xf numFmtId="3" fontId="0" fillId="0" borderId="9" xfId="0" applyNumberFormat="1" applyBorder="1"/>
    <xf numFmtId="2" fontId="0" fillId="0" borderId="9" xfId="0" applyNumberFormat="1" applyBorder="1"/>
    <xf numFmtId="2" fontId="0" fillId="0" borderId="27" xfId="0" applyNumberFormat="1" applyBorder="1"/>
    <xf numFmtId="3" fontId="0" fillId="0" borderId="7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4" fillId="3" borderId="32" xfId="0" applyFont="1" applyFill="1" applyBorder="1" applyAlignment="1">
      <alignment wrapText="1"/>
    </xf>
    <xf numFmtId="0" fontId="3" fillId="0" borderId="32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0" fontId="4" fillId="3" borderId="60" xfId="0" applyFont="1" applyFill="1" applyBorder="1" applyAlignment="1">
      <alignment wrapText="1"/>
    </xf>
    <xf numFmtId="0" fontId="4" fillId="3" borderId="61" xfId="0" applyFont="1" applyFill="1" applyBorder="1" applyAlignment="1">
      <alignment wrapText="1"/>
    </xf>
    <xf numFmtId="0" fontId="4" fillId="3" borderId="62" xfId="0" applyFont="1" applyFill="1" applyBorder="1" applyAlignment="1">
      <alignment wrapText="1"/>
    </xf>
    <xf numFmtId="0" fontId="3" fillId="3" borderId="32" xfId="0" applyFont="1" applyFill="1" applyBorder="1" applyAlignment="1">
      <alignment horizontal="left" vertical="center" wrapText="1"/>
    </xf>
    <xf numFmtId="0" fontId="4" fillId="3" borderId="63" xfId="0" applyFont="1" applyFill="1" applyBorder="1" applyAlignment="1">
      <alignment wrapText="1"/>
    </xf>
    <xf numFmtId="3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0" fillId="0" borderId="64" xfId="0" applyNumberFormat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4" fontId="0" fillId="0" borderId="66" xfId="0" applyNumberFormat="1" applyBorder="1" applyAlignment="1">
      <alignment horizontal="center"/>
    </xf>
    <xf numFmtId="4" fontId="0" fillId="0" borderId="67" xfId="0" applyNumberFormat="1" applyBorder="1" applyAlignment="1">
      <alignment horizontal="center"/>
    </xf>
    <xf numFmtId="4" fontId="0" fillId="0" borderId="68" xfId="0" applyNumberForma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0" fillId="0" borderId="58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60" xfId="0" applyNumberForma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4" fontId="0" fillId="0" borderId="6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58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60" xfId="0" applyNumberFormat="1" applyBorder="1" applyAlignment="1">
      <alignment horizontal="center"/>
    </xf>
    <xf numFmtId="2" fontId="4" fillId="2" borderId="21" xfId="0" applyNumberFormat="1" applyFont="1" applyFill="1" applyBorder="1" applyAlignment="1">
      <alignment horizontal="center" wrapText="1"/>
    </xf>
    <xf numFmtId="2" fontId="4" fillId="2" borderId="27" xfId="0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4" fillId="3" borderId="13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3" fontId="0" fillId="0" borderId="13" xfId="0" applyNumberFormat="1" applyBorder="1"/>
    <xf numFmtId="3" fontId="0" fillId="0" borderId="3" xfId="0" applyNumberFormat="1" applyBorder="1"/>
    <xf numFmtId="2" fontId="0" fillId="0" borderId="3" xfId="0" applyNumberFormat="1" applyBorder="1"/>
    <xf numFmtId="2" fontId="0" fillId="0" borderId="19" xfId="0" applyNumberFormat="1" applyBorder="1"/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4" fillId="2" borderId="3" xfId="0" applyNumberFormat="1" applyFont="1" applyFill="1" applyBorder="1" applyAlignment="1">
      <alignment horizontal="center" wrapText="1"/>
    </xf>
    <xf numFmtId="2" fontId="4" fillId="2" borderId="19" xfId="0" applyNumberFormat="1" applyFont="1" applyFill="1" applyBorder="1" applyAlignment="1">
      <alignment horizontal="center" wrapText="1"/>
    </xf>
    <xf numFmtId="3" fontId="0" fillId="2" borderId="7" xfId="0" applyNumberForma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 wrapText="1"/>
    </xf>
    <xf numFmtId="1" fontId="4" fillId="2" borderId="19" xfId="0" applyNumberFormat="1" applyFont="1" applyFill="1" applyBorder="1" applyAlignment="1">
      <alignment horizont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9">
    <cellStyle name="Excel Built-in Normal" xfId="3"/>
    <cellStyle name="Excel Built-in Normal 1" xfId="4"/>
    <cellStyle name="Excel Built-in Normal 2" xfId="5"/>
    <cellStyle name="TableStyleLight1" xfId="6"/>
    <cellStyle name="Обычный" xfId="0" builtinId="0"/>
    <cellStyle name="Обычный 2" xfId="1"/>
    <cellStyle name="Обычный 2 2" xfId="2"/>
    <cellStyle name="Обычный 3" xfId="7"/>
    <cellStyle name="Обычный 3 2" xfId="8"/>
  </cellStyles>
  <dxfs count="105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CCCC"/>
      <color rgb="FFCCECFF"/>
      <color rgb="FFFFFF66"/>
      <color rgb="FFCCFF99"/>
      <color rgb="FFA0A0A0"/>
      <color rgb="FFFFAF0D"/>
      <color rgb="FFF1BC0D"/>
      <color rgb="FFEE6CF8"/>
      <color rgb="FF960BAD"/>
      <color rgb="FFFB56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7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4" width="9.28515625" customWidth="1"/>
  </cols>
  <sheetData>
    <row r="1" spans="1:23" ht="18" customHeight="1" x14ac:dyDescent="0.25">
      <c r="D1" s="240"/>
      <c r="E1" s="17" t="s">
        <v>134</v>
      </c>
      <c r="F1" s="320"/>
      <c r="G1" s="320"/>
      <c r="I1" s="17"/>
      <c r="J1" s="17"/>
      <c r="L1" s="323"/>
      <c r="M1" s="17" t="s">
        <v>139</v>
      </c>
    </row>
    <row r="2" spans="1:23" ht="18" customHeight="1" x14ac:dyDescent="0.25">
      <c r="A2" s="4"/>
      <c r="B2" s="4"/>
      <c r="C2" s="198" t="s">
        <v>1</v>
      </c>
      <c r="D2" s="27"/>
      <c r="E2" s="17" t="s">
        <v>137</v>
      </c>
      <c r="F2" s="320"/>
      <c r="G2" s="320"/>
      <c r="I2" s="17"/>
      <c r="J2" s="17"/>
      <c r="L2" s="18"/>
      <c r="M2" s="17" t="s">
        <v>138</v>
      </c>
    </row>
    <row r="3" spans="1:23" ht="18" customHeight="1" thickBot="1" x14ac:dyDescent="0.3">
      <c r="A3" s="4"/>
      <c r="B3" s="4"/>
      <c r="C3" s="4"/>
      <c r="D3" s="2"/>
    </row>
    <row r="4" spans="1:23" ht="18" customHeight="1" thickBot="1" x14ac:dyDescent="0.3">
      <c r="A4" s="420" t="s">
        <v>0</v>
      </c>
      <c r="B4" s="422" t="s">
        <v>133</v>
      </c>
      <c r="C4" s="422" t="s">
        <v>3</v>
      </c>
      <c r="D4" s="415" t="s">
        <v>127</v>
      </c>
      <c r="E4" s="416"/>
      <c r="F4" s="416"/>
      <c r="G4" s="416"/>
      <c r="H4" s="415" t="s">
        <v>128</v>
      </c>
      <c r="I4" s="416"/>
      <c r="J4" s="416"/>
      <c r="K4" s="417"/>
      <c r="L4" s="416" t="s">
        <v>129</v>
      </c>
      <c r="M4" s="416"/>
      <c r="N4" s="416"/>
      <c r="O4" s="416"/>
      <c r="P4" s="415" t="s">
        <v>130</v>
      </c>
      <c r="Q4" s="416"/>
      <c r="R4" s="416"/>
      <c r="S4" s="417"/>
      <c r="T4" s="416" t="s">
        <v>131</v>
      </c>
      <c r="U4" s="416"/>
      <c r="V4" s="416"/>
      <c r="W4" s="417"/>
    </row>
    <row r="5" spans="1:23" ht="15" customHeight="1" thickBot="1" x14ac:dyDescent="0.3">
      <c r="A5" s="421"/>
      <c r="B5" s="423"/>
      <c r="C5" s="423"/>
      <c r="D5" s="107">
        <v>2018</v>
      </c>
      <c r="E5" s="108">
        <v>2019</v>
      </c>
      <c r="F5" s="108">
        <v>2020</v>
      </c>
      <c r="G5" s="321">
        <v>2021</v>
      </c>
      <c r="H5" s="107">
        <v>2018</v>
      </c>
      <c r="I5" s="108">
        <v>2019</v>
      </c>
      <c r="J5" s="108">
        <v>2020</v>
      </c>
      <c r="K5" s="109">
        <v>2021</v>
      </c>
      <c r="L5" s="322">
        <v>2018</v>
      </c>
      <c r="M5" s="108">
        <v>2019</v>
      </c>
      <c r="N5" s="108">
        <v>2020</v>
      </c>
      <c r="O5" s="321">
        <v>2021</v>
      </c>
      <c r="P5" s="107">
        <v>2018</v>
      </c>
      <c r="Q5" s="108">
        <v>2019</v>
      </c>
      <c r="R5" s="108">
        <v>2020</v>
      </c>
      <c r="S5" s="109">
        <v>2021</v>
      </c>
      <c r="T5" s="322">
        <v>2018</v>
      </c>
      <c r="U5" s="108">
        <v>2019</v>
      </c>
      <c r="V5" s="108">
        <v>2020</v>
      </c>
      <c r="W5" s="109">
        <v>2021</v>
      </c>
    </row>
    <row r="6" spans="1:23" ht="15" customHeight="1" thickBot="1" x14ac:dyDescent="0.3">
      <c r="A6" s="29">
        <f>A7+A17+A30+A48+A68+A83+A115+A125</f>
        <v>112</v>
      </c>
      <c r="B6" s="418" t="s">
        <v>135</v>
      </c>
      <c r="C6" s="419"/>
      <c r="D6" s="362">
        <f>'Математика-4 2018 расклад'!K6</f>
        <v>9668</v>
      </c>
      <c r="E6" s="363">
        <f>'Математика-4 2019 расклад'!K6</f>
        <v>11049</v>
      </c>
      <c r="F6" s="363">
        <f>'Математика-4 2020 расклад'!K6</f>
        <v>10872</v>
      </c>
      <c r="G6" s="366">
        <f>'Математика-4 2021 расклад'!K6</f>
        <v>12476</v>
      </c>
      <c r="H6" s="362">
        <f>'Математика-4 2018 расклад'!L6</f>
        <v>7900.7110000000002</v>
      </c>
      <c r="I6" s="363">
        <f>'Математика-4 2019 расклад'!L6</f>
        <v>9485.0018999999993</v>
      </c>
      <c r="J6" s="363">
        <f>'Математика-4 2020 расклад'!L6</f>
        <v>7602.9497999999994</v>
      </c>
      <c r="K6" s="378">
        <f>'Математика-4 2021 расклад'!L6</f>
        <v>10220.049199999999</v>
      </c>
      <c r="L6" s="372">
        <f>'Математика-4 2018 расклад'!M6</f>
        <v>80.378302180685353</v>
      </c>
      <c r="M6" s="364">
        <f>'Математика-4 2019 расклад'!M6</f>
        <v>84.683333333333337</v>
      </c>
      <c r="N6" s="364">
        <f>'Математика-4 2020 расклад'!M6</f>
        <v>70.289999999999992</v>
      </c>
      <c r="O6" s="384">
        <f>'Математика-4 2021 расклад'!M6</f>
        <v>80.400000000000006</v>
      </c>
      <c r="P6" s="362">
        <f>'Математика-4 2018 расклад'!N6</f>
        <v>189.57649999999998</v>
      </c>
      <c r="Q6" s="363">
        <f>'Математика-4 2019 расклад'!N6</f>
        <v>158.00709999999998</v>
      </c>
      <c r="R6" s="363">
        <f>'Математика-4 2020 расклад'!N6</f>
        <v>659.97220000000004</v>
      </c>
      <c r="S6" s="378">
        <f>'Математика-4 2021 расклад'!N6</f>
        <v>217.0171</v>
      </c>
      <c r="T6" s="372">
        <f>'Математика-4 2018 расклад'!O6</f>
        <v>4.8369642857142852</v>
      </c>
      <c r="U6" s="364">
        <f>'Математика-4 2019 расклад'!O6</f>
        <v>3.3900000000000006</v>
      </c>
      <c r="V6" s="364">
        <f>'Математика-4 2020 расклад'!O6</f>
        <v>6.1</v>
      </c>
      <c r="W6" s="365">
        <f>'Математика-4 2021 расклад'!O6</f>
        <v>3.24</v>
      </c>
    </row>
    <row r="7" spans="1:23" ht="15" customHeight="1" thickBot="1" x14ac:dyDescent="0.3">
      <c r="A7" s="47">
        <v>1</v>
      </c>
      <c r="B7" s="63">
        <v>50050</v>
      </c>
      <c r="C7" s="336" t="s">
        <v>57</v>
      </c>
      <c r="D7" s="354">
        <f>'Математика-4 2018 расклад'!K7</f>
        <v>81</v>
      </c>
      <c r="E7" s="355">
        <f>'Математика-4 2019 расклад'!K7</f>
        <v>86</v>
      </c>
      <c r="F7" s="355">
        <f>'Математика-4 2020 расклад'!K7</f>
        <v>84</v>
      </c>
      <c r="G7" s="367">
        <f>'Математика-4 2021 расклад'!K7</f>
        <v>75</v>
      </c>
      <c r="H7" s="354">
        <f>'Математика-4 2018 расклад'!L7</f>
        <v>78.003</v>
      </c>
      <c r="I7" s="355">
        <f>'Математика-4 2019 расклад'!L7</f>
        <v>73.994399999999999</v>
      </c>
      <c r="J7" s="355">
        <f>'Математика-4 2020 расклад'!L7</f>
        <v>75.994799999999998</v>
      </c>
      <c r="K7" s="379">
        <f>'Математика-4 2021 расклад'!L7</f>
        <v>54.997500000000002</v>
      </c>
      <c r="L7" s="373">
        <f>'Математика-4 2018 расклад'!M7</f>
        <v>96.3</v>
      </c>
      <c r="M7" s="356">
        <f>'Математика-4 2019 расклад'!M7</f>
        <v>86.04</v>
      </c>
      <c r="N7" s="356">
        <f>'Математика-4 2020 расклад'!M7</f>
        <v>90.47</v>
      </c>
      <c r="O7" s="385">
        <f>'Математика-4 2021 расклад'!M7</f>
        <v>73.33</v>
      </c>
      <c r="P7" s="354">
        <f>'Математика-4 2018 расклад'!N7</f>
        <v>0</v>
      </c>
      <c r="Q7" s="355">
        <f>'Математика-4 2019 расклад'!N7</f>
        <v>2.0038</v>
      </c>
      <c r="R7" s="355">
        <f>'Математика-4 2020 расклад'!N7</f>
        <v>0</v>
      </c>
      <c r="S7" s="379">
        <f>'Математика-4 2021 расклад'!N7</f>
        <v>0</v>
      </c>
      <c r="T7" s="373">
        <f>'Математика-4 2018 расклад'!O7</f>
        <v>0</v>
      </c>
      <c r="U7" s="356">
        <f>'Математика-4 2019 расклад'!O7</f>
        <v>2.33</v>
      </c>
      <c r="V7" s="356">
        <f>'Математика-4 2020 расклад'!O7</f>
        <v>0</v>
      </c>
      <c r="W7" s="357">
        <f>'Математика-4 2021 расклад'!O7</f>
        <v>0</v>
      </c>
    </row>
    <row r="8" spans="1:23" ht="15" customHeight="1" thickBot="1" x14ac:dyDescent="0.3">
      <c r="A8" s="32"/>
      <c r="B8" s="25"/>
      <c r="C8" s="337" t="s">
        <v>103</v>
      </c>
      <c r="D8" s="362">
        <f>'Математика-4 2018 расклад'!K8</f>
        <v>751</v>
      </c>
      <c r="E8" s="363">
        <f>'Математика-4 2019 расклад'!K8</f>
        <v>818</v>
      </c>
      <c r="F8" s="363">
        <f>'Математика-4 2020 расклад'!K8</f>
        <v>750</v>
      </c>
      <c r="G8" s="366">
        <f>'Математика-4 2021 расклад'!K8</f>
        <v>914</v>
      </c>
      <c r="H8" s="362">
        <f>'Математика-4 2018 расклад'!L8</f>
        <v>632.06799999999998</v>
      </c>
      <c r="I8" s="363">
        <f>'Математика-4 2019 расклад'!L8</f>
        <v>721.00939999999991</v>
      </c>
      <c r="J8" s="363">
        <f>'Математика-4 2020 расклад'!L8</f>
        <v>604.0132000000001</v>
      </c>
      <c r="K8" s="378">
        <f>'Математика-4 2021 расклад'!L8</f>
        <v>780.98829999999998</v>
      </c>
      <c r="L8" s="372">
        <f>'Математика-4 2018 расклад'!M8</f>
        <v>84.666666666666657</v>
      </c>
      <c r="M8" s="364">
        <f>'Математика-4 2019 расклад'!M8</f>
        <v>88.316666666666663</v>
      </c>
      <c r="N8" s="364">
        <f>'Математика-4 2020 расклад'!M8</f>
        <v>80.931250000000006</v>
      </c>
      <c r="O8" s="384">
        <f>'Математика-4 2021 расклад'!M8</f>
        <v>85.435555555555567</v>
      </c>
      <c r="P8" s="362">
        <f>'Математика-4 2018 расклад'!N8</f>
        <v>4.9188999999999998</v>
      </c>
      <c r="Q8" s="363">
        <f>'Математика-4 2019 расклад'!N8</f>
        <v>10.993</v>
      </c>
      <c r="R8" s="363">
        <f>'Математика-4 2020 расклад'!N8</f>
        <v>30.002199999999998</v>
      </c>
      <c r="S8" s="378">
        <f>'Математика-4 2021 расклад'!N8</f>
        <v>6.0030000000000001</v>
      </c>
      <c r="T8" s="372">
        <f>'Математика-4 2018 расклад'!O8</f>
        <v>1.4225000000000001</v>
      </c>
      <c r="U8" s="364">
        <f>'Математика-4 2019 расклад'!O8</f>
        <v>2.9024999999999999</v>
      </c>
      <c r="V8" s="364">
        <f>'Математика-4 2020 расклад'!O8</f>
        <v>6.9625000000000004</v>
      </c>
      <c r="W8" s="365">
        <f>'Математика-4 2021 расклад'!O8</f>
        <v>2.06</v>
      </c>
    </row>
    <row r="9" spans="1:23" s="296" customFormat="1" ht="15" customHeight="1" x14ac:dyDescent="0.25">
      <c r="A9" s="10">
        <v>1</v>
      </c>
      <c r="B9" s="49">
        <v>10003</v>
      </c>
      <c r="C9" s="338" t="s">
        <v>7</v>
      </c>
      <c r="D9" s="358">
        <f>'Математика-4 2018 расклад'!K9</f>
        <v>49</v>
      </c>
      <c r="E9" s="359">
        <f>'Математика-4 2019 расклад'!K9</f>
        <v>75</v>
      </c>
      <c r="F9" s="359" t="str">
        <f>'Математика-4 2020 расклад'!K9</f>
        <v>-</v>
      </c>
      <c r="G9" s="368">
        <f>'Математика-4 2021 расклад'!K9</f>
        <v>50</v>
      </c>
      <c r="H9" s="358">
        <f>'Математика-4 2018 расклад'!L9</f>
        <v>44.001999999999995</v>
      </c>
      <c r="I9" s="359">
        <f>'Математика-4 2019 расклад'!L9</f>
        <v>69.997500000000002</v>
      </c>
      <c r="J9" s="359" t="str">
        <f>'Математика-4 2020 расклад'!L9</f>
        <v>-</v>
      </c>
      <c r="K9" s="380">
        <f>'Математика-4 2021 расклад'!L9</f>
        <v>49</v>
      </c>
      <c r="L9" s="374">
        <f>'Математика-4 2018 расклад'!M9</f>
        <v>89.8</v>
      </c>
      <c r="M9" s="360">
        <f>'Математика-4 2019 расклад'!M9</f>
        <v>93.33</v>
      </c>
      <c r="N9" s="360" t="str">
        <f>'Математика-4 2020 расклад'!M9</f>
        <v>-</v>
      </c>
      <c r="O9" s="386">
        <f>'Математика-4 2021 расклад'!M9</f>
        <v>98</v>
      </c>
      <c r="P9" s="358">
        <f>'Математика-4 2018 расклад'!N9</f>
        <v>0</v>
      </c>
      <c r="Q9" s="359">
        <f>'Математика-4 2019 расклад'!N9</f>
        <v>0</v>
      </c>
      <c r="R9" s="359" t="str">
        <f>'Математика-4 2020 расклад'!N9</f>
        <v>-</v>
      </c>
      <c r="S9" s="380">
        <f>'Математика-4 2021 расклад'!N9</f>
        <v>0</v>
      </c>
      <c r="T9" s="374">
        <f>'Математика-4 2018 расклад'!O9</f>
        <v>0</v>
      </c>
      <c r="U9" s="360">
        <f>'Математика-4 2019 расклад'!O9</f>
        <v>0</v>
      </c>
      <c r="V9" s="360" t="str">
        <f>'Математика-4 2020 расклад'!O9</f>
        <v>-</v>
      </c>
      <c r="W9" s="361">
        <f>'Математика-4 2021 расклад'!O9</f>
        <v>0</v>
      </c>
    </row>
    <row r="10" spans="1:23" s="296" customFormat="1" ht="15" customHeight="1" x14ac:dyDescent="0.25">
      <c r="A10" s="307">
        <v>2</v>
      </c>
      <c r="B10" s="311">
        <v>10002</v>
      </c>
      <c r="C10" s="339" t="s">
        <v>6</v>
      </c>
      <c r="D10" s="344">
        <f>'Математика-4 2018 расклад'!K10</f>
        <v>96</v>
      </c>
      <c r="E10" s="334">
        <f>'Математика-4 2019 расклад'!K10</f>
        <v>98</v>
      </c>
      <c r="F10" s="334">
        <f>'Математика-4 2020 расклад'!K10</f>
        <v>86</v>
      </c>
      <c r="G10" s="369">
        <f>'Математика-4 2021 расклад'!K10</f>
        <v>99</v>
      </c>
      <c r="H10" s="344">
        <f>'Математика-4 2018 расклад'!L10</f>
        <v>88.031999999999982</v>
      </c>
      <c r="I10" s="334">
        <f>'Математика-4 2019 расклад'!L10</f>
        <v>95.001199999999983</v>
      </c>
      <c r="J10" s="334">
        <f>'Математика-4 2020 расклад'!L10</f>
        <v>67.002599999999987</v>
      </c>
      <c r="K10" s="381">
        <f>'Математика-4 2021 расклад'!L10</f>
        <v>82.991699999999994</v>
      </c>
      <c r="L10" s="375">
        <f>'Математика-4 2018 расклад'!M10</f>
        <v>91.699999999999989</v>
      </c>
      <c r="M10" s="335">
        <f>'Математика-4 2019 расклад'!M10</f>
        <v>96.94</v>
      </c>
      <c r="N10" s="335">
        <f>'Математика-4 2020 расклад'!M10</f>
        <v>77.91</v>
      </c>
      <c r="O10" s="387">
        <f>'Математика-4 2021 расклад'!M10</f>
        <v>83.83</v>
      </c>
      <c r="P10" s="344">
        <f>'Математика-4 2018 расклад'!N10</f>
        <v>0.96</v>
      </c>
      <c r="Q10" s="334">
        <f>'Математика-4 2019 расклад'!N10</f>
        <v>1.9992000000000001</v>
      </c>
      <c r="R10" s="334">
        <f>'Математика-4 2020 расклад'!N10</f>
        <v>6.0028000000000006</v>
      </c>
      <c r="S10" s="381">
        <f>'Математика-4 2021 расклад'!N10</f>
        <v>0</v>
      </c>
      <c r="T10" s="375">
        <f>'Математика-4 2018 расклад'!O10</f>
        <v>1</v>
      </c>
      <c r="U10" s="335">
        <f>'Математика-4 2019 расклад'!O10</f>
        <v>2.04</v>
      </c>
      <c r="V10" s="335">
        <f>'Математика-4 2020 расклад'!O10</f>
        <v>6.98</v>
      </c>
      <c r="W10" s="345">
        <f>'Математика-4 2021 расклад'!O10</f>
        <v>0</v>
      </c>
    </row>
    <row r="11" spans="1:23" s="296" customFormat="1" ht="15" customHeight="1" x14ac:dyDescent="0.25">
      <c r="A11" s="307">
        <v>3</v>
      </c>
      <c r="B11" s="311">
        <v>10090</v>
      </c>
      <c r="C11" s="339" t="s">
        <v>9</v>
      </c>
      <c r="D11" s="344">
        <f>'Математика-4 2018 расклад'!K11</f>
        <v>155</v>
      </c>
      <c r="E11" s="334">
        <f>'Математика-4 2019 расклад'!K11</f>
        <v>140</v>
      </c>
      <c r="F11" s="334">
        <f>'Математика-4 2020 расклад'!K11</f>
        <v>138</v>
      </c>
      <c r="G11" s="369">
        <f>'Математика-4 2021 расклад'!K11</f>
        <v>182</v>
      </c>
      <c r="H11" s="344">
        <f>'Математика-4 2018 расклад'!L11</f>
        <v>128.03</v>
      </c>
      <c r="I11" s="334">
        <f>'Математика-4 2019 расклад'!L11</f>
        <v>128.00200000000001</v>
      </c>
      <c r="J11" s="334">
        <f>'Математика-4 2020 расклад'!L11</f>
        <v>100.0086</v>
      </c>
      <c r="K11" s="381">
        <f>'Математика-4 2021 расклад'!L11</f>
        <v>166.00219999999999</v>
      </c>
      <c r="L11" s="375">
        <f>'Математика-4 2018 расклад'!M11</f>
        <v>82.6</v>
      </c>
      <c r="M11" s="335">
        <f>'Математика-4 2019 расклад'!M11</f>
        <v>91.43</v>
      </c>
      <c r="N11" s="335">
        <f>'Математика-4 2020 расклад'!M11</f>
        <v>72.47</v>
      </c>
      <c r="O11" s="387">
        <f>'Математика-4 2021 расклад'!M11</f>
        <v>91.21</v>
      </c>
      <c r="P11" s="344">
        <f>'Математика-4 2018 расклад'!N11</f>
        <v>0</v>
      </c>
      <c r="Q11" s="334">
        <f>'Математика-4 2019 расклад'!N11</f>
        <v>0.99399999999999988</v>
      </c>
      <c r="R11" s="334">
        <f>'Математика-4 2020 расклад'!N11</f>
        <v>15.000599999999999</v>
      </c>
      <c r="S11" s="381">
        <f>'Математика-4 2021 расклад'!N11</f>
        <v>0</v>
      </c>
      <c r="T11" s="375">
        <f>'Математика-4 2018 расклад'!O11</f>
        <v>0</v>
      </c>
      <c r="U11" s="335">
        <f>'Математика-4 2019 расклад'!O11</f>
        <v>0.71</v>
      </c>
      <c r="V11" s="335">
        <f>'Математика-4 2020 расклад'!O11</f>
        <v>10.87</v>
      </c>
      <c r="W11" s="345">
        <f>'Математика-4 2021 расклад'!O11</f>
        <v>0</v>
      </c>
    </row>
    <row r="12" spans="1:23" s="296" customFormat="1" ht="15" customHeight="1" x14ac:dyDescent="0.25">
      <c r="A12" s="307">
        <v>4</v>
      </c>
      <c r="B12" s="293">
        <v>10004</v>
      </c>
      <c r="C12" s="340" t="s">
        <v>8</v>
      </c>
      <c r="D12" s="344">
        <f>'Математика-4 2018 расклад'!K12</f>
        <v>66</v>
      </c>
      <c r="E12" s="334">
        <f>'Математика-4 2019 расклад'!K12</f>
        <v>114</v>
      </c>
      <c r="F12" s="334">
        <f>'Математика-4 2020 расклад'!K12</f>
        <v>138</v>
      </c>
      <c r="G12" s="369">
        <f>'Математика-4 2021 расклад'!K12</f>
        <v>108</v>
      </c>
      <c r="H12" s="344">
        <f>'Математика-4 2018 расклад'!L12</f>
        <v>65.010000000000005</v>
      </c>
      <c r="I12" s="334">
        <f>'Математика-4 2019 расклад'!L12</f>
        <v>114</v>
      </c>
      <c r="J12" s="334">
        <f>'Математика-4 2020 расклад'!L12</f>
        <v>117.99</v>
      </c>
      <c r="K12" s="381">
        <f>'Математика-4 2021 расклад'!L12</f>
        <v>108</v>
      </c>
      <c r="L12" s="375">
        <f>'Математика-4 2018 расклад'!M12</f>
        <v>98.5</v>
      </c>
      <c r="M12" s="335">
        <f>'Математика-4 2019 расклад'!M12</f>
        <v>100</v>
      </c>
      <c r="N12" s="335">
        <f>'Математика-4 2020 расклад'!M12</f>
        <v>85.5</v>
      </c>
      <c r="O12" s="387">
        <f>'Математика-4 2021 расклад'!M12</f>
        <v>100</v>
      </c>
      <c r="P12" s="344">
        <f>'Математика-4 2018 расклад'!N12</f>
        <v>0</v>
      </c>
      <c r="Q12" s="334">
        <f>'Математика-4 2019 расклад'!N12</f>
        <v>0</v>
      </c>
      <c r="R12" s="334">
        <f>'Математика-4 2020 расклад'!N12</f>
        <v>0</v>
      </c>
      <c r="S12" s="381">
        <f>'Математика-4 2021 расклад'!N12</f>
        <v>0</v>
      </c>
      <c r="T12" s="375">
        <f>'Математика-4 2018 расклад'!O12</f>
        <v>0</v>
      </c>
      <c r="U12" s="335">
        <f>'Математика-4 2019 расклад'!O12</f>
        <v>0</v>
      </c>
      <c r="V12" s="335">
        <f>'Математика-4 2020 расклад'!O12</f>
        <v>0</v>
      </c>
      <c r="W12" s="345">
        <f>'Математика-4 2021 расклад'!O12</f>
        <v>0</v>
      </c>
    </row>
    <row r="13" spans="1:23" s="296" customFormat="1" ht="14.25" customHeight="1" x14ac:dyDescent="0.25">
      <c r="A13" s="307">
        <v>5</v>
      </c>
      <c r="B13" s="311">
        <v>10001</v>
      </c>
      <c r="C13" s="339" t="s">
        <v>5</v>
      </c>
      <c r="D13" s="344">
        <f>'Математика-4 2018 расклад'!K13</f>
        <v>50</v>
      </c>
      <c r="E13" s="334">
        <f>'Математика-4 2019 расклад'!K13</f>
        <v>48</v>
      </c>
      <c r="F13" s="334">
        <f>'Математика-4 2020 расклад'!K13</f>
        <v>60</v>
      </c>
      <c r="G13" s="369">
        <f>'Математика-4 2021 расклад'!K13</f>
        <v>73</v>
      </c>
      <c r="H13" s="344">
        <f>'Математика-4 2018 расклад'!L13</f>
        <v>44</v>
      </c>
      <c r="I13" s="334">
        <f>'Математика-4 2019 расклад'!L13</f>
        <v>47.001599999999996</v>
      </c>
      <c r="J13" s="334">
        <f>'Математика-4 2020 расклад'!L13</f>
        <v>51</v>
      </c>
      <c r="K13" s="381">
        <f>'Математика-4 2021 расклад'!L13</f>
        <v>68.999600000000015</v>
      </c>
      <c r="L13" s="375">
        <f>'Математика-4 2018 расклад'!M13</f>
        <v>88</v>
      </c>
      <c r="M13" s="335">
        <f>'Математика-4 2019 расклад'!M13</f>
        <v>97.92</v>
      </c>
      <c r="N13" s="335">
        <f>'Математика-4 2020 расклад'!M13</f>
        <v>85</v>
      </c>
      <c r="O13" s="387">
        <f>'Математика-4 2021 расклад'!M13</f>
        <v>94.52000000000001</v>
      </c>
      <c r="P13" s="344">
        <f>'Математика-4 2018 расклад'!N13</f>
        <v>0</v>
      </c>
      <c r="Q13" s="334">
        <f>'Математика-4 2019 расклад'!N13</f>
        <v>0</v>
      </c>
      <c r="R13" s="334">
        <f>'Математика-4 2020 расклад'!N13</f>
        <v>1.0019999999999998</v>
      </c>
      <c r="S13" s="381">
        <f>'Математика-4 2021 расклад'!N13</f>
        <v>0</v>
      </c>
      <c r="T13" s="375">
        <f>'Математика-4 2018 расклад'!O13</f>
        <v>0</v>
      </c>
      <c r="U13" s="335">
        <f>'Математика-4 2019 расклад'!O13</f>
        <v>0</v>
      </c>
      <c r="V13" s="335">
        <f>'Математика-4 2020 расклад'!O13</f>
        <v>1.67</v>
      </c>
      <c r="W13" s="345">
        <f>'Математика-4 2021 расклад'!O13</f>
        <v>0</v>
      </c>
    </row>
    <row r="14" spans="1:23" s="296" customFormat="1" ht="15" customHeight="1" x14ac:dyDescent="0.25">
      <c r="A14" s="307">
        <v>6</v>
      </c>
      <c r="B14" s="311">
        <v>10120</v>
      </c>
      <c r="C14" s="339" t="s">
        <v>10</v>
      </c>
      <c r="D14" s="344">
        <f>'Математика-4 2018 расклад'!K14</f>
        <v>82</v>
      </c>
      <c r="E14" s="334">
        <f>'Математика-4 2019 расклад'!K14</f>
        <v>80</v>
      </c>
      <c r="F14" s="334">
        <f>'Математика-4 2020 расклад'!K14</f>
        <v>63</v>
      </c>
      <c r="G14" s="369">
        <f>'Математика-4 2021 расклад'!K14</f>
        <v>85</v>
      </c>
      <c r="H14" s="344">
        <f>'Математика-4 2018 расклад'!L14</f>
        <v>58.055999999999997</v>
      </c>
      <c r="I14" s="334">
        <f>'Математика-4 2019 расклад'!L14</f>
        <v>68</v>
      </c>
      <c r="J14" s="334">
        <f>'Математика-4 2020 расклад'!L14</f>
        <v>47.999700000000004</v>
      </c>
      <c r="K14" s="381">
        <f>'Математика-4 2021 расклад'!L14</f>
        <v>61.004500000000007</v>
      </c>
      <c r="L14" s="375">
        <f>'Математика-4 2018 расклад'!M14</f>
        <v>70.8</v>
      </c>
      <c r="M14" s="335">
        <f>'Математика-4 2019 расклад'!M14</f>
        <v>85</v>
      </c>
      <c r="N14" s="335">
        <f>'Математика-4 2020 расклад'!M14</f>
        <v>76.19</v>
      </c>
      <c r="O14" s="387">
        <f>'Математика-4 2021 расклад'!M14</f>
        <v>71.77000000000001</v>
      </c>
      <c r="P14" s="344">
        <f>'Математика-4 2018 расклад'!N14</f>
        <v>0.98399999999999987</v>
      </c>
      <c r="Q14" s="334">
        <f>'Математика-4 2019 расклад'!N14</f>
        <v>0</v>
      </c>
      <c r="R14" s="334">
        <f>'Математика-4 2020 расклад'!N14</f>
        <v>0</v>
      </c>
      <c r="S14" s="381">
        <f>'Математика-4 2021 расклад'!N14</f>
        <v>1.0029999999999999</v>
      </c>
      <c r="T14" s="375">
        <f>'Математика-4 2018 расклад'!O14</f>
        <v>1.2</v>
      </c>
      <c r="U14" s="335">
        <f>'Математика-4 2019 расклад'!O14</f>
        <v>0</v>
      </c>
      <c r="V14" s="335">
        <f>'Математика-4 2020 расклад'!O14</f>
        <v>0</v>
      </c>
      <c r="W14" s="345">
        <f>'Математика-4 2021 расклад'!O14</f>
        <v>1.18</v>
      </c>
    </row>
    <row r="15" spans="1:23" s="296" customFormat="1" ht="15" customHeight="1" x14ac:dyDescent="0.25">
      <c r="A15" s="307">
        <v>7</v>
      </c>
      <c r="B15" s="311">
        <v>10190</v>
      </c>
      <c r="C15" s="339" t="s">
        <v>11</v>
      </c>
      <c r="D15" s="344">
        <f>'Математика-4 2018 расклад'!K15</f>
        <v>101</v>
      </c>
      <c r="E15" s="334">
        <f>'Математика-4 2019 расклад'!K15</f>
        <v>102</v>
      </c>
      <c r="F15" s="334">
        <f>'Математика-4 2020 расклад'!K15</f>
        <v>96</v>
      </c>
      <c r="G15" s="369">
        <f>'Математика-4 2021 расклад'!K15</f>
        <v>117</v>
      </c>
      <c r="H15" s="344">
        <f>'Математика-4 2018 расклад'!L15</f>
        <v>88.98099999999998</v>
      </c>
      <c r="I15" s="334">
        <f>'Математика-4 2019 расклад'!L15</f>
        <v>65.004599999999996</v>
      </c>
      <c r="J15" s="334">
        <f>'Математика-4 2020 расклад'!L15</f>
        <v>64.003199999999993</v>
      </c>
      <c r="K15" s="381">
        <f>'Математика-4 2021 расклад'!L15</f>
        <v>105.9903</v>
      </c>
      <c r="L15" s="375">
        <f>'Математика-4 2018 расклад'!M15</f>
        <v>88.1</v>
      </c>
      <c r="M15" s="335">
        <f>'Математика-4 2019 расклад'!M15</f>
        <v>63.73</v>
      </c>
      <c r="N15" s="335">
        <f>'Математика-4 2020 расклад'!M15</f>
        <v>66.67</v>
      </c>
      <c r="O15" s="387">
        <f>'Математика-4 2021 расклад'!M15</f>
        <v>90.59</v>
      </c>
      <c r="P15" s="344">
        <f>'Математика-4 2018 расклад'!N15</f>
        <v>0.9998999999999999</v>
      </c>
      <c r="Q15" s="334">
        <f>'Математика-4 2019 расклад'!N15</f>
        <v>3.9983999999999997</v>
      </c>
      <c r="R15" s="334">
        <f>'Математика-4 2020 расклад'!N15</f>
        <v>7.9968000000000004</v>
      </c>
      <c r="S15" s="381">
        <f>'Математика-4 2021 расклад'!N15</f>
        <v>0</v>
      </c>
      <c r="T15" s="375">
        <f>'Математика-4 2018 расклад'!O15</f>
        <v>0.99</v>
      </c>
      <c r="U15" s="335">
        <f>'Математика-4 2019 расклад'!O15</f>
        <v>3.92</v>
      </c>
      <c r="V15" s="335">
        <f>'Математика-4 2020 расклад'!O15</f>
        <v>8.33</v>
      </c>
      <c r="W15" s="345">
        <f>'Математика-4 2021 расклад'!O15</f>
        <v>0</v>
      </c>
    </row>
    <row r="16" spans="1:23" s="296" customFormat="1" ht="15" customHeight="1" x14ac:dyDescent="0.25">
      <c r="A16" s="307">
        <v>8</v>
      </c>
      <c r="B16" s="311">
        <v>10320</v>
      </c>
      <c r="C16" s="339" t="s">
        <v>12</v>
      </c>
      <c r="D16" s="344">
        <f>'Математика-4 2018 расклад'!K16</f>
        <v>79</v>
      </c>
      <c r="E16" s="334">
        <f>'Математика-4 2019 расклад'!K16</f>
        <v>81</v>
      </c>
      <c r="F16" s="334">
        <f>'Математика-4 2020 расклад'!K16</f>
        <v>91</v>
      </c>
      <c r="G16" s="369">
        <f>'Математика-4 2021 расклад'!K16</f>
        <v>100</v>
      </c>
      <c r="H16" s="344">
        <f>'Математика-4 2018 расклад'!L16</f>
        <v>60.988</v>
      </c>
      <c r="I16" s="334">
        <f>'Математика-4 2019 расклад'!L16</f>
        <v>65.002499999999998</v>
      </c>
      <c r="J16" s="334">
        <f>'Математика-4 2020 расклад'!L16</f>
        <v>89.007100000000008</v>
      </c>
      <c r="K16" s="381">
        <f>'Математика-4 2021 расклад'!L16</f>
        <v>63</v>
      </c>
      <c r="L16" s="375">
        <f>'Математика-4 2018 расклад'!M16</f>
        <v>77.2</v>
      </c>
      <c r="M16" s="335">
        <f>'Математика-4 2019 расклад'!M16</f>
        <v>80.25</v>
      </c>
      <c r="N16" s="335">
        <f>'Математика-4 2020 расклад'!M16</f>
        <v>97.81</v>
      </c>
      <c r="O16" s="387">
        <f>'Математика-4 2021 расклад'!M16</f>
        <v>63</v>
      </c>
      <c r="P16" s="344">
        <f>'Математика-4 2018 расклад'!N16</f>
        <v>1.9750000000000001</v>
      </c>
      <c r="Q16" s="334">
        <f>'Математика-4 2019 расклад'!N16</f>
        <v>4.0014000000000003</v>
      </c>
      <c r="R16" s="334">
        <f>'Математика-4 2020 расклад'!N16</f>
        <v>0</v>
      </c>
      <c r="S16" s="381">
        <f>'Математика-4 2021 расклад'!N16</f>
        <v>4</v>
      </c>
      <c r="T16" s="375">
        <f>'Математика-4 2018 расклад'!O16</f>
        <v>2.5</v>
      </c>
      <c r="U16" s="335">
        <f>'Математика-4 2019 расклад'!O16</f>
        <v>4.9400000000000004</v>
      </c>
      <c r="V16" s="335">
        <f>'Математика-4 2020 расклад'!O16</f>
        <v>0</v>
      </c>
      <c r="W16" s="345">
        <f>'Математика-4 2021 расклад'!O16</f>
        <v>4</v>
      </c>
    </row>
    <row r="17" spans="1:23" s="296" customFormat="1" ht="15" customHeight="1" thickBot="1" x14ac:dyDescent="0.3">
      <c r="A17" s="269">
        <v>9</v>
      </c>
      <c r="B17" s="273">
        <v>10860</v>
      </c>
      <c r="C17" s="341" t="s">
        <v>114</v>
      </c>
      <c r="D17" s="350">
        <f>'Математика-4 2018 расклад'!K17</f>
        <v>73</v>
      </c>
      <c r="E17" s="351">
        <f>'Математика-4 2019 расклад'!K17</f>
        <v>80</v>
      </c>
      <c r="F17" s="351">
        <f>'Математика-4 2020 расклад'!K17</f>
        <v>78</v>
      </c>
      <c r="G17" s="370">
        <f>'Математика-4 2021 расклад'!K17</f>
        <v>100</v>
      </c>
      <c r="H17" s="350">
        <f>'Математика-4 2018 расклад'!L17</f>
        <v>54.968999999999994</v>
      </c>
      <c r="I17" s="351">
        <f>'Математика-4 2019 расклад'!L17</f>
        <v>69</v>
      </c>
      <c r="J17" s="351">
        <f>'Математика-4 2020 расклад'!L17</f>
        <v>67.00200000000001</v>
      </c>
      <c r="K17" s="382">
        <f>'Математика-4 2021 расклад'!L17</f>
        <v>76</v>
      </c>
      <c r="L17" s="376">
        <f>'Математика-4 2018 расклад'!M17</f>
        <v>75.3</v>
      </c>
      <c r="M17" s="352">
        <f>'Математика-4 2019 расклад'!M17</f>
        <v>86.25</v>
      </c>
      <c r="N17" s="352">
        <f>'Математика-4 2020 расклад'!M17</f>
        <v>85.9</v>
      </c>
      <c r="O17" s="388">
        <f>'Математика-4 2021 расклад'!M17</f>
        <v>76</v>
      </c>
      <c r="P17" s="350">
        <f>'Математика-4 2018 расклад'!N17</f>
        <v>0</v>
      </c>
      <c r="Q17" s="351">
        <f>'Математика-4 2019 расклад'!N17</f>
        <v>0</v>
      </c>
      <c r="R17" s="351">
        <f>'Математика-4 2020 расклад'!N17</f>
        <v>0</v>
      </c>
      <c r="S17" s="382">
        <f>'Математика-4 2021 расклад'!N17</f>
        <v>1</v>
      </c>
      <c r="T17" s="376">
        <f>'Математика-4 2018 расклад'!O17</f>
        <v>0</v>
      </c>
      <c r="U17" s="352">
        <f>'Математика-4 2019 расклад'!O17</f>
        <v>0</v>
      </c>
      <c r="V17" s="352">
        <f>'Математика-4 2020 расклад'!O17</f>
        <v>0</v>
      </c>
      <c r="W17" s="353">
        <f>'Математика-4 2021 расклад'!O17</f>
        <v>1</v>
      </c>
    </row>
    <row r="18" spans="1:23" s="296" customFormat="1" ht="15" customHeight="1" thickBot="1" x14ac:dyDescent="0.3">
      <c r="A18" s="35"/>
      <c r="B18" s="51"/>
      <c r="C18" s="342" t="s">
        <v>104</v>
      </c>
      <c r="D18" s="362">
        <f>'Математика-4 2018 расклад'!K18</f>
        <v>1035</v>
      </c>
      <c r="E18" s="363">
        <f>'Математика-4 2019 расклад'!K18</f>
        <v>1097</v>
      </c>
      <c r="F18" s="363">
        <f>'Математика-4 2020 расклад'!K18</f>
        <v>1072</v>
      </c>
      <c r="G18" s="366">
        <f>'Математика-4 2021 расклад'!K18</f>
        <v>1210</v>
      </c>
      <c r="H18" s="362">
        <f>'Математика-4 2018 расклад'!L18</f>
        <v>900.23799999999983</v>
      </c>
      <c r="I18" s="363">
        <f>'Математика-4 2019 расклад'!L18</f>
        <v>978.98730000000012</v>
      </c>
      <c r="J18" s="363">
        <f>'Математика-4 2020 расклад'!L18</f>
        <v>743.01560000000006</v>
      </c>
      <c r="K18" s="378">
        <f>'Математика-4 2021 расклад'!L18</f>
        <v>934.03679999999997</v>
      </c>
      <c r="L18" s="372">
        <f>'Математика-4 2018 расклад'!M18</f>
        <v>86.091666666666669</v>
      </c>
      <c r="M18" s="364">
        <f>'Математика-4 2019 расклад'!M18</f>
        <v>89.523333333333341</v>
      </c>
      <c r="N18" s="364">
        <f>'Математика-4 2020 расклад'!M18</f>
        <v>66.976666666666659</v>
      </c>
      <c r="O18" s="384">
        <f>'Математика-4 2021 расклад'!M18</f>
        <v>82.129090909090905</v>
      </c>
      <c r="P18" s="362">
        <f>'Математика-4 2018 расклад'!N18</f>
        <v>5.9969999999999999</v>
      </c>
      <c r="Q18" s="363">
        <f>'Математика-4 2019 расклад'!N18</f>
        <v>5.0036000000000005</v>
      </c>
      <c r="R18" s="363">
        <f>'Математика-4 2020 расклад'!N18</f>
        <v>77.002399999999994</v>
      </c>
      <c r="S18" s="378">
        <f>'Математика-4 2021 расклад'!N18</f>
        <v>15.9879</v>
      </c>
      <c r="T18" s="372">
        <f>'Математика-4 2018 расклад'!O18</f>
        <v>2.3666666666666667</v>
      </c>
      <c r="U18" s="364">
        <f>'Математика-4 2019 расклад'!O18</f>
        <v>1.2425000000000002</v>
      </c>
      <c r="V18" s="364">
        <f>'Математика-4 2020 расклад'!O18</f>
        <v>8.6381818181818186</v>
      </c>
      <c r="W18" s="365">
        <f>'Математика-4 2021 расклад'!O18</f>
        <v>2.9966666666666666</v>
      </c>
    </row>
    <row r="19" spans="1:23" s="296" customFormat="1" ht="15" customHeight="1" x14ac:dyDescent="0.25">
      <c r="A19" s="10">
        <v>1</v>
      </c>
      <c r="B19" s="49">
        <v>20040</v>
      </c>
      <c r="C19" s="338" t="s">
        <v>13</v>
      </c>
      <c r="D19" s="358">
        <f>'Математика-4 2018 расклад'!K19</f>
        <v>83</v>
      </c>
      <c r="E19" s="359">
        <f>'Математика-4 2019 расклад'!K19</f>
        <v>86</v>
      </c>
      <c r="F19" s="359">
        <f>'Математика-4 2020 расклад'!K19</f>
        <v>80</v>
      </c>
      <c r="G19" s="368">
        <f>'Математика-4 2021 расклад'!K19</f>
        <v>84</v>
      </c>
      <c r="H19" s="358">
        <f>'Математика-4 2018 расклад'!L19</f>
        <v>81.007999999999996</v>
      </c>
      <c r="I19" s="359">
        <f>'Математика-4 2019 расклад'!L19</f>
        <v>85.002399999999994</v>
      </c>
      <c r="J19" s="359">
        <f>'Математика-4 2020 расклад'!L19</f>
        <v>65</v>
      </c>
      <c r="K19" s="380">
        <f>'Математика-4 2021 расклад'!L19</f>
        <v>73.00439999999999</v>
      </c>
      <c r="L19" s="374">
        <f>'Математика-4 2018 расклад'!M19</f>
        <v>97.6</v>
      </c>
      <c r="M19" s="360">
        <f>'Математика-4 2019 расклад'!M19</f>
        <v>98.84</v>
      </c>
      <c r="N19" s="360">
        <f>'Математика-4 2020 расклад'!M19</f>
        <v>81.25</v>
      </c>
      <c r="O19" s="386">
        <f>'Математика-4 2021 расклад'!M19</f>
        <v>86.91</v>
      </c>
      <c r="P19" s="358">
        <f>'Математика-4 2018 расклад'!N19</f>
        <v>0</v>
      </c>
      <c r="Q19" s="359">
        <f>'Математика-4 2019 расклад'!N19</f>
        <v>0</v>
      </c>
      <c r="R19" s="359">
        <f>'Математика-4 2020 расклад'!N19</f>
        <v>2</v>
      </c>
      <c r="S19" s="380">
        <f>'Математика-4 2021 расклад'!N19</f>
        <v>0.99959999999999993</v>
      </c>
      <c r="T19" s="374">
        <f>'Математика-4 2018 расклад'!O19</f>
        <v>0</v>
      </c>
      <c r="U19" s="360">
        <f>'Математика-4 2019 расклад'!O19</f>
        <v>0</v>
      </c>
      <c r="V19" s="360">
        <f>'Математика-4 2020 расклад'!O19</f>
        <v>2.5</v>
      </c>
      <c r="W19" s="361">
        <f>'Математика-4 2021 расклад'!O19</f>
        <v>1.19</v>
      </c>
    </row>
    <row r="20" spans="1:23" s="296" customFormat="1" ht="15" customHeight="1" x14ac:dyDescent="0.25">
      <c r="A20" s="301">
        <v>2</v>
      </c>
      <c r="B20" s="311">
        <v>20061</v>
      </c>
      <c r="C20" s="339" t="s">
        <v>15</v>
      </c>
      <c r="D20" s="344">
        <f>'Математика-4 2018 расклад'!K20</f>
        <v>53</v>
      </c>
      <c r="E20" s="334">
        <f>'Математика-4 2019 расклад'!K20</f>
        <v>53</v>
      </c>
      <c r="F20" s="334">
        <f>'Математика-4 2020 расклад'!K20</f>
        <v>65</v>
      </c>
      <c r="G20" s="369">
        <f>'Математика-4 2021 расклад'!K20</f>
        <v>71</v>
      </c>
      <c r="H20" s="344">
        <f>'Математика-4 2018 расклад'!L20</f>
        <v>48.017999999999994</v>
      </c>
      <c r="I20" s="334">
        <f>'Математика-4 2019 расклад'!L20</f>
        <v>53</v>
      </c>
      <c r="J20" s="334">
        <f>'Математика-4 2020 расклад'!L20</f>
        <v>45.005999999999993</v>
      </c>
      <c r="K20" s="381">
        <f>'Математика-4 2021 расклад'!L20</f>
        <v>61.003199999999985</v>
      </c>
      <c r="L20" s="375">
        <f>'Математика-4 2018 расклад'!M20</f>
        <v>90.6</v>
      </c>
      <c r="M20" s="335">
        <f>'Математика-4 2019 расклад'!M20</f>
        <v>100</v>
      </c>
      <c r="N20" s="335">
        <f>'Математика-4 2020 расклад'!M20</f>
        <v>69.239999999999995</v>
      </c>
      <c r="O20" s="387">
        <f>'Математика-4 2021 расклад'!M20</f>
        <v>85.919999999999987</v>
      </c>
      <c r="P20" s="344">
        <f>'Математика-4 2018 расклад'!N20</f>
        <v>0</v>
      </c>
      <c r="Q20" s="334">
        <f>'Математика-4 2019 расклад'!N20</f>
        <v>0</v>
      </c>
      <c r="R20" s="334">
        <f>'Математика-4 2020 расклад'!N20</f>
        <v>3.9975000000000001</v>
      </c>
      <c r="S20" s="381">
        <f>'Математика-4 2021 расклад'!N20</f>
        <v>0</v>
      </c>
      <c r="T20" s="375">
        <f>'Математика-4 2018 расклад'!O20</f>
        <v>0</v>
      </c>
      <c r="U20" s="335">
        <f>'Математика-4 2019 расклад'!O20</f>
        <v>0</v>
      </c>
      <c r="V20" s="335">
        <f>'Математика-4 2020 расклад'!O20</f>
        <v>6.15</v>
      </c>
      <c r="W20" s="345">
        <f>'Математика-4 2021 расклад'!O20</f>
        <v>0</v>
      </c>
    </row>
    <row r="21" spans="1:23" s="296" customFormat="1" ht="15" customHeight="1" x14ac:dyDescent="0.25">
      <c r="A21" s="301">
        <v>3</v>
      </c>
      <c r="B21" s="311">
        <v>21020</v>
      </c>
      <c r="C21" s="339" t="s">
        <v>23</v>
      </c>
      <c r="D21" s="344">
        <f>'Математика-4 2018 расклад'!K21</f>
        <v>92</v>
      </c>
      <c r="E21" s="334">
        <f>'Математика-4 2019 расклад'!K21</f>
        <v>102</v>
      </c>
      <c r="F21" s="334">
        <f>'Математика-4 2020 расклад'!K21</f>
        <v>74</v>
      </c>
      <c r="G21" s="369">
        <f>'Математика-4 2021 расклад'!K21</f>
        <v>95</v>
      </c>
      <c r="H21" s="344">
        <f>'Математика-4 2018 расклад'!L21</f>
        <v>87.031999999999982</v>
      </c>
      <c r="I21" s="334">
        <f>'Математика-4 2019 расклад'!L21</f>
        <v>100.0008</v>
      </c>
      <c r="J21" s="334">
        <f>'Математика-4 2020 расклад'!L21</f>
        <v>64.002599999999987</v>
      </c>
      <c r="K21" s="381">
        <f>'Математика-4 2021 расклад'!L21</f>
        <v>87.001000000000005</v>
      </c>
      <c r="L21" s="375">
        <f>'Математика-4 2018 расклад'!M21</f>
        <v>94.6</v>
      </c>
      <c r="M21" s="335">
        <f>'Математика-4 2019 расклад'!M21</f>
        <v>98.039999999999992</v>
      </c>
      <c r="N21" s="335">
        <f>'Математика-4 2020 расклад'!M21</f>
        <v>86.49</v>
      </c>
      <c r="O21" s="387">
        <f>'Математика-4 2021 расклад'!M21</f>
        <v>91.58</v>
      </c>
      <c r="P21" s="344">
        <f>'Математика-4 2018 расклад'!N21</f>
        <v>0</v>
      </c>
      <c r="Q21" s="334">
        <f>'Математика-4 2019 расклад'!N21</f>
        <v>0</v>
      </c>
      <c r="R21" s="334">
        <f>'Математика-4 2020 расклад'!N21</f>
        <v>0</v>
      </c>
      <c r="S21" s="381">
        <f>'Математика-4 2021 расклад'!N21</f>
        <v>0</v>
      </c>
      <c r="T21" s="375">
        <f>'Математика-4 2018 расклад'!O21</f>
        <v>0</v>
      </c>
      <c r="U21" s="335">
        <f>'Математика-4 2019 расклад'!O21</f>
        <v>0</v>
      </c>
      <c r="V21" s="335">
        <f>'Математика-4 2020 расклад'!O21</f>
        <v>0</v>
      </c>
      <c r="W21" s="345">
        <f>'Математика-4 2021 расклад'!O21</f>
        <v>0</v>
      </c>
    </row>
    <row r="22" spans="1:23" s="296" customFormat="1" ht="15" customHeight="1" x14ac:dyDescent="0.25">
      <c r="A22" s="307">
        <v>4</v>
      </c>
      <c r="B22" s="311">
        <v>20060</v>
      </c>
      <c r="C22" s="339" t="s">
        <v>14</v>
      </c>
      <c r="D22" s="344">
        <f>'Математика-4 2018 расклад'!K22</f>
        <v>147</v>
      </c>
      <c r="E22" s="334">
        <f>'Математика-4 2019 расклад'!K22</f>
        <v>156</v>
      </c>
      <c r="F22" s="334">
        <f>'Математика-4 2020 расклад'!K22</f>
        <v>148</v>
      </c>
      <c r="G22" s="369">
        <f>'Математика-4 2021 расклад'!K22</f>
        <v>161</v>
      </c>
      <c r="H22" s="344">
        <f>'Математика-4 2018 расклад'!L22</f>
        <v>137.00399999999999</v>
      </c>
      <c r="I22" s="334">
        <f>'Математика-4 2019 расклад'!L22</f>
        <v>148.99560000000002</v>
      </c>
      <c r="J22" s="334">
        <f>'Математика-4 2020 расклад'!L22</f>
        <v>140.99960000000002</v>
      </c>
      <c r="K22" s="381">
        <f>'Математика-4 2021 расклад'!L22</f>
        <v>151.00189999999998</v>
      </c>
      <c r="L22" s="375">
        <f>'Математика-4 2018 расклад'!M22</f>
        <v>93.2</v>
      </c>
      <c r="M22" s="335">
        <f>'Математика-4 2019 расклад'!M22</f>
        <v>95.51</v>
      </c>
      <c r="N22" s="335">
        <f>'Математика-4 2020 расклад'!M22</f>
        <v>95.27000000000001</v>
      </c>
      <c r="O22" s="387">
        <f>'Математика-4 2021 расклад'!M22</f>
        <v>93.789999999999992</v>
      </c>
      <c r="P22" s="344">
        <f>'Математика-4 2018 расклад'!N22</f>
        <v>0</v>
      </c>
      <c r="Q22" s="334">
        <f>'Математика-4 2019 расклад'!N22</f>
        <v>0</v>
      </c>
      <c r="R22" s="334">
        <f>'Математика-4 2020 расклад'!N22</f>
        <v>1.0064</v>
      </c>
      <c r="S22" s="381">
        <f>'Математика-4 2021 расклад'!N22</f>
        <v>0</v>
      </c>
      <c r="T22" s="375">
        <f>'Математика-4 2018 расклад'!O22</f>
        <v>0</v>
      </c>
      <c r="U22" s="335">
        <f>'Математика-4 2019 расклад'!O22</f>
        <v>0</v>
      </c>
      <c r="V22" s="335">
        <f>'Математика-4 2020 расклад'!O22</f>
        <v>0.68</v>
      </c>
      <c r="W22" s="345">
        <f>'Математика-4 2021 расклад'!O22</f>
        <v>0</v>
      </c>
    </row>
    <row r="23" spans="1:23" s="296" customFormat="1" ht="15" customHeight="1" x14ac:dyDescent="0.25">
      <c r="A23" s="307">
        <v>5</v>
      </c>
      <c r="B23" s="311">
        <v>20400</v>
      </c>
      <c r="C23" s="339" t="s">
        <v>17</v>
      </c>
      <c r="D23" s="344">
        <f>'Математика-4 2018 расклад'!K23</f>
        <v>127</v>
      </c>
      <c r="E23" s="334">
        <f>'Математика-4 2019 расклад'!K23</f>
        <v>130</v>
      </c>
      <c r="F23" s="334">
        <f>'Математика-4 2020 расклад'!K23</f>
        <v>131</v>
      </c>
      <c r="G23" s="369">
        <f>'Математика-4 2021 расклад'!K23</f>
        <v>143</v>
      </c>
      <c r="H23" s="344">
        <f>'Математика-4 2018 расклад'!L23</f>
        <v>120.015</v>
      </c>
      <c r="I23" s="334">
        <f>'Математика-4 2019 расклад'!L23</f>
        <v>112.99600000000001</v>
      </c>
      <c r="J23" s="334">
        <f>'Математика-4 2020 расклад'!L23</f>
        <v>92.001300000000015</v>
      </c>
      <c r="K23" s="381">
        <f>'Математика-4 2021 расклад'!L23</f>
        <v>126.9983</v>
      </c>
      <c r="L23" s="375">
        <f>'Математика-4 2018 расклад'!M23</f>
        <v>94.5</v>
      </c>
      <c r="M23" s="335">
        <f>'Математика-4 2019 расклад'!M23</f>
        <v>86.92</v>
      </c>
      <c r="N23" s="335">
        <f>'Математика-4 2020 расклад'!M23</f>
        <v>70.23</v>
      </c>
      <c r="O23" s="387">
        <f>'Математика-4 2021 расклад'!M23</f>
        <v>88.81</v>
      </c>
      <c r="P23" s="344">
        <f>'Математика-4 2018 расклад'!N23</f>
        <v>0</v>
      </c>
      <c r="Q23" s="334">
        <f>'Математика-4 2019 расклад'!N23</f>
        <v>2.0020000000000002</v>
      </c>
      <c r="R23" s="334">
        <f>'Математика-4 2020 расклад'!N23</f>
        <v>5.9998000000000005</v>
      </c>
      <c r="S23" s="381">
        <f>'Математика-4 2021 расклад'!N23</f>
        <v>0</v>
      </c>
      <c r="T23" s="375">
        <f>'Математика-4 2018 расклад'!O23</f>
        <v>0</v>
      </c>
      <c r="U23" s="335">
        <f>'Математика-4 2019 расклад'!O23</f>
        <v>1.54</v>
      </c>
      <c r="V23" s="335">
        <f>'Математика-4 2020 расклад'!O23</f>
        <v>4.58</v>
      </c>
      <c r="W23" s="345">
        <f>'Математика-4 2021 расклад'!O23</f>
        <v>0</v>
      </c>
    </row>
    <row r="24" spans="1:23" s="296" customFormat="1" ht="15" customHeight="1" x14ac:dyDescent="0.25">
      <c r="A24" s="307">
        <v>6</v>
      </c>
      <c r="B24" s="311">
        <v>20080</v>
      </c>
      <c r="C24" s="339" t="s">
        <v>16</v>
      </c>
      <c r="D24" s="344">
        <f>'Математика-4 2018 расклад'!K24</f>
        <v>87</v>
      </c>
      <c r="E24" s="334">
        <f>'Математика-4 2019 расклад'!K24</f>
        <v>102</v>
      </c>
      <c r="F24" s="334">
        <f>'Математика-4 2020 расклад'!K24</f>
        <v>82</v>
      </c>
      <c r="G24" s="369">
        <f>'Математика-4 2021 расклад'!K24</f>
        <v>81</v>
      </c>
      <c r="H24" s="344">
        <f>'Математика-4 2018 расклад'!L24</f>
        <v>52.983000000000004</v>
      </c>
      <c r="I24" s="334">
        <f>'Математика-4 2019 расклад'!L24</f>
        <v>74.000999999999991</v>
      </c>
      <c r="J24" s="334">
        <f>'Математика-4 2020 расклад'!L24</f>
        <v>53.997</v>
      </c>
      <c r="K24" s="381">
        <f>'Математика-4 2021 расклад'!L24</f>
        <v>57.007799999999996</v>
      </c>
      <c r="L24" s="375">
        <f>'Математика-4 2018 расклад'!M24</f>
        <v>60.9</v>
      </c>
      <c r="M24" s="335">
        <f>'Математика-4 2019 расклад'!M24</f>
        <v>72.55</v>
      </c>
      <c r="N24" s="335">
        <f>'Математика-4 2020 расклад'!M24</f>
        <v>65.849999999999994</v>
      </c>
      <c r="O24" s="387">
        <f>'Математика-4 2021 расклад'!M24</f>
        <v>70.38</v>
      </c>
      <c r="P24" s="344">
        <f>'Математика-4 2018 расклад'!N24</f>
        <v>4.0019999999999998</v>
      </c>
      <c r="Q24" s="334">
        <f>'Математика-4 2019 расклад'!N24</f>
        <v>0</v>
      </c>
      <c r="R24" s="334">
        <f>'Математика-4 2020 расклад'!N24</f>
        <v>4.0015999999999998</v>
      </c>
      <c r="S24" s="381">
        <f>'Математика-4 2021 расклад'!N24</f>
        <v>0.99629999999999996</v>
      </c>
      <c r="T24" s="375">
        <f>'Математика-4 2018 расклад'!O24</f>
        <v>4.5999999999999996</v>
      </c>
      <c r="U24" s="335">
        <f>'Математика-4 2019 расклад'!O24</f>
        <v>0</v>
      </c>
      <c r="V24" s="335">
        <f>'Математика-4 2020 расклад'!O24</f>
        <v>4.88</v>
      </c>
      <c r="W24" s="345">
        <f>'Математика-4 2021 расклад'!O24</f>
        <v>1.23</v>
      </c>
    </row>
    <row r="25" spans="1:23" s="296" customFormat="1" ht="15" customHeight="1" x14ac:dyDescent="0.25">
      <c r="A25" s="307">
        <v>7</v>
      </c>
      <c r="B25" s="311">
        <v>20460</v>
      </c>
      <c r="C25" s="339" t="s">
        <v>18</v>
      </c>
      <c r="D25" s="344">
        <f>'Математика-4 2018 расклад'!K25</f>
        <v>78</v>
      </c>
      <c r="E25" s="334">
        <f>'Математика-4 2019 расклад'!K25</f>
        <v>86</v>
      </c>
      <c r="F25" s="334">
        <f>'Математика-4 2020 расклад'!K25</f>
        <v>107</v>
      </c>
      <c r="G25" s="369">
        <f>'Математика-4 2021 расклад'!K25</f>
        <v>107</v>
      </c>
      <c r="H25" s="344">
        <f>'Математика-4 2018 расклад'!L25</f>
        <v>68.016000000000005</v>
      </c>
      <c r="I25" s="334">
        <f>'Математика-4 2019 расклад'!L25</f>
        <v>78.001999999999995</v>
      </c>
      <c r="J25" s="334">
        <f>'Математика-4 2020 расклад'!L25</f>
        <v>67.003399999999999</v>
      </c>
      <c r="K25" s="381">
        <f>'Математика-4 2021 расклад'!L25</f>
        <v>76.002099999999999</v>
      </c>
      <c r="L25" s="375">
        <f>'Математика-4 2018 расклад'!M25</f>
        <v>87.2</v>
      </c>
      <c r="M25" s="335">
        <f>'Математика-4 2019 расклад'!M25</f>
        <v>90.7</v>
      </c>
      <c r="N25" s="335">
        <f>'Математика-4 2020 расклад'!M25</f>
        <v>62.62</v>
      </c>
      <c r="O25" s="387">
        <f>'Математика-4 2021 расклад'!M25</f>
        <v>71.03</v>
      </c>
      <c r="P25" s="344">
        <f>'Математика-4 2018 расклад'!N25</f>
        <v>0</v>
      </c>
      <c r="Q25" s="334">
        <f>'Математика-4 2019 расклад'!N25</f>
        <v>0.99759999999999993</v>
      </c>
      <c r="R25" s="334">
        <f>'Математика-4 2020 расклад'!N25</f>
        <v>13.000499999999999</v>
      </c>
      <c r="S25" s="381">
        <f>'Математика-4 2021 расклад'!N25</f>
        <v>4.9969000000000001</v>
      </c>
      <c r="T25" s="375">
        <f>'Математика-4 2018 расклад'!O25</f>
        <v>0</v>
      </c>
      <c r="U25" s="335">
        <f>'Математика-4 2019 расклад'!O25</f>
        <v>1.1599999999999999</v>
      </c>
      <c r="V25" s="335">
        <f>'Математика-4 2020 расклад'!O25</f>
        <v>12.15</v>
      </c>
      <c r="W25" s="345">
        <f>'Математика-4 2021 расклад'!O25</f>
        <v>4.67</v>
      </c>
    </row>
    <row r="26" spans="1:23" s="296" customFormat="1" ht="15" customHeight="1" x14ac:dyDescent="0.25">
      <c r="A26" s="307">
        <v>8</v>
      </c>
      <c r="B26" s="311">
        <v>20550</v>
      </c>
      <c r="C26" s="339" t="s">
        <v>19</v>
      </c>
      <c r="D26" s="344">
        <f>'Математика-4 2018 расклад'!K26</f>
        <v>75</v>
      </c>
      <c r="E26" s="334">
        <f>'Математика-4 2019 расклад'!K26</f>
        <v>53</v>
      </c>
      <c r="F26" s="334">
        <f>'Математика-4 2020 расклад'!K26</f>
        <v>63</v>
      </c>
      <c r="G26" s="369">
        <f>'Математика-4 2021 расклад'!K26</f>
        <v>91</v>
      </c>
      <c r="H26" s="344">
        <f>'Математика-4 2018 расклад'!L26</f>
        <v>55.05</v>
      </c>
      <c r="I26" s="334">
        <f>'Математика-4 2019 расклад'!L26</f>
        <v>47.000399999999999</v>
      </c>
      <c r="J26" s="334">
        <f>'Математика-4 2020 расклад'!L26</f>
        <v>36.0045</v>
      </c>
      <c r="K26" s="381">
        <f>'Математика-4 2021 расклад'!L26</f>
        <v>0</v>
      </c>
      <c r="L26" s="375">
        <f>'Математика-4 2018 расклад'!M26</f>
        <v>73.400000000000006</v>
      </c>
      <c r="M26" s="335">
        <f>'Математика-4 2019 расклад'!M26</f>
        <v>88.68</v>
      </c>
      <c r="N26" s="335">
        <f>'Математика-4 2020 расклад'!M26</f>
        <v>57.15</v>
      </c>
      <c r="O26" s="387">
        <f>'Математика-4 2021 расклад'!M26</f>
        <v>0</v>
      </c>
      <c r="P26" s="344">
        <f>'Математика-4 2018 расклад'!N26</f>
        <v>0.97499999999999998</v>
      </c>
      <c r="Q26" s="334">
        <f>'Математика-4 2019 расклад'!N26</f>
        <v>0</v>
      </c>
      <c r="R26" s="334">
        <f>'Математика-4 2020 расклад'!N26</f>
        <v>9.9980999999999991</v>
      </c>
      <c r="S26" s="381">
        <f>'Математика-4 2021 расклад'!N26</f>
        <v>0</v>
      </c>
      <c r="T26" s="375">
        <f>'Математика-4 2018 расклад'!O26</f>
        <v>1.3</v>
      </c>
      <c r="U26" s="335">
        <f>'Математика-4 2019 расклад'!O26</f>
        <v>0</v>
      </c>
      <c r="V26" s="335">
        <f>'Математика-4 2020 расклад'!O26</f>
        <v>15.87</v>
      </c>
      <c r="W26" s="345">
        <f>'Математика-4 2021 расклад'!O26</f>
        <v>0</v>
      </c>
    </row>
    <row r="27" spans="1:23" s="296" customFormat="1" ht="15" customHeight="1" x14ac:dyDescent="0.25">
      <c r="A27" s="307">
        <v>9</v>
      </c>
      <c r="B27" s="311">
        <v>20630</v>
      </c>
      <c r="C27" s="339" t="s">
        <v>20</v>
      </c>
      <c r="D27" s="344">
        <f>'Математика-4 2018 расклад'!K27</f>
        <v>85</v>
      </c>
      <c r="E27" s="334">
        <f>'Математика-4 2019 расклад'!K27</f>
        <v>84</v>
      </c>
      <c r="F27" s="334">
        <f>'Математика-4 2020 расклад'!K27</f>
        <v>87</v>
      </c>
      <c r="G27" s="369">
        <f>'Математика-4 2021 расклад'!K27</f>
        <v>106</v>
      </c>
      <c r="H27" s="344">
        <f>'Математика-4 2018 расклад'!L27</f>
        <v>69.02</v>
      </c>
      <c r="I27" s="334">
        <f>'Математика-4 2019 расклад'!L27</f>
        <v>69.997200000000007</v>
      </c>
      <c r="J27" s="334">
        <f>'Математика-4 2020 расклад'!L27</f>
        <v>41.994900000000001</v>
      </c>
      <c r="K27" s="381">
        <f>'Математика-4 2021 расклад'!L27</f>
        <v>88.001200000000011</v>
      </c>
      <c r="L27" s="375">
        <f>'Математика-4 2018 расклад'!M27</f>
        <v>81.2</v>
      </c>
      <c r="M27" s="335">
        <f>'Математика-4 2019 расклад'!M27</f>
        <v>83.33</v>
      </c>
      <c r="N27" s="335">
        <f>'Математика-4 2020 расклад'!M27</f>
        <v>48.269999999999996</v>
      </c>
      <c r="O27" s="387">
        <f>'Математика-4 2021 расклад'!M27</f>
        <v>83.02000000000001</v>
      </c>
      <c r="P27" s="344">
        <f>'Математика-4 2018 расклад'!N27</f>
        <v>1.02</v>
      </c>
      <c r="Q27" s="334">
        <f>'Математика-4 2019 расклад'!N27</f>
        <v>0.99959999999999993</v>
      </c>
      <c r="R27" s="334">
        <f>'Математика-4 2020 расклад'!N27</f>
        <v>8.9958000000000009</v>
      </c>
      <c r="S27" s="381">
        <f>'Математика-4 2021 расклад'!N27</f>
        <v>2.9998</v>
      </c>
      <c r="T27" s="375">
        <f>'Математика-4 2018 расклад'!O27</f>
        <v>1.2</v>
      </c>
      <c r="U27" s="335">
        <f>'Математика-4 2019 расклад'!O27</f>
        <v>1.19</v>
      </c>
      <c r="V27" s="335">
        <f>'Математика-4 2020 расклад'!O27</f>
        <v>10.34</v>
      </c>
      <c r="W27" s="345">
        <f>'Математика-4 2021 расклад'!O27</f>
        <v>2.83</v>
      </c>
    </row>
    <row r="28" spans="1:23" s="296" customFormat="1" ht="15" customHeight="1" x14ac:dyDescent="0.25">
      <c r="A28" s="307">
        <v>10</v>
      </c>
      <c r="B28" s="311">
        <v>20810</v>
      </c>
      <c r="C28" s="339" t="s">
        <v>21</v>
      </c>
      <c r="D28" s="344">
        <f>'Математика-4 2018 расклад'!K28</f>
        <v>108</v>
      </c>
      <c r="E28" s="334">
        <f>'Математика-4 2019 расклад'!K28</f>
        <v>93</v>
      </c>
      <c r="F28" s="334">
        <f>'Математика-4 2020 расклад'!K28</f>
        <v>69</v>
      </c>
      <c r="G28" s="369">
        <f>'Математика-4 2021 расклад'!K28</f>
        <v>89</v>
      </c>
      <c r="H28" s="344">
        <f>'Математика-4 2018 расклад'!L28</f>
        <v>97.092000000000013</v>
      </c>
      <c r="I28" s="334">
        <f>'Математика-4 2019 расклад'!L28</f>
        <v>68.996700000000004</v>
      </c>
      <c r="J28" s="334">
        <f>'Математика-4 2020 расклад'!L28</f>
        <v>35.003700000000002</v>
      </c>
      <c r="K28" s="381">
        <f>'Математика-4 2021 расклад'!L28</f>
        <v>62.006300000000003</v>
      </c>
      <c r="L28" s="375">
        <f>'Математика-4 2018 расклад'!M28</f>
        <v>89.9</v>
      </c>
      <c r="M28" s="335">
        <f>'Математика-4 2019 расклад'!M28</f>
        <v>74.19</v>
      </c>
      <c r="N28" s="335">
        <f>'Математика-4 2020 расклад'!M28</f>
        <v>50.73</v>
      </c>
      <c r="O28" s="387">
        <f>'Математика-4 2021 расклад'!M28</f>
        <v>69.67</v>
      </c>
      <c r="P28" s="344">
        <f>'Математика-4 2018 расклад'!N28</f>
        <v>0</v>
      </c>
      <c r="Q28" s="334">
        <f>'Математика-4 2019 расклад'!N28</f>
        <v>1.0044000000000002</v>
      </c>
      <c r="R28" s="334">
        <f>'Математика-4 2020 расклад'!N28</f>
        <v>5.0025000000000004</v>
      </c>
      <c r="S28" s="381">
        <f>'Математика-4 2021 расклад'!N28</f>
        <v>3.9961000000000002</v>
      </c>
      <c r="T28" s="375">
        <f>'Математика-4 2018 расклад'!O28</f>
        <v>0</v>
      </c>
      <c r="U28" s="335">
        <f>'Математика-4 2019 расклад'!O28</f>
        <v>1.08</v>
      </c>
      <c r="V28" s="335">
        <f>'Математика-4 2020 расклад'!O28</f>
        <v>7.25</v>
      </c>
      <c r="W28" s="345">
        <f>'Математика-4 2021 расклад'!O28</f>
        <v>4.49</v>
      </c>
    </row>
    <row r="29" spans="1:23" s="296" customFormat="1" ht="15" customHeight="1" x14ac:dyDescent="0.25">
      <c r="A29" s="307">
        <v>11</v>
      </c>
      <c r="B29" s="311">
        <v>20900</v>
      </c>
      <c r="C29" s="339" t="s">
        <v>22</v>
      </c>
      <c r="D29" s="344">
        <f>'Математика-4 2018 расклад'!K29</f>
        <v>50</v>
      </c>
      <c r="E29" s="334">
        <f>'Математика-4 2019 расклад'!K29</f>
        <v>76</v>
      </c>
      <c r="F29" s="334">
        <f>'Математика-4 2020 расклад'!K29</f>
        <v>107</v>
      </c>
      <c r="G29" s="369">
        <f>'Математика-4 2021 расклад'!K29</f>
        <v>126</v>
      </c>
      <c r="H29" s="344">
        <f>'Математика-4 2018 расклад'!L29</f>
        <v>41</v>
      </c>
      <c r="I29" s="334">
        <f>'Математика-4 2019 расклад'!L29</f>
        <v>72.998000000000005</v>
      </c>
      <c r="J29" s="334">
        <f>'Математика-4 2020 расклад'!L29</f>
        <v>74.001199999999997</v>
      </c>
      <c r="K29" s="381">
        <f>'Математика-4 2021 расклад'!L29</f>
        <v>110.0106</v>
      </c>
      <c r="L29" s="375">
        <f>'Математика-4 2018 расклад'!M29</f>
        <v>82</v>
      </c>
      <c r="M29" s="335">
        <f>'Математика-4 2019 расклад'!M29</f>
        <v>96.05</v>
      </c>
      <c r="N29" s="335">
        <f>'Математика-4 2020 расклад'!M29</f>
        <v>69.16</v>
      </c>
      <c r="O29" s="387">
        <f>'Математика-4 2021 расклад'!M29</f>
        <v>87.31</v>
      </c>
      <c r="P29" s="344">
        <f>'Математика-4 2018 расклад'!N29</f>
        <v>0</v>
      </c>
      <c r="Q29" s="334">
        <f>'Математика-4 2019 расклад'!N29</f>
        <v>0</v>
      </c>
      <c r="R29" s="334">
        <f>'Математика-4 2020 расклад'!N29</f>
        <v>10.999600000000001</v>
      </c>
      <c r="S29" s="381">
        <f>'Математика-4 2021 расклад'!N29</f>
        <v>0</v>
      </c>
      <c r="T29" s="375">
        <f>'Математика-4 2018 расклад'!O29</f>
        <v>0</v>
      </c>
      <c r="U29" s="335">
        <f>'Математика-4 2019 расклад'!O29</f>
        <v>0</v>
      </c>
      <c r="V29" s="335">
        <f>'Математика-4 2020 расклад'!O29</f>
        <v>10.28</v>
      </c>
      <c r="W29" s="345">
        <f>'Математика-4 2021 расклад'!O29</f>
        <v>0</v>
      </c>
    </row>
    <row r="30" spans="1:23" s="296" customFormat="1" ht="15" customHeight="1" thickBot="1" x14ac:dyDescent="0.3">
      <c r="A30" s="269">
        <v>12</v>
      </c>
      <c r="B30" s="273">
        <v>21350</v>
      </c>
      <c r="C30" s="341" t="s">
        <v>24</v>
      </c>
      <c r="D30" s="350">
        <f>'Математика-4 2018 расклад'!K30</f>
        <v>50</v>
      </c>
      <c r="E30" s="351">
        <f>'Математика-4 2019 расклад'!K30</f>
        <v>76</v>
      </c>
      <c r="F30" s="351">
        <f>'Математика-4 2020 расклад'!K30</f>
        <v>59</v>
      </c>
      <c r="G30" s="370">
        <f>'Математика-4 2021 расклад'!K30</f>
        <v>56</v>
      </c>
      <c r="H30" s="350">
        <f>'Математика-4 2018 расклад'!L30</f>
        <v>44</v>
      </c>
      <c r="I30" s="351">
        <f>'Математика-4 2019 расклад'!L30</f>
        <v>67.997200000000007</v>
      </c>
      <c r="J30" s="351">
        <f>'Математика-4 2020 расклад'!L30</f>
        <v>28.0014</v>
      </c>
      <c r="K30" s="382">
        <f>'Математика-4 2021 расклад'!L30</f>
        <v>42</v>
      </c>
      <c r="L30" s="376">
        <f>'Математика-4 2018 расклад'!M30</f>
        <v>88</v>
      </c>
      <c r="M30" s="352">
        <f>'Математика-4 2019 расклад'!M30</f>
        <v>89.47</v>
      </c>
      <c r="N30" s="352">
        <f>'Математика-4 2020 расклад'!M30</f>
        <v>47.46</v>
      </c>
      <c r="O30" s="388">
        <f>'Математика-4 2021 расклад'!M30</f>
        <v>75</v>
      </c>
      <c r="P30" s="350">
        <f>'Математика-4 2018 расклад'!N30</f>
        <v>0</v>
      </c>
      <c r="Q30" s="351">
        <f>'Математика-4 2019 расклад'!N30</f>
        <v>0</v>
      </c>
      <c r="R30" s="351">
        <f>'Математика-4 2020 расклад'!N30</f>
        <v>12.000599999999999</v>
      </c>
      <c r="S30" s="382">
        <f>'Математика-4 2021 расклад'!N30</f>
        <v>1.9991999999999999</v>
      </c>
      <c r="T30" s="376">
        <f>'Математика-4 2018 расклад'!O30</f>
        <v>0</v>
      </c>
      <c r="U30" s="352">
        <f>'Математика-4 2019 расклад'!O30</f>
        <v>0</v>
      </c>
      <c r="V30" s="352">
        <f>'Математика-4 2020 расклад'!O30</f>
        <v>20.34</v>
      </c>
      <c r="W30" s="353">
        <f>'Математика-4 2021 расклад'!O30</f>
        <v>3.57</v>
      </c>
    </row>
    <row r="31" spans="1:23" s="296" customFormat="1" ht="15" customHeight="1" thickBot="1" x14ac:dyDescent="0.3">
      <c r="A31" s="35"/>
      <c r="B31" s="51"/>
      <c r="C31" s="342" t="s">
        <v>105</v>
      </c>
      <c r="D31" s="362">
        <f>'Математика-4 2018 расклад'!K31</f>
        <v>1258</v>
      </c>
      <c r="E31" s="363">
        <f>'Математика-4 2019 расклад'!K31</f>
        <v>1516</v>
      </c>
      <c r="F31" s="363">
        <f>'Математика-4 2020 расклад'!K31</f>
        <v>1481</v>
      </c>
      <c r="G31" s="366">
        <f>'Математика-4 2021 расклад'!K31</f>
        <v>1693</v>
      </c>
      <c r="H31" s="362">
        <f>'Математика-4 2018 расклад'!L31</f>
        <v>974.13000000000011</v>
      </c>
      <c r="I31" s="363">
        <f>'Математика-4 2019 расклад'!L31</f>
        <v>1208.0236</v>
      </c>
      <c r="J31" s="363">
        <f>'Математика-4 2020 расклад'!L31</f>
        <v>872.01689999999985</v>
      </c>
      <c r="K31" s="378">
        <f>'Математика-4 2021 расклад'!L31</f>
        <v>1274.0117999999998</v>
      </c>
      <c r="L31" s="372">
        <f>'Математика-4 2018 расклад'!M31</f>
        <v>76.552941176470597</v>
      </c>
      <c r="M31" s="364">
        <f>'Математика-4 2019 расклад'!M31</f>
        <v>78.23</v>
      </c>
      <c r="N31" s="364">
        <f>'Математика-4 2020 расклад'!M31</f>
        <v>54.529411764705884</v>
      </c>
      <c r="O31" s="384">
        <f>'Математика-4 2021 расклад'!M31</f>
        <v>73.588235294117652</v>
      </c>
      <c r="P31" s="362">
        <f>'Математика-4 2018 расклад'!N31</f>
        <v>24.961400000000005</v>
      </c>
      <c r="Q31" s="363">
        <f>'Математика-4 2019 расклад'!N31</f>
        <v>37.984199999999994</v>
      </c>
      <c r="R31" s="363">
        <f>'Математика-4 2020 расклад'!N31</f>
        <v>114.9858</v>
      </c>
      <c r="S31" s="378">
        <f>'Математика-4 2021 расклад'!N31</f>
        <v>49.002600000000001</v>
      </c>
      <c r="T31" s="372">
        <f>'Математика-4 2018 расклад'!O31</f>
        <v>3.6259999999999999</v>
      </c>
      <c r="U31" s="364">
        <f>'Математика-4 2019 расклад'!O31</f>
        <v>4.7640000000000002</v>
      </c>
      <c r="V31" s="364">
        <f>'Математика-4 2020 расклад'!O31</f>
        <v>8.2835294117647056</v>
      </c>
      <c r="W31" s="365">
        <f>'Математика-4 2021 расклад'!O31</f>
        <v>3.6528571428571435</v>
      </c>
    </row>
    <row r="32" spans="1:23" s="296" customFormat="1" ht="15" customHeight="1" x14ac:dyDescent="0.25">
      <c r="A32" s="10">
        <v>1</v>
      </c>
      <c r="B32" s="49">
        <v>30070</v>
      </c>
      <c r="C32" s="338" t="s">
        <v>26</v>
      </c>
      <c r="D32" s="358">
        <f>'Математика-4 2018 расклад'!K32</f>
        <v>87</v>
      </c>
      <c r="E32" s="359">
        <f>'Математика-4 2019 расклад'!K32</f>
        <v>88</v>
      </c>
      <c r="F32" s="359">
        <f>'Математика-4 2020 расклад'!K32</f>
        <v>141</v>
      </c>
      <c r="G32" s="368">
        <f>'Математика-4 2021 расклад'!K32</f>
        <v>134</v>
      </c>
      <c r="H32" s="358">
        <f>'Математика-4 2018 расклад'!L32</f>
        <v>80.997</v>
      </c>
      <c r="I32" s="359">
        <f>'Математика-4 2019 расклад'!L32</f>
        <v>73.999200000000002</v>
      </c>
      <c r="J32" s="359">
        <f>'Математика-4 2020 расклад'!L32</f>
        <v>93.003599999999992</v>
      </c>
      <c r="K32" s="380">
        <f>'Математика-4 2021 расклад'!L32</f>
        <v>118.00040000000001</v>
      </c>
      <c r="L32" s="374">
        <f>'Математика-4 2018 расклад'!M32</f>
        <v>93.1</v>
      </c>
      <c r="M32" s="360">
        <f>'Математика-4 2019 расклад'!M32</f>
        <v>84.09</v>
      </c>
      <c r="N32" s="360">
        <f>'Математика-4 2020 расклад'!M32</f>
        <v>65.959999999999994</v>
      </c>
      <c r="O32" s="386">
        <f>'Математика-4 2021 расклад'!M32</f>
        <v>88.06</v>
      </c>
      <c r="P32" s="358">
        <f>'Математика-4 2018 расклад'!N32</f>
        <v>0</v>
      </c>
      <c r="Q32" s="359">
        <f>'Математика-4 2019 расклад'!N32</f>
        <v>0</v>
      </c>
      <c r="R32" s="359">
        <f>'Математика-4 2020 расклад'!N32</f>
        <v>7.9946999999999999</v>
      </c>
      <c r="S32" s="380">
        <f>'Математика-4 2021 расклад'!N32</f>
        <v>1.0049999999999999</v>
      </c>
      <c r="T32" s="374">
        <f>'Математика-4 2018 расклад'!O32</f>
        <v>0</v>
      </c>
      <c r="U32" s="360">
        <f>'Математика-4 2019 расклад'!O32</f>
        <v>0</v>
      </c>
      <c r="V32" s="360">
        <f>'Математика-4 2020 расклад'!O32</f>
        <v>5.67</v>
      </c>
      <c r="W32" s="361">
        <f>'Математика-4 2021 расклад'!O32</f>
        <v>0.75</v>
      </c>
    </row>
    <row r="33" spans="1:23" s="296" customFormat="1" ht="15" customHeight="1" x14ac:dyDescent="0.25">
      <c r="A33" s="307">
        <v>2</v>
      </c>
      <c r="B33" s="311">
        <v>30480</v>
      </c>
      <c r="C33" s="339" t="s">
        <v>113</v>
      </c>
      <c r="D33" s="344">
        <f>'Математика-4 2018 расклад'!K33</f>
        <v>105</v>
      </c>
      <c r="E33" s="334">
        <f>'Математика-4 2019 расклад'!K33</f>
        <v>135</v>
      </c>
      <c r="F33" s="334">
        <f>'Математика-4 2020 расклад'!K33</f>
        <v>105</v>
      </c>
      <c r="G33" s="369">
        <f>'Математика-4 2021 расклад'!K33</f>
        <v>118</v>
      </c>
      <c r="H33" s="344">
        <f>'Математика-4 2018 расклад'!L33</f>
        <v>83.055000000000007</v>
      </c>
      <c r="I33" s="334">
        <f>'Математика-4 2019 расклад'!L33</f>
        <v>117.00449999999999</v>
      </c>
      <c r="J33" s="334">
        <f>'Математика-4 2020 расклад'!L33</f>
        <v>79.00200000000001</v>
      </c>
      <c r="K33" s="381">
        <f>'Математика-4 2021 расклад'!L33</f>
        <v>96.995999999999981</v>
      </c>
      <c r="L33" s="375">
        <f>'Математика-4 2018 расклад'!M33</f>
        <v>79.099999999999994</v>
      </c>
      <c r="M33" s="335">
        <f>'Математика-4 2019 расклад'!M33</f>
        <v>86.669999999999987</v>
      </c>
      <c r="N33" s="335">
        <f>'Математика-4 2020 расклад'!M33</f>
        <v>75.240000000000009</v>
      </c>
      <c r="O33" s="387">
        <f>'Математика-4 2021 расклад'!M33</f>
        <v>82.199999999999989</v>
      </c>
      <c r="P33" s="344">
        <f>'Математика-4 2018 расклад'!N33</f>
        <v>1.9950000000000001</v>
      </c>
      <c r="Q33" s="334">
        <f>'Математика-4 2019 расклад'!N33</f>
        <v>0.99900000000000011</v>
      </c>
      <c r="R33" s="334">
        <f>'Математика-4 2020 расклад'!N33</f>
        <v>1.9950000000000001</v>
      </c>
      <c r="S33" s="381">
        <f>'Математика-4 2021 расклад'!N33</f>
        <v>1.9942</v>
      </c>
      <c r="T33" s="375">
        <f>'Математика-4 2018 расклад'!O33</f>
        <v>1.9</v>
      </c>
      <c r="U33" s="335">
        <f>'Математика-4 2019 расклад'!O33</f>
        <v>0.74</v>
      </c>
      <c r="V33" s="335">
        <f>'Математика-4 2020 расклад'!O33</f>
        <v>1.9</v>
      </c>
      <c r="W33" s="345">
        <f>'Математика-4 2021 расклад'!O33</f>
        <v>1.69</v>
      </c>
    </row>
    <row r="34" spans="1:23" s="296" customFormat="1" ht="15" customHeight="1" x14ac:dyDescent="0.25">
      <c r="A34" s="307">
        <v>3</v>
      </c>
      <c r="B34" s="293">
        <v>30460</v>
      </c>
      <c r="C34" s="340" t="s">
        <v>31</v>
      </c>
      <c r="D34" s="344">
        <f>'Математика-4 2018 расклад'!K34</f>
        <v>106</v>
      </c>
      <c r="E34" s="334">
        <f>'Математика-4 2019 расклад'!K34</f>
        <v>114</v>
      </c>
      <c r="F34" s="334">
        <f>'Математика-4 2020 расклад'!K34</f>
        <v>111</v>
      </c>
      <c r="G34" s="369">
        <f>'Математика-4 2021 расклад'!K34</f>
        <v>113</v>
      </c>
      <c r="H34" s="344">
        <f>'Математика-4 2018 расклад'!L34</f>
        <v>85.96599999999998</v>
      </c>
      <c r="I34" s="334">
        <f>'Математика-4 2019 расклад'!L34</f>
        <v>93.001200000000011</v>
      </c>
      <c r="J34" s="334">
        <f>'Математика-4 2020 расклад'!L34</f>
        <v>81.007800000000003</v>
      </c>
      <c r="K34" s="381">
        <f>'Математика-4 2021 расклад'!L34</f>
        <v>90.998899999999992</v>
      </c>
      <c r="L34" s="375">
        <f>'Математика-4 2018 расклад'!M34</f>
        <v>81.099999999999994</v>
      </c>
      <c r="M34" s="335">
        <f>'Математика-4 2019 расклад'!M34</f>
        <v>81.580000000000013</v>
      </c>
      <c r="N34" s="335">
        <f>'Математика-4 2020 расклад'!M34</f>
        <v>72.98</v>
      </c>
      <c r="O34" s="387">
        <f>'Математика-4 2021 расклад'!M34</f>
        <v>80.53</v>
      </c>
      <c r="P34" s="344">
        <f>'Математика-4 2018 расклад'!N34</f>
        <v>2.0139999999999998</v>
      </c>
      <c r="Q34" s="334">
        <f>'Математика-4 2019 расклад'!N34</f>
        <v>1.9950000000000001</v>
      </c>
      <c r="R34" s="334">
        <f>'Математика-4 2020 расклад'!N34</f>
        <v>3.9960000000000004</v>
      </c>
      <c r="S34" s="381">
        <f>'Математика-4 2021 расклад'!N34</f>
        <v>0.99439999999999995</v>
      </c>
      <c r="T34" s="375">
        <f>'Математика-4 2018 расклад'!O34</f>
        <v>1.9</v>
      </c>
      <c r="U34" s="335">
        <f>'Математика-4 2019 расклад'!O34</f>
        <v>1.75</v>
      </c>
      <c r="V34" s="335">
        <f>'Математика-4 2020 расклад'!O34</f>
        <v>3.6</v>
      </c>
      <c r="W34" s="345">
        <f>'Математика-4 2021 расклад'!O34</f>
        <v>0.88</v>
      </c>
    </row>
    <row r="35" spans="1:23" s="296" customFormat="1" ht="15" customHeight="1" x14ac:dyDescent="0.25">
      <c r="A35" s="307">
        <v>4</v>
      </c>
      <c r="B35" s="311">
        <v>30030</v>
      </c>
      <c r="C35" s="339" t="s">
        <v>25</v>
      </c>
      <c r="D35" s="344">
        <f>'Математика-4 2018 расклад'!K35</f>
        <v>70</v>
      </c>
      <c r="E35" s="334">
        <f>'Математика-4 2019 расклад'!K35</f>
        <v>110</v>
      </c>
      <c r="F35" s="334">
        <f>'Математика-4 2020 расклад'!K35</f>
        <v>75</v>
      </c>
      <c r="G35" s="369">
        <f>'Математика-4 2021 расклад'!K35</f>
        <v>100</v>
      </c>
      <c r="H35" s="344">
        <f>'Математика-4 2018 расклад'!L35</f>
        <v>60.97</v>
      </c>
      <c r="I35" s="334">
        <f>'Математика-4 2019 расклад'!L35</f>
        <v>83.006</v>
      </c>
      <c r="J35" s="334">
        <f>'Математика-4 2020 расклад'!L35</f>
        <v>59.002499999999998</v>
      </c>
      <c r="K35" s="381">
        <f>'Математика-4 2021 расклад'!L35</f>
        <v>83</v>
      </c>
      <c r="L35" s="375">
        <f>'Математика-4 2018 расклад'!M35</f>
        <v>87.1</v>
      </c>
      <c r="M35" s="335">
        <f>'Математика-4 2019 расклад'!M35</f>
        <v>75.460000000000008</v>
      </c>
      <c r="N35" s="335">
        <f>'Математика-4 2020 расклад'!M35</f>
        <v>78.67</v>
      </c>
      <c r="O35" s="387">
        <f>'Математика-4 2021 расклад'!M35</f>
        <v>83</v>
      </c>
      <c r="P35" s="344">
        <f>'Математика-4 2018 расклад'!N35</f>
        <v>0</v>
      </c>
      <c r="Q35" s="334">
        <f>'Математика-4 2019 расклад'!N35</f>
        <v>5.9950000000000001</v>
      </c>
      <c r="R35" s="334">
        <f>'Математика-4 2020 расклад'!N35</f>
        <v>2.0024999999999999</v>
      </c>
      <c r="S35" s="381">
        <f>'Математика-4 2021 расклад'!N35</f>
        <v>0</v>
      </c>
      <c r="T35" s="375">
        <f>'Математика-4 2018 расклад'!O35</f>
        <v>0</v>
      </c>
      <c r="U35" s="335">
        <f>'Математика-4 2019 расклад'!O35</f>
        <v>5.45</v>
      </c>
      <c r="V35" s="335">
        <f>'Математика-4 2020 расклад'!O35</f>
        <v>2.67</v>
      </c>
      <c r="W35" s="345">
        <f>'Математика-4 2021 расклад'!O35</f>
        <v>0</v>
      </c>
    </row>
    <row r="36" spans="1:23" s="296" customFormat="1" ht="15" customHeight="1" x14ac:dyDescent="0.25">
      <c r="A36" s="307">
        <v>5</v>
      </c>
      <c r="B36" s="311">
        <v>31000</v>
      </c>
      <c r="C36" s="339" t="s">
        <v>39</v>
      </c>
      <c r="D36" s="344">
        <f>'Математика-4 2018 расклад'!K36</f>
        <v>94</v>
      </c>
      <c r="E36" s="334">
        <f>'Математика-4 2019 расклад'!K36</f>
        <v>99</v>
      </c>
      <c r="F36" s="334">
        <f>'Математика-4 2020 расклад'!K36</f>
        <v>99</v>
      </c>
      <c r="G36" s="369">
        <f>'Математика-4 2021 расклад'!K36</f>
        <v>100</v>
      </c>
      <c r="H36" s="344">
        <f>'Математика-4 2018 расклад'!L36</f>
        <v>84.036000000000001</v>
      </c>
      <c r="I36" s="334">
        <f>'Математика-4 2019 расклад'!L36</f>
        <v>84.001499999999993</v>
      </c>
      <c r="J36" s="334">
        <f>'Математика-4 2020 расклад'!L36</f>
        <v>74.992500000000007</v>
      </c>
      <c r="K36" s="381">
        <f>'Математика-4 2021 расклад'!L36</f>
        <v>76</v>
      </c>
      <c r="L36" s="375">
        <f>'Математика-4 2018 расклад'!M36</f>
        <v>89.4</v>
      </c>
      <c r="M36" s="335">
        <f>'Математика-4 2019 расклад'!M36</f>
        <v>84.85</v>
      </c>
      <c r="N36" s="335">
        <f>'Математика-4 2020 расклад'!M36</f>
        <v>75.75</v>
      </c>
      <c r="O36" s="387">
        <f>'Математика-4 2021 расклад'!M36</f>
        <v>76</v>
      </c>
      <c r="P36" s="344">
        <f>'Математика-4 2018 расклад'!N36</f>
        <v>0</v>
      </c>
      <c r="Q36" s="334">
        <f>'Математика-4 2019 расклад'!N36</f>
        <v>1.9997999999999998</v>
      </c>
      <c r="R36" s="334">
        <f>'Математика-4 2020 расклад'!N36</f>
        <v>3.9995999999999996</v>
      </c>
      <c r="S36" s="381">
        <f>'Математика-4 2021 расклад'!N36</f>
        <v>2</v>
      </c>
      <c r="T36" s="375">
        <f>'Математика-4 2018 расклад'!O36</f>
        <v>0</v>
      </c>
      <c r="U36" s="335">
        <f>'Математика-4 2019 расклад'!O36</f>
        <v>2.02</v>
      </c>
      <c r="V36" s="335">
        <f>'Математика-4 2020 расклад'!O36</f>
        <v>4.04</v>
      </c>
      <c r="W36" s="345">
        <f>'Математика-4 2021 расклад'!O36</f>
        <v>2</v>
      </c>
    </row>
    <row r="37" spans="1:23" s="296" customFormat="1" ht="15" customHeight="1" x14ac:dyDescent="0.25">
      <c r="A37" s="307">
        <v>6</v>
      </c>
      <c r="B37" s="311">
        <v>30130</v>
      </c>
      <c r="C37" s="339" t="s">
        <v>27</v>
      </c>
      <c r="D37" s="344">
        <f>'Математика-4 2018 расклад'!K37</f>
        <v>50</v>
      </c>
      <c r="E37" s="334">
        <f>'Математика-4 2019 расклад'!K37</f>
        <v>54</v>
      </c>
      <c r="F37" s="334">
        <f>'Математика-4 2020 расклад'!K37</f>
        <v>47</v>
      </c>
      <c r="G37" s="369">
        <f>'Математика-4 2021 расклад'!K37</f>
        <v>59</v>
      </c>
      <c r="H37" s="344">
        <f>'Математика-4 2018 расклад'!L37</f>
        <v>35</v>
      </c>
      <c r="I37" s="334">
        <f>'Математика-4 2019 расклад'!L37</f>
        <v>36.001800000000003</v>
      </c>
      <c r="J37" s="334">
        <f>'Математика-4 2020 расклад'!L37</f>
        <v>19.9985</v>
      </c>
      <c r="K37" s="381">
        <f>'Математика-4 2021 расклад'!L37</f>
        <v>40.001999999999995</v>
      </c>
      <c r="L37" s="375">
        <f>'Математика-4 2018 расклад'!M37</f>
        <v>70</v>
      </c>
      <c r="M37" s="335">
        <f>'Математика-4 2019 расклад'!M37</f>
        <v>66.67</v>
      </c>
      <c r="N37" s="335">
        <f>'Математика-4 2020 расклад'!M37</f>
        <v>42.55</v>
      </c>
      <c r="O37" s="387">
        <f>'Математика-4 2021 расклад'!M37</f>
        <v>67.8</v>
      </c>
      <c r="P37" s="344">
        <f>'Математика-4 2018 расклад'!N37</f>
        <v>1</v>
      </c>
      <c r="Q37" s="334">
        <f>'Математика-4 2019 расклад'!N37</f>
        <v>5.9993999999999996</v>
      </c>
      <c r="R37" s="334">
        <f>'Математика-4 2020 расклад'!N37</f>
        <v>3.9996999999999998</v>
      </c>
      <c r="S37" s="381">
        <f>'Математика-4 2021 расклад'!N37</f>
        <v>4.9973000000000001</v>
      </c>
      <c r="T37" s="375">
        <f>'Математика-4 2018 расклад'!O37</f>
        <v>2</v>
      </c>
      <c r="U37" s="335">
        <f>'Математика-4 2019 расклад'!O37</f>
        <v>11.11</v>
      </c>
      <c r="V37" s="335">
        <f>'Математика-4 2020 расклад'!O37</f>
        <v>8.51</v>
      </c>
      <c r="W37" s="345">
        <f>'Математика-4 2021 расклад'!O37</f>
        <v>8.4700000000000006</v>
      </c>
    </row>
    <row r="38" spans="1:23" s="296" customFormat="1" ht="15" customHeight="1" x14ac:dyDescent="0.25">
      <c r="A38" s="307">
        <v>7</v>
      </c>
      <c r="B38" s="311">
        <v>30160</v>
      </c>
      <c r="C38" s="339" t="s">
        <v>28</v>
      </c>
      <c r="D38" s="344">
        <f>'Математика-4 2018 расклад'!K38</f>
        <v>78</v>
      </c>
      <c r="E38" s="334">
        <f>'Математика-4 2019 расклад'!K38</f>
        <v>81</v>
      </c>
      <c r="F38" s="334">
        <f>'Математика-4 2020 расклад'!K38</f>
        <v>104</v>
      </c>
      <c r="G38" s="369">
        <f>'Математика-4 2021 расклад'!K38</f>
        <v>154</v>
      </c>
      <c r="H38" s="344">
        <f>'Математика-4 2018 расклад'!L38</f>
        <v>54.053999999999995</v>
      </c>
      <c r="I38" s="334">
        <f>'Математика-4 2019 расклад'!L38</f>
        <v>43.002899999999997</v>
      </c>
      <c r="J38" s="334">
        <f>'Математика-4 2020 расклад'!L38</f>
        <v>45.999200000000002</v>
      </c>
      <c r="K38" s="381">
        <f>'Математика-4 2021 расклад'!L38</f>
        <v>106.99919999999999</v>
      </c>
      <c r="L38" s="375">
        <f>'Математика-4 2018 расклад'!M38</f>
        <v>69.3</v>
      </c>
      <c r="M38" s="335">
        <f>'Математика-4 2019 расклад'!M38</f>
        <v>53.09</v>
      </c>
      <c r="N38" s="335">
        <f>'Математика-4 2020 расклад'!M38</f>
        <v>44.23</v>
      </c>
      <c r="O38" s="387">
        <f>'Математика-4 2021 расклад'!M38</f>
        <v>69.47999999999999</v>
      </c>
      <c r="P38" s="344">
        <f>'Математика-4 2018 расклад'!N38</f>
        <v>2.964</v>
      </c>
      <c r="Q38" s="334">
        <f>'Математика-4 2019 расклад'!N38</f>
        <v>10.9998</v>
      </c>
      <c r="R38" s="334">
        <f>'Математика-4 2020 расклад'!N38</f>
        <v>20.997600000000002</v>
      </c>
      <c r="S38" s="381">
        <f>'Математика-4 2021 расклад'!N38</f>
        <v>2.0020000000000002</v>
      </c>
      <c r="T38" s="375">
        <f>'Математика-4 2018 расклад'!O38</f>
        <v>3.8</v>
      </c>
      <c r="U38" s="335">
        <f>'Математика-4 2019 расклад'!O38</f>
        <v>13.58</v>
      </c>
      <c r="V38" s="335">
        <f>'Математика-4 2020 расклад'!O38</f>
        <v>20.190000000000001</v>
      </c>
      <c r="W38" s="345">
        <f>'Математика-4 2021 расклад'!O38</f>
        <v>1.3</v>
      </c>
    </row>
    <row r="39" spans="1:23" s="296" customFormat="1" ht="15" customHeight="1" x14ac:dyDescent="0.25">
      <c r="A39" s="307">
        <v>8</v>
      </c>
      <c r="B39" s="311">
        <v>30310</v>
      </c>
      <c r="C39" s="339" t="s">
        <v>29</v>
      </c>
      <c r="D39" s="344">
        <f>'Математика-4 2018 расклад'!K39</f>
        <v>48</v>
      </c>
      <c r="E39" s="334">
        <f>'Математика-4 2019 расклад'!K39</f>
        <v>73</v>
      </c>
      <c r="F39" s="334">
        <f>'Математика-4 2020 расклад'!K39</f>
        <v>65</v>
      </c>
      <c r="G39" s="369">
        <f>'Математика-4 2021 расклад'!K39</f>
        <v>66</v>
      </c>
      <c r="H39" s="344">
        <f>'Математика-4 2018 расклад'!L39</f>
        <v>37.007999999999996</v>
      </c>
      <c r="I39" s="334">
        <f>'Математика-4 2019 расклад'!L39</f>
        <v>59.998699999999999</v>
      </c>
      <c r="J39" s="334">
        <f>'Математика-4 2020 расклад'!L39</f>
        <v>26</v>
      </c>
      <c r="K39" s="381">
        <f>'Математика-4 2021 расклад'!L39</f>
        <v>45.005400000000002</v>
      </c>
      <c r="L39" s="375">
        <f>'Математика-4 2018 расклад'!M39</f>
        <v>77.099999999999994</v>
      </c>
      <c r="M39" s="335">
        <f>'Математика-4 2019 расклад'!M39</f>
        <v>82.19</v>
      </c>
      <c r="N39" s="335">
        <f>'Математика-4 2020 расклад'!M39</f>
        <v>40</v>
      </c>
      <c r="O39" s="387">
        <f>'Математика-4 2021 расклад'!M39</f>
        <v>68.19</v>
      </c>
      <c r="P39" s="344">
        <f>'Математика-4 2018 расклад'!N39</f>
        <v>0</v>
      </c>
      <c r="Q39" s="334">
        <f>'Математика-4 2019 расклад'!N39</f>
        <v>0</v>
      </c>
      <c r="R39" s="334">
        <f>'Математика-4 2020 расклад'!N39</f>
        <v>8.0015000000000001</v>
      </c>
      <c r="S39" s="381">
        <f>'Математика-4 2021 расклад'!N39</f>
        <v>1.0032000000000001</v>
      </c>
      <c r="T39" s="375">
        <f>'Математика-4 2018 расклад'!O39</f>
        <v>0</v>
      </c>
      <c r="U39" s="335">
        <f>'Математика-4 2019 расклад'!O39</f>
        <v>0</v>
      </c>
      <c r="V39" s="335">
        <f>'Математика-4 2020 расклад'!O39</f>
        <v>12.31</v>
      </c>
      <c r="W39" s="345">
        <f>'Математика-4 2021 расклад'!O39</f>
        <v>1.52</v>
      </c>
    </row>
    <row r="40" spans="1:23" s="296" customFormat="1" ht="15" customHeight="1" x14ac:dyDescent="0.25">
      <c r="A40" s="307">
        <v>9</v>
      </c>
      <c r="B40" s="311">
        <v>30440</v>
      </c>
      <c r="C40" s="339" t="s">
        <v>30</v>
      </c>
      <c r="D40" s="344">
        <f>'Математика-4 2018 расклад'!K40</f>
        <v>62</v>
      </c>
      <c r="E40" s="334">
        <f>'Математика-4 2019 расклад'!K40</f>
        <v>84</v>
      </c>
      <c r="F40" s="334">
        <f>'Математика-4 2020 расклад'!K40</f>
        <v>91</v>
      </c>
      <c r="G40" s="369">
        <f>'Математика-4 2021 расклад'!K40</f>
        <v>93</v>
      </c>
      <c r="H40" s="344">
        <f>'Математика-4 2018 расклад'!L40</f>
        <v>36.952000000000005</v>
      </c>
      <c r="I40" s="334">
        <f>'Математика-4 2019 расклад'!L40</f>
        <v>63</v>
      </c>
      <c r="J40" s="334">
        <f>'Математика-4 2020 расклад'!L40</f>
        <v>49.003499999999995</v>
      </c>
      <c r="K40" s="381">
        <f>'Математика-4 2021 расклад'!L40</f>
        <v>67.006500000000003</v>
      </c>
      <c r="L40" s="375">
        <f>'Математика-4 2018 расклад'!M40</f>
        <v>59.6</v>
      </c>
      <c r="M40" s="335">
        <f>'Математика-4 2019 расклад'!M40</f>
        <v>75</v>
      </c>
      <c r="N40" s="335">
        <f>'Математика-4 2020 расклад'!M40</f>
        <v>53.849999999999994</v>
      </c>
      <c r="O40" s="387">
        <f>'Математика-4 2021 расклад'!M40</f>
        <v>72.05</v>
      </c>
      <c r="P40" s="344">
        <f>'Математика-4 2018 расклад'!N40</f>
        <v>4.03</v>
      </c>
      <c r="Q40" s="334">
        <f>'Математика-4 2019 расклад'!N40</f>
        <v>1.9991999999999999</v>
      </c>
      <c r="R40" s="334">
        <f>'Математика-4 2020 расклад'!N40</f>
        <v>10.0009</v>
      </c>
      <c r="S40" s="381">
        <f>'Математика-4 2021 расклад'!N40</f>
        <v>3.0038999999999998</v>
      </c>
      <c r="T40" s="375">
        <f>'Математика-4 2018 расклад'!O40</f>
        <v>6.5</v>
      </c>
      <c r="U40" s="335">
        <f>'Математика-4 2019 расклад'!O40</f>
        <v>2.38</v>
      </c>
      <c r="V40" s="335">
        <f>'Математика-4 2020 расклад'!O40</f>
        <v>10.99</v>
      </c>
      <c r="W40" s="345">
        <f>'Математика-4 2021 расклад'!O40</f>
        <v>3.23</v>
      </c>
    </row>
    <row r="41" spans="1:23" s="296" customFormat="1" ht="15" customHeight="1" x14ac:dyDescent="0.25">
      <c r="A41" s="307">
        <v>10</v>
      </c>
      <c r="B41" s="311">
        <v>30500</v>
      </c>
      <c r="C41" s="339" t="s">
        <v>32</v>
      </c>
      <c r="D41" s="344">
        <f>'Математика-4 2018 расклад'!K41</f>
        <v>37</v>
      </c>
      <c r="E41" s="334">
        <f>'Математика-4 2019 расклад'!K41</f>
        <v>39</v>
      </c>
      <c r="F41" s="334">
        <f>'Математика-4 2020 расклад'!K41</f>
        <v>35</v>
      </c>
      <c r="G41" s="369">
        <f>'Математика-4 2021 расклад'!K41</f>
        <v>42</v>
      </c>
      <c r="H41" s="344">
        <f>'Математика-4 2018 расклад'!L41</f>
        <v>27.01</v>
      </c>
      <c r="I41" s="334">
        <f>'Математика-4 2019 расклад'!L41</f>
        <v>25.0029</v>
      </c>
      <c r="J41" s="334">
        <f>'Математика-4 2020 расклад'!L41</f>
        <v>12.001499999999998</v>
      </c>
      <c r="K41" s="381">
        <f>'Математика-4 2021 расклад'!L41</f>
        <v>21.999600000000001</v>
      </c>
      <c r="L41" s="375">
        <f>'Математика-4 2018 расклад'!M41</f>
        <v>73</v>
      </c>
      <c r="M41" s="335">
        <f>'Математика-4 2019 расклад'!M41</f>
        <v>64.11</v>
      </c>
      <c r="N41" s="335">
        <f>'Математика-4 2020 расклад'!M41</f>
        <v>34.29</v>
      </c>
      <c r="O41" s="387">
        <f>'Математика-4 2021 расклад'!M41</f>
        <v>52.38</v>
      </c>
      <c r="P41" s="344">
        <f>'Математика-4 2018 расклад'!N41</f>
        <v>0.99900000000000011</v>
      </c>
      <c r="Q41" s="334">
        <f>'Математика-4 2019 расклад'!N41</f>
        <v>0.99840000000000007</v>
      </c>
      <c r="R41" s="334">
        <f>'Математика-4 2020 расклад'!N41</f>
        <v>5.9989999999999997</v>
      </c>
      <c r="S41" s="381">
        <f>'Математика-4 2021 расклад'!N41</f>
        <v>0.99959999999999993</v>
      </c>
      <c r="T41" s="375">
        <f>'Математика-4 2018 расклад'!O41</f>
        <v>2.7</v>
      </c>
      <c r="U41" s="335">
        <f>'Математика-4 2019 расклад'!O41</f>
        <v>2.56</v>
      </c>
      <c r="V41" s="335">
        <f>'Математика-4 2020 расклад'!O41</f>
        <v>17.14</v>
      </c>
      <c r="W41" s="345">
        <f>'Математика-4 2021 расклад'!O41</f>
        <v>2.38</v>
      </c>
    </row>
    <row r="42" spans="1:23" s="296" customFormat="1" ht="15" customHeight="1" x14ac:dyDescent="0.25">
      <c r="A42" s="307">
        <v>11</v>
      </c>
      <c r="B42" s="311">
        <v>30530</v>
      </c>
      <c r="C42" s="339" t="s">
        <v>33</v>
      </c>
      <c r="D42" s="344">
        <f>'Математика-4 2018 расклад'!K42</f>
        <v>67</v>
      </c>
      <c r="E42" s="334">
        <f>'Математика-4 2019 расклад'!K42</f>
        <v>84</v>
      </c>
      <c r="F42" s="334">
        <f>'Математика-4 2020 расклад'!K42</f>
        <v>148</v>
      </c>
      <c r="G42" s="369">
        <f>'Математика-4 2021 расклад'!K42</f>
        <v>145</v>
      </c>
      <c r="H42" s="344">
        <f>'Математика-4 2018 расклад'!L42</f>
        <v>50.986999999999995</v>
      </c>
      <c r="I42" s="334">
        <f>'Математика-4 2019 расклад'!L42</f>
        <v>60.00119999999999</v>
      </c>
      <c r="J42" s="334">
        <f>'Математика-4 2020 расклад'!L42</f>
        <v>88.000799999999998</v>
      </c>
      <c r="K42" s="381">
        <f>'Математика-4 2021 расклад'!L42</f>
        <v>103.008</v>
      </c>
      <c r="L42" s="375">
        <f>'Математика-4 2018 расклад'!M42</f>
        <v>76.099999999999994</v>
      </c>
      <c r="M42" s="335">
        <f>'Математика-4 2019 расклад'!M42</f>
        <v>71.429999999999993</v>
      </c>
      <c r="N42" s="335">
        <f>'Математика-4 2020 расклад'!M42</f>
        <v>59.46</v>
      </c>
      <c r="O42" s="387">
        <f>'Математика-4 2021 расклад'!M42</f>
        <v>71.039999999999992</v>
      </c>
      <c r="P42" s="344">
        <f>'Математика-4 2018 расклад'!N42</f>
        <v>1.0049999999999999</v>
      </c>
      <c r="Q42" s="334">
        <f>'Математика-4 2019 расклад'!N42</f>
        <v>5.9976000000000003</v>
      </c>
      <c r="R42" s="334">
        <f>'Математика-4 2020 расклад'!N42</f>
        <v>12.002800000000001</v>
      </c>
      <c r="S42" s="381">
        <f>'Математика-4 2021 расклад'!N42</f>
        <v>14.007</v>
      </c>
      <c r="T42" s="375">
        <f>'Математика-4 2018 расклад'!O42</f>
        <v>1.5</v>
      </c>
      <c r="U42" s="335">
        <f>'Математика-4 2019 расклад'!O42</f>
        <v>7.14</v>
      </c>
      <c r="V42" s="335">
        <f>'Математика-4 2020 расклад'!O42</f>
        <v>8.11</v>
      </c>
      <c r="W42" s="345">
        <f>'Математика-4 2021 расклад'!O42</f>
        <v>9.66</v>
      </c>
    </row>
    <row r="43" spans="1:23" s="296" customFormat="1" ht="15" customHeight="1" x14ac:dyDescent="0.25">
      <c r="A43" s="307">
        <v>12</v>
      </c>
      <c r="B43" s="311">
        <v>30640</v>
      </c>
      <c r="C43" s="339" t="s">
        <v>34</v>
      </c>
      <c r="D43" s="344">
        <f>'Математика-4 2018 расклад'!K43</f>
        <v>91</v>
      </c>
      <c r="E43" s="334">
        <f>'Математика-4 2019 расклад'!K43</f>
        <v>99</v>
      </c>
      <c r="F43" s="334">
        <f>'Математика-4 2020 расклад'!K43</f>
        <v>83</v>
      </c>
      <c r="G43" s="369">
        <f>'Математика-4 2021 расклад'!K43</f>
        <v>100</v>
      </c>
      <c r="H43" s="344">
        <f>'Математика-4 2018 расклад'!L43</f>
        <v>73.983000000000004</v>
      </c>
      <c r="I43" s="334">
        <f>'Математика-4 2019 расклад'!L43</f>
        <v>82.0017</v>
      </c>
      <c r="J43" s="334">
        <f>'Математика-4 2020 расклад'!L43</f>
        <v>52.007799999999996</v>
      </c>
      <c r="K43" s="381">
        <f>'Математика-4 2021 расклад'!L43</f>
        <v>78</v>
      </c>
      <c r="L43" s="375">
        <f>'Математика-4 2018 расклад'!M43</f>
        <v>81.3</v>
      </c>
      <c r="M43" s="335">
        <f>'Математика-4 2019 расклад'!M43</f>
        <v>82.83</v>
      </c>
      <c r="N43" s="335">
        <f>'Математика-4 2020 расклад'!M43</f>
        <v>62.66</v>
      </c>
      <c r="O43" s="387">
        <f>'Математика-4 2021 расклад'!M43</f>
        <v>78</v>
      </c>
      <c r="P43" s="344">
        <f>'Математика-4 2018 расклад'!N43</f>
        <v>0</v>
      </c>
      <c r="Q43" s="334">
        <f>'Математика-4 2019 расклад'!N43</f>
        <v>0</v>
      </c>
      <c r="R43" s="334">
        <f>'Математика-4 2020 расклад'!N43</f>
        <v>10.0015</v>
      </c>
      <c r="S43" s="381">
        <f>'Математика-4 2021 расклад'!N43</f>
        <v>0</v>
      </c>
      <c r="T43" s="375">
        <f>'Математика-4 2018 расклад'!O43</f>
        <v>0</v>
      </c>
      <c r="U43" s="335">
        <f>'Математика-4 2019 расклад'!O43</f>
        <v>0</v>
      </c>
      <c r="V43" s="335">
        <f>'Математика-4 2020 расклад'!O43</f>
        <v>12.05</v>
      </c>
      <c r="W43" s="345">
        <f>'Математика-4 2021 расклад'!O43</f>
        <v>0</v>
      </c>
    </row>
    <row r="44" spans="1:23" s="296" customFormat="1" ht="15" customHeight="1" x14ac:dyDescent="0.25">
      <c r="A44" s="307">
        <v>13</v>
      </c>
      <c r="B44" s="311">
        <v>30650</v>
      </c>
      <c r="C44" s="339" t="s">
        <v>35</v>
      </c>
      <c r="D44" s="344">
        <f>'Математика-4 2018 расклад'!K44</f>
        <v>66</v>
      </c>
      <c r="E44" s="334">
        <f>'Математика-4 2019 расклад'!K44</f>
        <v>116</v>
      </c>
      <c r="F44" s="334">
        <f>'Математика-4 2020 расклад'!K44</f>
        <v>55</v>
      </c>
      <c r="G44" s="369">
        <f>'Математика-4 2021 расклад'!K44</f>
        <v>109</v>
      </c>
      <c r="H44" s="344">
        <f>'Математика-4 2018 расклад'!L44</f>
        <v>30.03</v>
      </c>
      <c r="I44" s="334">
        <f>'Математика-4 2019 расклад'!L44</f>
        <v>99.005999999999986</v>
      </c>
      <c r="J44" s="334">
        <f>'Математика-4 2020 расклад'!L44</f>
        <v>23.000999999999998</v>
      </c>
      <c r="K44" s="381">
        <f>'Математика-4 2021 расклад'!L44</f>
        <v>75.994799999999998</v>
      </c>
      <c r="L44" s="375">
        <f>'Математика-4 2018 расклад'!M44</f>
        <v>45.5</v>
      </c>
      <c r="M44" s="335">
        <f>'Математика-4 2019 расклад'!M44</f>
        <v>85.35</v>
      </c>
      <c r="N44" s="335">
        <f>'Математика-4 2020 расклад'!M44</f>
        <v>41.82</v>
      </c>
      <c r="O44" s="387">
        <f>'Математика-4 2021 расклад'!M44</f>
        <v>69.72</v>
      </c>
      <c r="P44" s="344">
        <f>'Математика-4 2018 расклад'!N44</f>
        <v>8.9760000000000009</v>
      </c>
      <c r="Q44" s="334">
        <f>'Математика-4 2019 расклад'!N44</f>
        <v>0</v>
      </c>
      <c r="R44" s="334">
        <f>'Математика-4 2020 расклад'!N44</f>
        <v>3.9984999999999995</v>
      </c>
      <c r="S44" s="381">
        <f>'Математика-4 2021 расклад'!N44</f>
        <v>2.9975000000000001</v>
      </c>
      <c r="T44" s="375">
        <f>'Математика-4 2018 расклад'!O44</f>
        <v>13.6</v>
      </c>
      <c r="U44" s="335">
        <f>'Математика-4 2019 расклад'!O44</f>
        <v>0</v>
      </c>
      <c r="V44" s="335">
        <f>'Математика-4 2020 расклад'!O44</f>
        <v>7.27</v>
      </c>
      <c r="W44" s="345">
        <f>'Математика-4 2021 расклад'!O44</f>
        <v>2.75</v>
      </c>
    </row>
    <row r="45" spans="1:23" s="296" customFormat="1" ht="15" customHeight="1" x14ac:dyDescent="0.25">
      <c r="A45" s="307">
        <v>14</v>
      </c>
      <c r="B45" s="311">
        <v>30790</v>
      </c>
      <c r="C45" s="339" t="s">
        <v>36</v>
      </c>
      <c r="D45" s="344">
        <f>'Математика-4 2018 расклад'!K45</f>
        <v>41</v>
      </c>
      <c r="E45" s="334">
        <f>'Математика-4 2019 расклад'!K45</f>
        <v>50</v>
      </c>
      <c r="F45" s="334">
        <f>'Математика-4 2020 расклад'!K45</f>
        <v>55</v>
      </c>
      <c r="G45" s="369">
        <f>'Математика-4 2021 расклад'!K45</f>
        <v>90</v>
      </c>
      <c r="H45" s="344">
        <f>'Математика-4 2018 расклад'!L45</f>
        <v>35.997999999999998</v>
      </c>
      <c r="I45" s="334">
        <f>'Математика-4 2019 расклад'!L45</f>
        <v>40</v>
      </c>
      <c r="J45" s="334">
        <f>'Математика-4 2020 расклад'!L45</f>
        <v>0</v>
      </c>
      <c r="K45" s="381">
        <f>'Математика-4 2021 расклад'!L45</f>
        <v>70.001999999999995</v>
      </c>
      <c r="L45" s="375">
        <f>'Математика-4 2018 расклад'!M45</f>
        <v>87.8</v>
      </c>
      <c r="M45" s="335">
        <f>'Математика-4 2019 расклад'!M45</f>
        <v>80</v>
      </c>
      <c r="N45" s="335" t="str">
        <f>'Математика-4 2020 расклад'!M45</f>
        <v>-</v>
      </c>
      <c r="O45" s="387">
        <f>'Математика-4 2021 расклад'!M45</f>
        <v>77.78</v>
      </c>
      <c r="P45" s="344">
        <f>'Математика-4 2018 расклад'!N45</f>
        <v>0</v>
      </c>
      <c r="Q45" s="334">
        <f>'Математика-4 2019 расклад'!N45</f>
        <v>0</v>
      </c>
      <c r="R45" s="334" t="str">
        <f>'Математика-4 2020 расклад'!N45</f>
        <v>-</v>
      </c>
      <c r="S45" s="381">
        <f>'Математика-4 2021 расклад'!N45</f>
        <v>6.0029999999999992</v>
      </c>
      <c r="T45" s="375">
        <f>'Математика-4 2018 расклад'!O45</f>
        <v>0</v>
      </c>
      <c r="U45" s="335">
        <f>'Математика-4 2019 расклад'!O45</f>
        <v>0</v>
      </c>
      <c r="V45" s="335" t="str">
        <f>'Математика-4 2020 расклад'!O45</f>
        <v>-</v>
      </c>
      <c r="W45" s="345">
        <f>'Математика-4 2021 расклад'!O45</f>
        <v>6.67</v>
      </c>
    </row>
    <row r="46" spans="1:23" s="296" customFormat="1" ht="15" customHeight="1" x14ac:dyDescent="0.25">
      <c r="A46" s="307">
        <v>15</v>
      </c>
      <c r="B46" s="311">
        <v>30890</v>
      </c>
      <c r="C46" s="339" t="s">
        <v>37</v>
      </c>
      <c r="D46" s="344">
        <f>'Математика-4 2018 расклад'!K46</f>
        <v>70</v>
      </c>
      <c r="E46" s="334">
        <f>'Математика-4 2019 расклад'!K46</f>
        <v>77</v>
      </c>
      <c r="F46" s="334">
        <f>'Математика-4 2020 расклад'!K46</f>
        <v>49</v>
      </c>
      <c r="G46" s="369">
        <f>'Математика-4 2021 расклад'!K46</f>
        <v>58</v>
      </c>
      <c r="H46" s="344">
        <f>'Математика-4 2018 расклад'!L46</f>
        <v>55.02</v>
      </c>
      <c r="I46" s="334">
        <f>'Математика-4 2019 расклад'!L46</f>
        <v>63.001399999999997</v>
      </c>
      <c r="J46" s="334">
        <f>'Математика-4 2020 расклад'!L46</f>
        <v>22.000999999999998</v>
      </c>
      <c r="K46" s="381">
        <f>'Математика-4 2021 расклад'!L46</f>
        <v>31.9986</v>
      </c>
      <c r="L46" s="375">
        <f>'Математика-4 2018 расклад'!M46</f>
        <v>78.599999999999994</v>
      </c>
      <c r="M46" s="335">
        <f>'Математика-4 2019 расклад'!M46</f>
        <v>81.819999999999993</v>
      </c>
      <c r="N46" s="335">
        <f>'Математика-4 2020 расклад'!M46</f>
        <v>44.9</v>
      </c>
      <c r="O46" s="387">
        <f>'Математика-4 2021 расклад'!M46</f>
        <v>55.17</v>
      </c>
      <c r="P46" s="344">
        <f>'Математика-4 2018 расклад'!N46</f>
        <v>0.98</v>
      </c>
      <c r="Q46" s="334">
        <f>'Математика-4 2019 расклад'!N46</f>
        <v>0</v>
      </c>
      <c r="R46" s="334">
        <f>'Математика-4 2020 расклад'!N46</f>
        <v>7.0020999999999995</v>
      </c>
      <c r="S46" s="381">
        <f>'Математика-4 2021 расклад'!N46</f>
        <v>2.9986000000000002</v>
      </c>
      <c r="T46" s="375">
        <f>'Математика-4 2018 расклад'!O46</f>
        <v>1.4</v>
      </c>
      <c r="U46" s="335">
        <f>'Математика-4 2019 расклад'!O46</f>
        <v>0</v>
      </c>
      <c r="V46" s="335">
        <f>'Математика-4 2020 расклад'!O46</f>
        <v>14.29</v>
      </c>
      <c r="W46" s="345">
        <f>'Математика-4 2021 расклад'!O46</f>
        <v>5.17</v>
      </c>
    </row>
    <row r="47" spans="1:23" s="296" customFormat="1" ht="15" customHeight="1" x14ac:dyDescent="0.25">
      <c r="A47" s="307">
        <v>16</v>
      </c>
      <c r="B47" s="311">
        <v>30940</v>
      </c>
      <c r="C47" s="339" t="s">
        <v>38</v>
      </c>
      <c r="D47" s="344">
        <f>'Математика-4 2018 расклад'!K47</f>
        <v>82</v>
      </c>
      <c r="E47" s="334">
        <f>'Математика-4 2019 расклад'!K47</f>
        <v>103</v>
      </c>
      <c r="F47" s="334">
        <f>'Математика-4 2020 расклад'!K47</f>
        <v>100</v>
      </c>
      <c r="G47" s="369">
        <f>'Математика-4 2021 расклад'!K47</f>
        <v>107</v>
      </c>
      <c r="H47" s="344">
        <f>'Математика-4 2018 расклад'!L47</f>
        <v>61.008000000000003</v>
      </c>
      <c r="I47" s="334">
        <f>'Математика-4 2019 расклад'!L47</f>
        <v>91.999599999999987</v>
      </c>
      <c r="J47" s="334">
        <f>'Математика-4 2020 расклад'!L47</f>
        <v>66</v>
      </c>
      <c r="K47" s="381">
        <f>'Математика-4 2021 расклад'!L47</f>
        <v>75.991399999999999</v>
      </c>
      <c r="L47" s="375">
        <f>'Математика-4 2018 расклад'!M47</f>
        <v>74.400000000000006</v>
      </c>
      <c r="M47" s="335">
        <f>'Математика-4 2019 расклад'!M47</f>
        <v>89.32</v>
      </c>
      <c r="N47" s="335">
        <f>'Математика-4 2020 расклад'!M47</f>
        <v>66</v>
      </c>
      <c r="O47" s="387">
        <f>'Математика-4 2021 расклад'!M47</f>
        <v>71.02</v>
      </c>
      <c r="P47" s="344">
        <f>'Математика-4 2018 расклад'!N47</f>
        <v>0</v>
      </c>
      <c r="Q47" s="334">
        <f>'Математика-4 2019 расклад'!N47</f>
        <v>0</v>
      </c>
      <c r="R47" s="334">
        <f>'Математика-4 2020 расклад'!N47</f>
        <v>7</v>
      </c>
      <c r="S47" s="381">
        <f>'Математика-4 2021 расклад'!N47</f>
        <v>4.9969000000000001</v>
      </c>
      <c r="T47" s="375">
        <f>'Математика-4 2018 расклад'!O47</f>
        <v>0</v>
      </c>
      <c r="U47" s="335">
        <f>'Математика-4 2019 расклад'!O47</f>
        <v>0</v>
      </c>
      <c r="V47" s="335">
        <f>'Математика-4 2020 расклад'!O47</f>
        <v>7</v>
      </c>
      <c r="W47" s="345">
        <f>'Математика-4 2021 расклад'!O47</f>
        <v>4.67</v>
      </c>
    </row>
    <row r="48" spans="1:23" s="296" customFormat="1" ht="15" customHeight="1" thickBot="1" x14ac:dyDescent="0.3">
      <c r="A48" s="307">
        <v>17</v>
      </c>
      <c r="B48" s="273">
        <v>31480</v>
      </c>
      <c r="C48" s="341" t="s">
        <v>40</v>
      </c>
      <c r="D48" s="350">
        <f>'Математика-4 2018 расклад'!K48</f>
        <v>104</v>
      </c>
      <c r="E48" s="351">
        <f>'Математика-4 2019 расклад'!K48</f>
        <v>110</v>
      </c>
      <c r="F48" s="351">
        <f>'Математика-4 2020 расклад'!K48</f>
        <v>118</v>
      </c>
      <c r="G48" s="370">
        <f>'Математика-4 2021 расклад'!K48</f>
        <v>105</v>
      </c>
      <c r="H48" s="350">
        <f>'Математика-4 2018 расклад'!L48</f>
        <v>82.055999999999997</v>
      </c>
      <c r="I48" s="351">
        <f>'Математика-4 2019 расклад'!L48</f>
        <v>93.995000000000005</v>
      </c>
      <c r="J48" s="351">
        <f>'Математика-4 2020 расклад'!L48</f>
        <v>80.995200000000011</v>
      </c>
      <c r="K48" s="382">
        <f>'Математика-4 2021 расклад'!L48</f>
        <v>93.009</v>
      </c>
      <c r="L48" s="376">
        <f>'Математика-4 2018 расклад'!M48</f>
        <v>78.900000000000006</v>
      </c>
      <c r="M48" s="352">
        <f>'Математика-4 2019 расклад'!M48</f>
        <v>85.45</v>
      </c>
      <c r="N48" s="352">
        <f>'Математика-4 2020 расклад'!M48</f>
        <v>68.64</v>
      </c>
      <c r="O48" s="388">
        <f>'Математика-4 2021 расклад'!M48</f>
        <v>88.58</v>
      </c>
      <c r="P48" s="350">
        <f>'Математика-4 2018 расклад'!N48</f>
        <v>0.99840000000000007</v>
      </c>
      <c r="Q48" s="351">
        <f>'Математика-4 2019 расклад'!N48</f>
        <v>1.0010000000000001</v>
      </c>
      <c r="R48" s="351">
        <f>'Математика-4 2020 расклад'!N48</f>
        <v>5.9944000000000006</v>
      </c>
      <c r="S48" s="382">
        <f>'Математика-4 2021 расклад'!N48</f>
        <v>0</v>
      </c>
      <c r="T48" s="376">
        <f>'Математика-4 2018 расклад'!O48</f>
        <v>0.96</v>
      </c>
      <c r="U48" s="352">
        <f>'Математика-4 2019 расклад'!O48</f>
        <v>0.91</v>
      </c>
      <c r="V48" s="352">
        <f>'Математика-4 2020 расклад'!O48</f>
        <v>5.08</v>
      </c>
      <c r="W48" s="353">
        <f>'Математика-4 2021 расклад'!O48</f>
        <v>0</v>
      </c>
    </row>
    <row r="49" spans="1:23" s="296" customFormat="1" ht="15" customHeight="1" thickBot="1" x14ac:dyDescent="0.3">
      <c r="A49" s="35"/>
      <c r="B49" s="51"/>
      <c r="C49" s="342" t="s">
        <v>106</v>
      </c>
      <c r="D49" s="362">
        <f>'Математика-4 2018 расклад'!K49</f>
        <v>1658</v>
      </c>
      <c r="E49" s="363">
        <f>'Математика-4 2019 расклад'!K49</f>
        <v>1723</v>
      </c>
      <c r="F49" s="363">
        <f>'Математика-4 2020 расклад'!K49</f>
        <v>1658</v>
      </c>
      <c r="G49" s="366">
        <f>'Математика-4 2021 расклад'!K49</f>
        <v>1945</v>
      </c>
      <c r="H49" s="362">
        <f>'Математика-4 2018 расклад'!L49</f>
        <v>1193.9499999999998</v>
      </c>
      <c r="I49" s="363">
        <f>'Математика-4 2019 расклад'!L49</f>
        <v>1480.0095000000001</v>
      </c>
      <c r="J49" s="363">
        <f>'Математика-4 2020 расклад'!L49</f>
        <v>1193.9499999999998</v>
      </c>
      <c r="K49" s="378">
        <f>'Математика-4 2021 расклад'!L49</f>
        <v>1618.0200999999997</v>
      </c>
      <c r="L49" s="372">
        <f>'Математика-4 2018 расклад'!M49</f>
        <v>69.60923976608187</v>
      </c>
      <c r="M49" s="364">
        <f>'Математика-4 2019 расклад'!M49</f>
        <v>83.508947368421062</v>
      </c>
      <c r="N49" s="364">
        <f>'Математика-4 2020 расклад'!M49</f>
        <v>69.60923976608187</v>
      </c>
      <c r="O49" s="384">
        <f>'Математика-4 2021 расклад'!M49</f>
        <v>80.708421052631593</v>
      </c>
      <c r="P49" s="362">
        <f>'Математика-4 2018 расклад'!N49</f>
        <v>94.996499999999983</v>
      </c>
      <c r="Q49" s="363">
        <f>'Математика-4 2019 расклад'!N49</f>
        <v>18.003700000000002</v>
      </c>
      <c r="R49" s="363">
        <f>'Математика-4 2020 расклад'!N49</f>
        <v>94.996499999999983</v>
      </c>
      <c r="S49" s="378">
        <f>'Математика-4 2021 расклад'!N49</f>
        <v>25.995899999999999</v>
      </c>
      <c r="T49" s="372">
        <f>'Математика-4 2018 расклад'!O49</f>
        <v>9.2956249999999994</v>
      </c>
      <c r="U49" s="364">
        <f>'Математика-4 2019 расклад'!O49</f>
        <v>3.7612500000000004</v>
      </c>
      <c r="V49" s="364">
        <f>'Математика-4 2020 расклад'!O49</f>
        <v>9.2956249999999994</v>
      </c>
      <c r="W49" s="365">
        <f>'Математика-4 2021 расклад'!O49</f>
        <v>4.4349999999999996</v>
      </c>
    </row>
    <row r="50" spans="1:23" s="296" customFormat="1" ht="15" customHeight="1" x14ac:dyDescent="0.25">
      <c r="A50" s="305">
        <v>1</v>
      </c>
      <c r="B50" s="49">
        <v>40010</v>
      </c>
      <c r="C50" s="338" t="s">
        <v>41</v>
      </c>
      <c r="D50" s="358">
        <f>'Математика-4 2018 расклад'!K50</f>
        <v>189</v>
      </c>
      <c r="E50" s="359">
        <f>'Математика-4 2019 расклад'!K50</f>
        <v>183</v>
      </c>
      <c r="F50" s="359">
        <f>'Математика-4 2020 расклад'!K50</f>
        <v>189</v>
      </c>
      <c r="G50" s="368">
        <f>'Математика-4 2021 расклад'!K50</f>
        <v>242</v>
      </c>
      <c r="H50" s="358">
        <f>'Математика-4 2018 расклад'!L50</f>
        <v>157.98509999999999</v>
      </c>
      <c r="I50" s="359">
        <f>'Математика-4 2019 расклад'!L50</f>
        <v>169.00049999999999</v>
      </c>
      <c r="J50" s="359">
        <f>'Математика-4 2020 расклад'!L50</f>
        <v>157.98509999999999</v>
      </c>
      <c r="K50" s="380">
        <f>'Математика-4 2021 расклад'!L50</f>
        <v>216.00920000000002</v>
      </c>
      <c r="L50" s="374">
        <f>'Математика-4 2018 расклад'!M50</f>
        <v>83.59</v>
      </c>
      <c r="M50" s="360">
        <f>'Математика-4 2019 расклад'!M50</f>
        <v>92.35</v>
      </c>
      <c r="N50" s="360">
        <f>'Математика-4 2020 расклад'!M50</f>
        <v>83.59</v>
      </c>
      <c r="O50" s="386">
        <f>'Математика-4 2021 расклад'!M50</f>
        <v>89.26</v>
      </c>
      <c r="P50" s="358">
        <f>'Математика-4 2018 расклад'!N50</f>
        <v>2.0034000000000001</v>
      </c>
      <c r="Q50" s="359">
        <f>'Математика-4 2019 расклад'!N50</f>
        <v>0</v>
      </c>
      <c r="R50" s="359">
        <f>'Математика-4 2020 расклад'!N50</f>
        <v>2.0034000000000001</v>
      </c>
      <c r="S50" s="380">
        <f>'Математика-4 2021 расклад'!N50</f>
        <v>0.99219999999999997</v>
      </c>
      <c r="T50" s="374">
        <f>'Математика-4 2018 расклад'!O50</f>
        <v>1.06</v>
      </c>
      <c r="U50" s="360">
        <f>'Математика-4 2019 расклад'!O50</f>
        <v>0</v>
      </c>
      <c r="V50" s="360">
        <f>'Математика-4 2020 расклад'!O50</f>
        <v>1.06</v>
      </c>
      <c r="W50" s="361">
        <f>'Математика-4 2021 расклад'!O50</f>
        <v>0.41</v>
      </c>
    </row>
    <row r="51" spans="1:23" s="296" customFormat="1" ht="15" customHeight="1" x14ac:dyDescent="0.25">
      <c r="A51" s="302">
        <v>2</v>
      </c>
      <c r="B51" s="311">
        <v>40030</v>
      </c>
      <c r="C51" s="339" t="s">
        <v>43</v>
      </c>
      <c r="D51" s="344">
        <f>'Математика-4 2018 расклад'!K51</f>
        <v>52</v>
      </c>
      <c r="E51" s="334">
        <f>'Математика-4 2019 расклад'!K51</f>
        <v>48</v>
      </c>
      <c r="F51" s="334">
        <f>'Математика-4 2020 расклад'!K51</f>
        <v>52</v>
      </c>
      <c r="G51" s="369">
        <f>'Математика-4 2021 расклад'!K51</f>
        <v>60</v>
      </c>
      <c r="H51" s="344">
        <f>'Математика-4 2018 расклад'!L51</f>
        <v>44.002399999999994</v>
      </c>
      <c r="I51" s="334">
        <f>'Математика-4 2019 расклад'!L51</f>
        <v>48</v>
      </c>
      <c r="J51" s="334">
        <f>'Математика-4 2020 расклад'!L51</f>
        <v>44.002399999999994</v>
      </c>
      <c r="K51" s="381">
        <f>'Математика-4 2021 расклад'!L51</f>
        <v>56.004000000000005</v>
      </c>
      <c r="L51" s="375">
        <f>'Математика-4 2018 расклад'!M51</f>
        <v>84.62</v>
      </c>
      <c r="M51" s="335">
        <f>'Математика-4 2019 расклад'!M51</f>
        <v>100</v>
      </c>
      <c r="N51" s="335">
        <f>'Математика-4 2020 расклад'!M51</f>
        <v>84.62</v>
      </c>
      <c r="O51" s="387">
        <f>'Математика-4 2021 расклад'!M51</f>
        <v>93.34</v>
      </c>
      <c r="P51" s="344">
        <f>'Математика-4 2018 расклад'!N51</f>
        <v>0.99840000000000007</v>
      </c>
      <c r="Q51" s="334">
        <f>'Математика-4 2019 расклад'!N51</f>
        <v>0</v>
      </c>
      <c r="R51" s="334">
        <f>'Математика-4 2020 расклад'!N51</f>
        <v>0.99840000000000007</v>
      </c>
      <c r="S51" s="381">
        <f>'Математика-4 2021 расклад'!N51</f>
        <v>0</v>
      </c>
      <c r="T51" s="375">
        <f>'Математика-4 2018 расклад'!O51</f>
        <v>1.92</v>
      </c>
      <c r="U51" s="335">
        <f>'Математика-4 2019 расклад'!O51</f>
        <v>0</v>
      </c>
      <c r="V51" s="335">
        <f>'Математика-4 2020 расклад'!O51</f>
        <v>1.92</v>
      </c>
      <c r="W51" s="345">
        <f>'Математика-4 2021 расклад'!O51</f>
        <v>0</v>
      </c>
    </row>
    <row r="52" spans="1:23" s="296" customFormat="1" ht="15" customHeight="1" x14ac:dyDescent="0.25">
      <c r="A52" s="302">
        <v>3</v>
      </c>
      <c r="B52" s="311">
        <v>40410</v>
      </c>
      <c r="C52" s="339" t="s">
        <v>50</v>
      </c>
      <c r="D52" s="344">
        <f>'Математика-4 2018 расклад'!K52</f>
        <v>171</v>
      </c>
      <c r="E52" s="334">
        <f>'Математика-4 2019 расклад'!K52</f>
        <v>186</v>
      </c>
      <c r="F52" s="334">
        <f>'Математика-4 2020 расклад'!K52</f>
        <v>171</v>
      </c>
      <c r="G52" s="369">
        <f>'Математика-4 2021 расклад'!K52</f>
        <v>184</v>
      </c>
      <c r="H52" s="344">
        <f>'Математика-4 2018 расклад'!L52</f>
        <v>145.99979999999999</v>
      </c>
      <c r="I52" s="334">
        <f>'Математика-4 2019 расклад'!L52</f>
        <v>182.00099999999998</v>
      </c>
      <c r="J52" s="334">
        <f>'Математика-4 2020 расклад'!L52</f>
        <v>145.99979999999999</v>
      </c>
      <c r="K52" s="381">
        <f>'Математика-4 2021 расклад'!L52</f>
        <v>177.00799999999998</v>
      </c>
      <c r="L52" s="375">
        <f>'Математика-4 2018 расклад'!M52</f>
        <v>85.38</v>
      </c>
      <c r="M52" s="335">
        <f>'Математика-4 2019 расклад'!M52</f>
        <v>97.85</v>
      </c>
      <c r="N52" s="335">
        <f>'Математика-4 2020 расклад'!M52</f>
        <v>85.38</v>
      </c>
      <c r="O52" s="387">
        <f>'Математика-4 2021 расклад'!M52</f>
        <v>96.2</v>
      </c>
      <c r="P52" s="344">
        <f>'Математика-4 2018 расклад'!N52</f>
        <v>0</v>
      </c>
      <c r="Q52" s="334">
        <f>'Математика-4 2019 расклад'!N52</f>
        <v>0</v>
      </c>
      <c r="R52" s="334">
        <f>'Математика-4 2020 расклад'!N52</f>
        <v>0</v>
      </c>
      <c r="S52" s="381">
        <f>'Математика-4 2021 расклад'!N52</f>
        <v>0</v>
      </c>
      <c r="T52" s="375">
        <f>'Математика-4 2018 расклад'!O52</f>
        <v>0</v>
      </c>
      <c r="U52" s="335">
        <f>'Математика-4 2019 расклад'!O52</f>
        <v>0</v>
      </c>
      <c r="V52" s="335">
        <f>'Математика-4 2020 расклад'!O52</f>
        <v>0</v>
      </c>
      <c r="W52" s="345">
        <f>'Математика-4 2021 расклад'!O52</f>
        <v>0</v>
      </c>
    </row>
    <row r="53" spans="1:23" s="296" customFormat="1" ht="15" customHeight="1" x14ac:dyDescent="0.25">
      <c r="A53" s="302">
        <v>4</v>
      </c>
      <c r="B53" s="311">
        <v>40011</v>
      </c>
      <c r="C53" s="339" t="s">
        <v>42</v>
      </c>
      <c r="D53" s="344">
        <f>'Математика-4 2018 расклад'!K53</f>
        <v>217</v>
      </c>
      <c r="E53" s="334">
        <f>'Математика-4 2019 расклад'!K53</f>
        <v>228</v>
      </c>
      <c r="F53" s="334">
        <f>'Математика-4 2020 расклад'!K53</f>
        <v>217</v>
      </c>
      <c r="G53" s="369">
        <f>'Математика-4 2021 расклад'!K53</f>
        <v>232</v>
      </c>
      <c r="H53" s="344">
        <f>'Математика-4 2018 расклад'!L53</f>
        <v>156.00130000000001</v>
      </c>
      <c r="I53" s="334">
        <f>'Математика-4 2019 расклад'!L53</f>
        <v>197.99520000000001</v>
      </c>
      <c r="J53" s="334">
        <f>'Математика-4 2020 расклад'!L53</f>
        <v>156.00130000000001</v>
      </c>
      <c r="K53" s="381">
        <f>'Математика-4 2021 расклад'!L53</f>
        <v>181.00639999999999</v>
      </c>
      <c r="L53" s="375">
        <f>'Математика-4 2018 расклад'!M53</f>
        <v>71.89</v>
      </c>
      <c r="M53" s="335">
        <f>'Математика-4 2019 расклад'!M53</f>
        <v>86.84</v>
      </c>
      <c r="N53" s="335">
        <f>'Математика-4 2020 расклад'!M53</f>
        <v>71.89</v>
      </c>
      <c r="O53" s="387">
        <f>'Математика-4 2021 расклад'!M53</f>
        <v>78.02</v>
      </c>
      <c r="P53" s="344">
        <f>'Математика-4 2018 расклад'!N53</f>
        <v>15.992899999999999</v>
      </c>
      <c r="Q53" s="334">
        <f>'Математика-4 2019 расклад'!N53</f>
        <v>4.0128000000000004</v>
      </c>
      <c r="R53" s="334">
        <f>'Математика-4 2020 расклад'!N53</f>
        <v>15.992899999999999</v>
      </c>
      <c r="S53" s="381">
        <f>'Математика-4 2021 расклад'!N53</f>
        <v>8.0040000000000013</v>
      </c>
      <c r="T53" s="375">
        <f>'Математика-4 2018 расклад'!O53</f>
        <v>7.37</v>
      </c>
      <c r="U53" s="335">
        <f>'Математика-4 2019 расклад'!O53</f>
        <v>1.76</v>
      </c>
      <c r="V53" s="335">
        <f>'Математика-4 2020 расклад'!O53</f>
        <v>7.37</v>
      </c>
      <c r="W53" s="345">
        <f>'Математика-4 2021 расклад'!O53</f>
        <v>3.45</v>
      </c>
    </row>
    <row r="54" spans="1:23" s="296" customFormat="1" ht="15" customHeight="1" x14ac:dyDescent="0.25">
      <c r="A54" s="302">
        <v>5</v>
      </c>
      <c r="B54" s="311">
        <v>40080</v>
      </c>
      <c r="C54" s="339" t="s">
        <v>98</v>
      </c>
      <c r="D54" s="344">
        <f>'Математика-4 2018 расклад'!K54</f>
        <v>123</v>
      </c>
      <c r="E54" s="334">
        <f>'Математика-4 2019 расклад'!K54</f>
        <v>124</v>
      </c>
      <c r="F54" s="334">
        <f>'Математика-4 2020 расклад'!K54</f>
        <v>123</v>
      </c>
      <c r="G54" s="369">
        <f>'Математика-4 2021 расклад'!K54</f>
        <v>150</v>
      </c>
      <c r="H54" s="344">
        <f>'Математика-4 2018 расклад'!L54</f>
        <v>87.994200000000006</v>
      </c>
      <c r="I54" s="334">
        <f>'Математика-4 2019 расклад'!L54</f>
        <v>99.001599999999996</v>
      </c>
      <c r="J54" s="334">
        <f>'Математика-4 2020 расклад'!L54</f>
        <v>87.994200000000006</v>
      </c>
      <c r="K54" s="381">
        <f>'Математика-4 2021 расклад'!L54</f>
        <v>133.995</v>
      </c>
      <c r="L54" s="375">
        <f>'Математика-4 2018 расклад'!M54</f>
        <v>71.540000000000006</v>
      </c>
      <c r="M54" s="335">
        <f>'Математика-4 2019 расклад'!M54</f>
        <v>79.84</v>
      </c>
      <c r="N54" s="335">
        <f>'Математика-4 2020 расклад'!M54</f>
        <v>71.540000000000006</v>
      </c>
      <c r="O54" s="387">
        <f>'Математика-4 2021 расклад'!M54</f>
        <v>89.33</v>
      </c>
      <c r="P54" s="344">
        <f>'Математика-4 2018 расклад'!N54</f>
        <v>0</v>
      </c>
      <c r="Q54" s="334">
        <f>'Математика-4 2019 расклад'!N54</f>
        <v>1.0044000000000002</v>
      </c>
      <c r="R54" s="334">
        <f>'Математика-4 2020 расклад'!N54</f>
        <v>0</v>
      </c>
      <c r="S54" s="381">
        <f>'Математика-4 2021 расклад'!N54</f>
        <v>0</v>
      </c>
      <c r="T54" s="375">
        <f>'Математика-4 2018 расклад'!O54</f>
        <v>0</v>
      </c>
      <c r="U54" s="335">
        <f>'Математика-4 2019 расклад'!O54</f>
        <v>0.81</v>
      </c>
      <c r="V54" s="335">
        <f>'Математика-4 2020 расклад'!O54</f>
        <v>0</v>
      </c>
      <c r="W54" s="345">
        <f>'Математика-4 2021 расклад'!O54</f>
        <v>0</v>
      </c>
    </row>
    <row r="55" spans="1:23" s="296" customFormat="1" ht="15" customHeight="1" x14ac:dyDescent="0.25">
      <c r="A55" s="302">
        <v>6</v>
      </c>
      <c r="B55" s="311">
        <v>40100</v>
      </c>
      <c r="C55" s="339" t="s">
        <v>44</v>
      </c>
      <c r="D55" s="344">
        <f>'Математика-4 2018 расклад'!K55</f>
        <v>86</v>
      </c>
      <c r="E55" s="334">
        <f>'Математика-4 2019 расклад'!K55</f>
        <v>79</v>
      </c>
      <c r="F55" s="334">
        <f>'Математика-4 2020 расклад'!K55</f>
        <v>86</v>
      </c>
      <c r="G55" s="369">
        <f>'Математика-4 2021 расклад'!K55</f>
        <v>109</v>
      </c>
      <c r="H55" s="344">
        <f>'Математика-4 2018 расклад'!L55</f>
        <v>68.997800000000012</v>
      </c>
      <c r="I55" s="334">
        <f>'Математика-4 2019 расклад'!L55</f>
        <v>67.9953</v>
      </c>
      <c r="J55" s="334">
        <f>'Математика-4 2020 расклад'!L55</f>
        <v>68.997800000000012</v>
      </c>
      <c r="K55" s="381">
        <f>'Математика-4 2021 расклад'!L55</f>
        <v>93.990700000000004</v>
      </c>
      <c r="L55" s="375">
        <f>'Математика-4 2018 расклад'!M55</f>
        <v>80.23</v>
      </c>
      <c r="M55" s="335">
        <f>'Математика-4 2019 расклад'!M55</f>
        <v>86.07</v>
      </c>
      <c r="N55" s="335">
        <f>'Математика-4 2020 расклад'!M55</f>
        <v>80.23</v>
      </c>
      <c r="O55" s="387">
        <f>'Математика-4 2021 расклад'!M55</f>
        <v>86.22999999999999</v>
      </c>
      <c r="P55" s="344">
        <f>'Математика-4 2018 расклад'!N55</f>
        <v>2.0038</v>
      </c>
      <c r="Q55" s="334">
        <f>'Математика-4 2019 расклад'!N55</f>
        <v>0</v>
      </c>
      <c r="R55" s="334">
        <f>'Математика-4 2020 расклад'!N55</f>
        <v>2.0038</v>
      </c>
      <c r="S55" s="381">
        <f>'Математика-4 2021 расклад'!N55</f>
        <v>0</v>
      </c>
      <c r="T55" s="375">
        <f>'Математика-4 2018 расклад'!O55</f>
        <v>2.33</v>
      </c>
      <c r="U55" s="335">
        <f>'Математика-4 2019 расклад'!O55</f>
        <v>0</v>
      </c>
      <c r="V55" s="335">
        <f>'Математика-4 2020 расклад'!O55</f>
        <v>2.33</v>
      </c>
      <c r="W55" s="345">
        <f>'Математика-4 2021 расклад'!O55</f>
        <v>0</v>
      </c>
    </row>
    <row r="56" spans="1:23" s="296" customFormat="1" ht="15" customHeight="1" x14ac:dyDescent="0.25">
      <c r="A56" s="302">
        <v>7</v>
      </c>
      <c r="B56" s="311">
        <v>40020</v>
      </c>
      <c r="C56" s="339" t="s">
        <v>112</v>
      </c>
      <c r="D56" s="344">
        <f>'Математика-4 2018 расклад'!K56</f>
        <v>25</v>
      </c>
      <c r="E56" s="334">
        <f>'Математика-4 2019 расклад'!K56</f>
        <v>32</v>
      </c>
      <c r="F56" s="334">
        <f>'Математика-4 2020 расклад'!K56</f>
        <v>25</v>
      </c>
      <c r="G56" s="369">
        <f>'Математика-4 2021 расклад'!K56</f>
        <v>26</v>
      </c>
      <c r="H56" s="344">
        <f>'Математика-4 2018 расклад'!L56</f>
        <v>16</v>
      </c>
      <c r="I56" s="334">
        <f>'Математика-4 2019 расклад'!L56</f>
        <v>31.0016</v>
      </c>
      <c r="J56" s="334">
        <f>'Математика-4 2020 расклад'!L56</f>
        <v>16</v>
      </c>
      <c r="K56" s="381">
        <f>'Математика-4 2021 расклад'!L56</f>
        <v>24.000599999999999</v>
      </c>
      <c r="L56" s="375">
        <f>'Математика-4 2018 расклад'!M56</f>
        <v>64</v>
      </c>
      <c r="M56" s="335">
        <f>'Математика-4 2019 расклад'!M56</f>
        <v>96.88</v>
      </c>
      <c r="N56" s="335">
        <f>'Математика-4 2020 расклад'!M56</f>
        <v>64</v>
      </c>
      <c r="O56" s="387">
        <f>'Математика-4 2021 расклад'!M56</f>
        <v>92.31</v>
      </c>
      <c r="P56" s="344">
        <f>'Математика-4 2018 расклад'!N56</f>
        <v>5</v>
      </c>
      <c r="Q56" s="334">
        <f>'Математика-4 2019 расклад'!N56</f>
        <v>0</v>
      </c>
      <c r="R56" s="334">
        <f>'Математика-4 2020 расклад'!N56</f>
        <v>5</v>
      </c>
      <c r="S56" s="381">
        <f>'Математика-4 2021 расклад'!N56</f>
        <v>1.0010000000000001</v>
      </c>
      <c r="T56" s="375">
        <f>'Математика-4 2018 расклад'!O56</f>
        <v>20</v>
      </c>
      <c r="U56" s="335">
        <f>'Математика-4 2019 расклад'!O56</f>
        <v>0</v>
      </c>
      <c r="V56" s="335">
        <f>'Математика-4 2020 расклад'!O56</f>
        <v>20</v>
      </c>
      <c r="W56" s="345">
        <f>'Математика-4 2021 расклад'!O56</f>
        <v>3.85</v>
      </c>
    </row>
    <row r="57" spans="1:23" s="296" customFormat="1" ht="15" customHeight="1" x14ac:dyDescent="0.25">
      <c r="A57" s="302">
        <v>8</v>
      </c>
      <c r="B57" s="311">
        <v>40031</v>
      </c>
      <c r="C57" s="339" t="s">
        <v>115</v>
      </c>
      <c r="D57" s="344">
        <f>'Математика-4 2018 расклад'!K57</f>
        <v>112</v>
      </c>
      <c r="E57" s="334">
        <f>'Математика-4 2019 расклад'!K57</f>
        <v>116</v>
      </c>
      <c r="F57" s="334">
        <f>'Математика-4 2020 расклад'!K57</f>
        <v>112</v>
      </c>
      <c r="G57" s="369">
        <f>'Математика-4 2021 расклад'!K57</f>
        <v>115</v>
      </c>
      <c r="H57" s="344">
        <f>'Математика-4 2018 расклад'!L57</f>
        <v>74.995200000000011</v>
      </c>
      <c r="I57" s="334">
        <f>'Математика-4 2019 расклад'!L57</f>
        <v>106.9984</v>
      </c>
      <c r="J57" s="334">
        <f>'Математика-4 2020 расклад'!L57</f>
        <v>74.995200000000011</v>
      </c>
      <c r="K57" s="381">
        <f>'Математика-4 2021 расклад'!L57</f>
        <v>101.9935</v>
      </c>
      <c r="L57" s="375">
        <f>'Математика-4 2018 расклад'!M57</f>
        <v>66.960000000000008</v>
      </c>
      <c r="M57" s="335">
        <f>'Математика-4 2019 расклад'!M57</f>
        <v>92.24</v>
      </c>
      <c r="N57" s="335">
        <f>'Математика-4 2020 расклад'!M57</f>
        <v>66.960000000000008</v>
      </c>
      <c r="O57" s="387">
        <f>'Математика-4 2021 расклад'!M57</f>
        <v>88.69</v>
      </c>
      <c r="P57" s="344">
        <f>'Математика-4 2018 расклад'!N57</f>
        <v>4.9951999999999996</v>
      </c>
      <c r="Q57" s="334">
        <f>'Математика-4 2019 расклад'!N57</f>
        <v>0</v>
      </c>
      <c r="R57" s="334">
        <f>'Математика-4 2020 расклад'!N57</f>
        <v>4.9951999999999996</v>
      </c>
      <c r="S57" s="381">
        <f>'Математика-4 2021 расклад'!N57</f>
        <v>0</v>
      </c>
      <c r="T57" s="375">
        <f>'Математика-4 2018 расклад'!O57</f>
        <v>4.46</v>
      </c>
      <c r="U57" s="335">
        <f>'Математика-4 2019 расклад'!O57</f>
        <v>0</v>
      </c>
      <c r="V57" s="335">
        <f>'Математика-4 2020 расклад'!O57</f>
        <v>4.46</v>
      </c>
      <c r="W57" s="345">
        <f>'Математика-4 2021 расклад'!O57</f>
        <v>0</v>
      </c>
    </row>
    <row r="58" spans="1:23" s="296" customFormat="1" ht="15" customHeight="1" x14ac:dyDescent="0.25">
      <c r="A58" s="302">
        <v>9</v>
      </c>
      <c r="B58" s="311">
        <v>40210</v>
      </c>
      <c r="C58" s="339" t="s">
        <v>46</v>
      </c>
      <c r="D58" s="344">
        <f>'Математика-4 2018 расклад'!K58</f>
        <v>42</v>
      </c>
      <c r="E58" s="334">
        <f>'Математика-4 2019 расклад'!K58</f>
        <v>48</v>
      </c>
      <c r="F58" s="334">
        <f>'Математика-4 2020 расклад'!K58</f>
        <v>42</v>
      </c>
      <c r="G58" s="369">
        <f>'Математика-4 2021 расклад'!K58</f>
        <v>50</v>
      </c>
      <c r="H58" s="344">
        <f>'Математика-4 2018 расклад'!L58</f>
        <v>31.0002</v>
      </c>
      <c r="I58" s="334">
        <f>'Математика-4 2019 расклад'!L58</f>
        <v>37.0032</v>
      </c>
      <c r="J58" s="334">
        <f>'Математика-4 2020 расклад'!L58</f>
        <v>31.0002</v>
      </c>
      <c r="K58" s="381">
        <f>'Математика-4 2021 расклад'!L58</f>
        <v>27</v>
      </c>
      <c r="L58" s="375">
        <f>'Математика-4 2018 расклад'!M58</f>
        <v>73.81</v>
      </c>
      <c r="M58" s="335">
        <f>'Математика-4 2019 расклад'!M58</f>
        <v>77.09</v>
      </c>
      <c r="N58" s="335">
        <f>'Математика-4 2020 расклад'!M58</f>
        <v>73.81</v>
      </c>
      <c r="O58" s="387">
        <f>'Математика-4 2021 расклад'!M58</f>
        <v>54</v>
      </c>
      <c r="P58" s="344">
        <f>'Математика-4 2018 расклад'!N58</f>
        <v>2.9988000000000001</v>
      </c>
      <c r="Q58" s="334">
        <f>'Математика-4 2019 расклад'!N58</f>
        <v>1.9968000000000001</v>
      </c>
      <c r="R58" s="334">
        <f>'Математика-4 2020 расклад'!N58</f>
        <v>2.9988000000000001</v>
      </c>
      <c r="S58" s="381">
        <f>'Математика-4 2021 расклад'!N58</f>
        <v>8</v>
      </c>
      <c r="T58" s="375">
        <f>'Математика-4 2018 расклад'!O58</f>
        <v>7.14</v>
      </c>
      <c r="U58" s="335">
        <f>'Математика-4 2019 расклад'!O58</f>
        <v>4.16</v>
      </c>
      <c r="V58" s="335">
        <f>'Математика-4 2020 расклад'!O58</f>
        <v>7.14</v>
      </c>
      <c r="W58" s="345">
        <f>'Математика-4 2021 расклад'!O58</f>
        <v>16</v>
      </c>
    </row>
    <row r="59" spans="1:23" s="296" customFormat="1" ht="15" customHeight="1" x14ac:dyDescent="0.25">
      <c r="A59" s="302">
        <v>10</v>
      </c>
      <c r="B59" s="311">
        <v>40300</v>
      </c>
      <c r="C59" s="339" t="s">
        <v>47</v>
      </c>
      <c r="D59" s="344">
        <f>'Математика-4 2018 расклад'!K59</f>
        <v>21</v>
      </c>
      <c r="E59" s="334">
        <f>'Математика-4 2019 расклад'!K59</f>
        <v>25</v>
      </c>
      <c r="F59" s="334">
        <f>'Математика-4 2020 расклад'!K59</f>
        <v>21</v>
      </c>
      <c r="G59" s="369">
        <f>'Математика-4 2021 расклад'!K59</f>
        <v>40</v>
      </c>
      <c r="H59" s="344">
        <f>'Математика-4 2018 расклад'!L59</f>
        <v>15.9999</v>
      </c>
      <c r="I59" s="334">
        <f>'Математика-4 2019 расклад'!L59</f>
        <v>18</v>
      </c>
      <c r="J59" s="334">
        <f>'Математика-4 2020 расклад'!L59</f>
        <v>15.9999</v>
      </c>
      <c r="K59" s="381">
        <f>'Математика-4 2021 расклад'!L59</f>
        <v>31</v>
      </c>
      <c r="L59" s="375">
        <f>'Математика-4 2018 расклад'!M59</f>
        <v>76.19</v>
      </c>
      <c r="M59" s="335">
        <f>'Математика-4 2019 расклад'!M59</f>
        <v>72</v>
      </c>
      <c r="N59" s="335">
        <f>'Математика-4 2020 расклад'!M59</f>
        <v>76.19</v>
      </c>
      <c r="O59" s="387">
        <f>'Математика-4 2021 расклад'!M59</f>
        <v>77.5</v>
      </c>
      <c r="P59" s="344">
        <f>'Математика-4 2018 расклад'!N59</f>
        <v>0</v>
      </c>
      <c r="Q59" s="334">
        <f>'Математика-4 2019 расклад'!N59</f>
        <v>0</v>
      </c>
      <c r="R59" s="334">
        <f>'Математика-4 2020 расклад'!N59</f>
        <v>0</v>
      </c>
      <c r="S59" s="381">
        <f>'Математика-4 2021 расклад'!N59</f>
        <v>0</v>
      </c>
      <c r="T59" s="375">
        <f>'Математика-4 2018 расклад'!O59</f>
        <v>0</v>
      </c>
      <c r="U59" s="335">
        <f>'Математика-4 2019 расклад'!O59</f>
        <v>0</v>
      </c>
      <c r="V59" s="335">
        <f>'Математика-4 2020 расклад'!O59</f>
        <v>0</v>
      </c>
      <c r="W59" s="345">
        <f>'Математика-4 2021 расклад'!O59</f>
        <v>0</v>
      </c>
    </row>
    <row r="60" spans="1:23" s="296" customFormat="1" ht="15" customHeight="1" x14ac:dyDescent="0.25">
      <c r="A60" s="302">
        <v>11</v>
      </c>
      <c r="B60" s="311">
        <v>40360</v>
      </c>
      <c r="C60" s="339" t="s">
        <v>48</v>
      </c>
      <c r="D60" s="344">
        <f>'Математика-4 2018 расклад'!K60</f>
        <v>46</v>
      </c>
      <c r="E60" s="334">
        <f>'Математика-4 2019 расклад'!K60</f>
        <v>75</v>
      </c>
      <c r="F60" s="334">
        <f>'Математика-4 2020 расклад'!K60</f>
        <v>46</v>
      </c>
      <c r="G60" s="369">
        <f>'Математика-4 2021 расклад'!K60</f>
        <v>37</v>
      </c>
      <c r="H60" s="344">
        <f>'Математика-4 2018 расклад'!L60</f>
        <v>23.998199999999997</v>
      </c>
      <c r="I60" s="334">
        <f>'Математика-4 2019 расклад'!L60</f>
        <v>59.002499999999998</v>
      </c>
      <c r="J60" s="334">
        <f>'Математика-4 2020 расклад'!L60</f>
        <v>23.998199999999997</v>
      </c>
      <c r="K60" s="381">
        <f>'Математика-4 2021 расклад'!L60</f>
        <v>22.999200000000002</v>
      </c>
      <c r="L60" s="375">
        <f>'Математика-4 2018 расклад'!M60</f>
        <v>52.169999999999995</v>
      </c>
      <c r="M60" s="335">
        <f>'Математика-4 2019 расклад'!M60</f>
        <v>78.67</v>
      </c>
      <c r="N60" s="335">
        <f>'Математика-4 2020 расклад'!M60</f>
        <v>52.169999999999995</v>
      </c>
      <c r="O60" s="387">
        <f>'Математика-4 2021 расклад'!M60</f>
        <v>62.160000000000004</v>
      </c>
      <c r="P60" s="344">
        <f>'Математика-4 2018 расклад'!N60</f>
        <v>5.0001999999999995</v>
      </c>
      <c r="Q60" s="334">
        <f>'Математика-4 2019 расклад'!N60</f>
        <v>0.99750000000000005</v>
      </c>
      <c r="R60" s="334">
        <f>'Математика-4 2020 расклад'!N60</f>
        <v>5.0001999999999995</v>
      </c>
      <c r="S60" s="381">
        <f>'Математика-4 2021 расклад'!N60</f>
        <v>2.0017</v>
      </c>
      <c r="T60" s="375">
        <f>'Математика-4 2018 расклад'!O60</f>
        <v>10.87</v>
      </c>
      <c r="U60" s="335">
        <f>'Математика-4 2019 расклад'!O60</f>
        <v>1.33</v>
      </c>
      <c r="V60" s="335">
        <f>'Математика-4 2020 расклад'!O60</f>
        <v>10.87</v>
      </c>
      <c r="W60" s="345">
        <f>'Математика-4 2021 расклад'!O60</f>
        <v>5.41</v>
      </c>
    </row>
    <row r="61" spans="1:23" s="296" customFormat="1" ht="15" customHeight="1" x14ac:dyDescent="0.25">
      <c r="A61" s="302">
        <v>12</v>
      </c>
      <c r="B61" s="311">
        <v>40390</v>
      </c>
      <c r="C61" s="339" t="s">
        <v>49</v>
      </c>
      <c r="D61" s="344">
        <f>'Математика-4 2018 расклад'!K61</f>
        <v>71</v>
      </c>
      <c r="E61" s="334">
        <f>'Математика-4 2019 расклад'!K61</f>
        <v>62</v>
      </c>
      <c r="F61" s="334">
        <f>'Математика-4 2020 расклад'!K61</f>
        <v>71</v>
      </c>
      <c r="G61" s="369">
        <f>'Математика-4 2021 расклад'!K61</f>
        <v>69</v>
      </c>
      <c r="H61" s="344">
        <f>'Математика-4 2018 расклад'!L61</f>
        <v>46.000899999999994</v>
      </c>
      <c r="I61" s="334">
        <f>'Математика-4 2019 расклад'!L61</f>
        <v>37.001599999999996</v>
      </c>
      <c r="J61" s="334">
        <f>'Математика-4 2020 расклад'!L61</f>
        <v>46.000899999999994</v>
      </c>
      <c r="K61" s="381">
        <f>'Математика-4 2021 расклад'!L61</f>
        <v>53.005800000000001</v>
      </c>
      <c r="L61" s="375">
        <f>'Математика-4 2018 расклад'!M61</f>
        <v>64.789999999999992</v>
      </c>
      <c r="M61" s="335">
        <f>'Математика-4 2019 расклад'!M61</f>
        <v>59.679999999999993</v>
      </c>
      <c r="N61" s="335">
        <f>'Математика-4 2020 расклад'!M61</f>
        <v>64.789999999999992</v>
      </c>
      <c r="O61" s="387">
        <f>'Математика-4 2021 расклад'!M61</f>
        <v>76.819999999999993</v>
      </c>
      <c r="P61" s="344">
        <f>'Математика-4 2018 расклад'!N61</f>
        <v>8.0016999999999996</v>
      </c>
      <c r="Q61" s="334">
        <f>'Математика-4 2019 расклад'!N61</f>
        <v>4.9972000000000003</v>
      </c>
      <c r="R61" s="334">
        <f>'Математика-4 2020 расклад'!N61</f>
        <v>8.0016999999999996</v>
      </c>
      <c r="S61" s="381">
        <f>'Математика-4 2021 расклад'!N61</f>
        <v>0</v>
      </c>
      <c r="T61" s="375">
        <f>'Математика-4 2018 расклад'!O61</f>
        <v>11.27</v>
      </c>
      <c r="U61" s="335">
        <f>'Математика-4 2019 расклад'!O61</f>
        <v>8.06</v>
      </c>
      <c r="V61" s="335">
        <f>'Математика-4 2020 расклад'!O61</f>
        <v>11.27</v>
      </c>
      <c r="W61" s="345">
        <f>'Математика-4 2021 расклад'!O61</f>
        <v>0</v>
      </c>
    </row>
    <row r="62" spans="1:23" s="296" customFormat="1" ht="15" customHeight="1" x14ac:dyDescent="0.25">
      <c r="A62" s="302">
        <v>13</v>
      </c>
      <c r="B62" s="311">
        <v>40720</v>
      </c>
      <c r="C62" s="339" t="s">
        <v>111</v>
      </c>
      <c r="D62" s="344">
        <f>'Математика-4 2018 расклад'!K62</f>
        <v>81</v>
      </c>
      <c r="E62" s="334">
        <f>'Математика-4 2019 расклад'!K62</f>
        <v>85</v>
      </c>
      <c r="F62" s="334">
        <f>'Математика-4 2020 расклад'!K62</f>
        <v>81</v>
      </c>
      <c r="G62" s="369">
        <f>'Математика-4 2021 расклад'!K62</f>
        <v>112</v>
      </c>
      <c r="H62" s="344">
        <f>'Математика-4 2018 расклад'!L62</f>
        <v>44.9955</v>
      </c>
      <c r="I62" s="334">
        <f>'Математика-4 2019 расклад'!L62</f>
        <v>78.998999999999995</v>
      </c>
      <c r="J62" s="334">
        <f>'Математика-4 2020 расклад'!L62</f>
        <v>44.9955</v>
      </c>
      <c r="K62" s="381">
        <f>'Математика-4 2021 расклад'!L62</f>
        <v>102.99520000000001</v>
      </c>
      <c r="L62" s="375">
        <f>'Математика-4 2018 расклад'!M62</f>
        <v>55.55</v>
      </c>
      <c r="M62" s="335">
        <f>'Математика-4 2019 расклад'!M62</f>
        <v>92.94</v>
      </c>
      <c r="N62" s="335">
        <f>'Математика-4 2020 расклад'!M62</f>
        <v>55.55</v>
      </c>
      <c r="O62" s="387">
        <f>'Математика-4 2021 расклад'!M62</f>
        <v>91.960000000000008</v>
      </c>
      <c r="P62" s="344">
        <f>'Математика-4 2018 расклад'!N62</f>
        <v>8.0028000000000006</v>
      </c>
      <c r="Q62" s="334">
        <f>'Математика-4 2019 расклад'!N62</f>
        <v>0</v>
      </c>
      <c r="R62" s="334">
        <f>'Математика-4 2020 расклад'!N62</f>
        <v>8.0028000000000006</v>
      </c>
      <c r="S62" s="381">
        <f>'Математика-4 2021 расклад'!N62</f>
        <v>0</v>
      </c>
      <c r="T62" s="375">
        <f>'Математика-4 2018 расклад'!O62</f>
        <v>9.8800000000000008</v>
      </c>
      <c r="U62" s="335">
        <f>'Математика-4 2019 расклад'!O62</f>
        <v>0</v>
      </c>
      <c r="V62" s="335">
        <f>'Математика-4 2020 расклад'!O62</f>
        <v>9.8800000000000008</v>
      </c>
      <c r="W62" s="345">
        <f>'Математика-4 2021 расклад'!O62</f>
        <v>0</v>
      </c>
    </row>
    <row r="63" spans="1:23" s="296" customFormat="1" ht="15" customHeight="1" x14ac:dyDescent="0.25">
      <c r="A63" s="302">
        <v>14</v>
      </c>
      <c r="B63" s="311">
        <v>40730</v>
      </c>
      <c r="C63" s="339" t="s">
        <v>51</v>
      </c>
      <c r="D63" s="344">
        <f>'Математика-4 2018 расклад'!K63</f>
        <v>16</v>
      </c>
      <c r="E63" s="334">
        <f>'Математика-4 2019 расклад'!K63</f>
        <v>21</v>
      </c>
      <c r="F63" s="334">
        <f>'Математика-4 2020 расклад'!K63</f>
        <v>16</v>
      </c>
      <c r="G63" s="369">
        <f>'Математика-4 2021 расклад'!K63</f>
        <v>32</v>
      </c>
      <c r="H63" s="344">
        <f>'Математика-4 2018 расклад'!L63</f>
        <v>5</v>
      </c>
      <c r="I63" s="334">
        <f>'Математика-4 2019 расклад'!L63</f>
        <v>15.000300000000003</v>
      </c>
      <c r="J63" s="334">
        <f>'Математика-4 2020 расклад'!L63</f>
        <v>5</v>
      </c>
      <c r="K63" s="381">
        <f>'Математика-4 2021 расклад'!L63</f>
        <v>26.003200000000003</v>
      </c>
      <c r="L63" s="375">
        <f>'Математика-4 2018 расклад'!M63</f>
        <v>31.25</v>
      </c>
      <c r="M63" s="335">
        <f>'Математика-4 2019 расклад'!M63</f>
        <v>71.430000000000007</v>
      </c>
      <c r="N63" s="335">
        <f>'Математика-4 2020 расклад'!M63</f>
        <v>31.25</v>
      </c>
      <c r="O63" s="387">
        <f>'Математика-4 2021 расклад'!M63</f>
        <v>81.260000000000005</v>
      </c>
      <c r="P63" s="344">
        <f>'Математика-4 2018 расклад'!N63</f>
        <v>4</v>
      </c>
      <c r="Q63" s="334">
        <f>'Математика-4 2019 расклад'!N63</f>
        <v>1.9991999999999999</v>
      </c>
      <c r="R63" s="334">
        <f>'Математика-4 2020 расклад'!N63</f>
        <v>4</v>
      </c>
      <c r="S63" s="381">
        <f>'Математика-4 2021 расклад'!N63</f>
        <v>0</v>
      </c>
      <c r="T63" s="375">
        <f>'Математика-4 2018 расклад'!O63</f>
        <v>25</v>
      </c>
      <c r="U63" s="335">
        <f>'Математика-4 2019 расклад'!O63</f>
        <v>9.52</v>
      </c>
      <c r="V63" s="335">
        <f>'Математика-4 2020 расклад'!O63</f>
        <v>25</v>
      </c>
      <c r="W63" s="345">
        <f>'Математика-4 2021 расклад'!O63</f>
        <v>0</v>
      </c>
    </row>
    <row r="64" spans="1:23" s="296" customFormat="1" ht="15" customHeight="1" x14ac:dyDescent="0.25">
      <c r="A64" s="302">
        <v>15</v>
      </c>
      <c r="B64" s="311">
        <v>40820</v>
      </c>
      <c r="C64" s="339" t="s">
        <v>52</v>
      </c>
      <c r="D64" s="344">
        <f>'Математика-4 2018 расклад'!K64</f>
        <v>75</v>
      </c>
      <c r="E64" s="334">
        <f>'Математика-4 2019 расклад'!K64</f>
        <v>75</v>
      </c>
      <c r="F64" s="334">
        <f>'Математика-4 2020 расклад'!K64</f>
        <v>75</v>
      </c>
      <c r="G64" s="369">
        <f>'Математика-4 2021 расклад'!K64</f>
        <v>95</v>
      </c>
      <c r="H64" s="344">
        <f>'Математика-4 2018 расклад'!L64</f>
        <v>64.995000000000005</v>
      </c>
      <c r="I64" s="334">
        <f>'Математика-4 2019 расклад'!L64</f>
        <v>69.997500000000002</v>
      </c>
      <c r="J64" s="334">
        <f>'Математика-4 2020 расклад'!L64</f>
        <v>64.995000000000005</v>
      </c>
      <c r="K64" s="381">
        <f>'Математика-4 2021 расклад'!L64</f>
        <v>63.003999999999998</v>
      </c>
      <c r="L64" s="375">
        <f>'Математика-4 2018 расклад'!M64</f>
        <v>86.66</v>
      </c>
      <c r="M64" s="335">
        <f>'Математика-4 2019 расклад'!M64</f>
        <v>93.33</v>
      </c>
      <c r="N64" s="335">
        <f>'Математика-4 2020 расклад'!M64</f>
        <v>86.66</v>
      </c>
      <c r="O64" s="387">
        <f>'Математика-4 2021 расклад'!M64</f>
        <v>66.319999999999993</v>
      </c>
      <c r="P64" s="344">
        <f>'Математика-4 2018 расклад'!N64</f>
        <v>2.0024999999999999</v>
      </c>
      <c r="Q64" s="334">
        <f>'Математика-4 2019 расклад'!N64</f>
        <v>0</v>
      </c>
      <c r="R64" s="334">
        <f>'Математика-4 2020 расклад'!N64</f>
        <v>2.0024999999999999</v>
      </c>
      <c r="S64" s="381">
        <f>'Математика-4 2021 расклад'!N64</f>
        <v>2.0044999999999997</v>
      </c>
      <c r="T64" s="375">
        <f>'Математика-4 2018 расклад'!O64</f>
        <v>2.67</v>
      </c>
      <c r="U64" s="335">
        <f>'Математика-4 2019 расклад'!O64</f>
        <v>0</v>
      </c>
      <c r="V64" s="335">
        <f>'Математика-4 2020 расклад'!O64</f>
        <v>2.67</v>
      </c>
      <c r="W64" s="345">
        <f>'Математика-4 2021 расклад'!O64</f>
        <v>2.11</v>
      </c>
    </row>
    <row r="65" spans="1:23" s="296" customFormat="1" ht="15" customHeight="1" x14ac:dyDescent="0.25">
      <c r="A65" s="302">
        <v>16</v>
      </c>
      <c r="B65" s="311">
        <v>40840</v>
      </c>
      <c r="C65" s="339" t="s">
        <v>53</v>
      </c>
      <c r="D65" s="344">
        <f>'Математика-4 2018 расклад'!K65</f>
        <v>81</v>
      </c>
      <c r="E65" s="334">
        <f>'Математика-4 2019 расклад'!K65</f>
        <v>68</v>
      </c>
      <c r="F65" s="334">
        <f>'Математика-4 2020 расклад'!K65</f>
        <v>81</v>
      </c>
      <c r="G65" s="369">
        <f>'Математика-4 2021 расклад'!K65</f>
        <v>84</v>
      </c>
      <c r="H65" s="344">
        <f>'Математика-4 2018 расклад'!L65</f>
        <v>33.995699999999999</v>
      </c>
      <c r="I65" s="334">
        <f>'Математика-4 2019 расклад'!L65</f>
        <v>47.001599999999996</v>
      </c>
      <c r="J65" s="334">
        <f>'Математика-4 2020 расклад'!L65</f>
        <v>33.995699999999999</v>
      </c>
      <c r="K65" s="381">
        <f>'Математика-4 2021 расклад'!L65</f>
        <v>54.003600000000006</v>
      </c>
      <c r="L65" s="375">
        <f>'Математика-4 2018 расклад'!M65</f>
        <v>41.97</v>
      </c>
      <c r="M65" s="335">
        <f>'Математика-4 2019 расклад'!M65</f>
        <v>69.12</v>
      </c>
      <c r="N65" s="335">
        <f>'Математика-4 2020 расклад'!M65</f>
        <v>41.97</v>
      </c>
      <c r="O65" s="387">
        <f>'Математика-4 2021 расклад'!M65</f>
        <v>64.290000000000006</v>
      </c>
      <c r="P65" s="344">
        <f>'Математика-4 2018 расклад'!N65</f>
        <v>15.9975</v>
      </c>
      <c r="Q65" s="334">
        <f>'Математика-4 2019 расклад'!N65</f>
        <v>1.9991999999999999</v>
      </c>
      <c r="R65" s="334">
        <f>'Математика-4 2020 расклад'!N65</f>
        <v>15.9975</v>
      </c>
      <c r="S65" s="381">
        <f>'Математика-4 2021 расклад'!N65</f>
        <v>0</v>
      </c>
      <c r="T65" s="375">
        <f>'Математика-4 2018 расклад'!O65</f>
        <v>19.75</v>
      </c>
      <c r="U65" s="335">
        <f>'Математика-4 2019 расклад'!O65</f>
        <v>2.94</v>
      </c>
      <c r="V65" s="335">
        <f>'Математика-4 2020 расклад'!O65</f>
        <v>19.75</v>
      </c>
      <c r="W65" s="345">
        <f>'Математика-4 2021 расклад'!O65</f>
        <v>0</v>
      </c>
    </row>
    <row r="66" spans="1:23" s="296" customFormat="1" ht="15" customHeight="1" x14ac:dyDescent="0.25">
      <c r="A66" s="302">
        <v>17</v>
      </c>
      <c r="B66" s="311">
        <v>40950</v>
      </c>
      <c r="C66" s="339" t="s">
        <v>54</v>
      </c>
      <c r="D66" s="344">
        <f>'Математика-4 2018 расклад'!K66</f>
        <v>90</v>
      </c>
      <c r="E66" s="334">
        <f>'Математика-4 2019 расклад'!K66</f>
        <v>92</v>
      </c>
      <c r="F66" s="334">
        <f>'Математика-4 2020 расклад'!K66</f>
        <v>90</v>
      </c>
      <c r="G66" s="369">
        <f>'Математика-4 2021 расклад'!K66</f>
        <v>85</v>
      </c>
      <c r="H66" s="344">
        <f>'Математика-4 2018 расклад'!L66</f>
        <v>52.001999999999995</v>
      </c>
      <c r="I66" s="334">
        <f>'Математика-4 2019 расклад'!L66</f>
        <v>70.002800000000008</v>
      </c>
      <c r="J66" s="334">
        <f>'Математика-4 2020 расклад'!L66</f>
        <v>52.001999999999995</v>
      </c>
      <c r="K66" s="381">
        <f>'Математика-4 2021 расклад'!L66</f>
        <v>64.999499999999998</v>
      </c>
      <c r="L66" s="375">
        <f>'Математика-4 2018 расклад'!M66</f>
        <v>57.78</v>
      </c>
      <c r="M66" s="335">
        <f>'Математика-4 2019 расклад'!M66</f>
        <v>76.09</v>
      </c>
      <c r="N66" s="335">
        <f>'Математика-4 2020 расклад'!M66</f>
        <v>57.78</v>
      </c>
      <c r="O66" s="387">
        <f>'Математика-4 2021 расклад'!M66</f>
        <v>76.47</v>
      </c>
      <c r="P66" s="344">
        <f>'Математика-4 2018 расклад'!N66</f>
        <v>7.0020000000000007</v>
      </c>
      <c r="Q66" s="334">
        <f>'Математика-4 2019 расклад'!N66</f>
        <v>0</v>
      </c>
      <c r="R66" s="334">
        <f>'Математика-4 2020 расклад'!N66</f>
        <v>7.0020000000000007</v>
      </c>
      <c r="S66" s="381">
        <f>'Математика-4 2021 расклад'!N66</f>
        <v>1.9975000000000001</v>
      </c>
      <c r="T66" s="375">
        <f>'Математика-4 2018 расклад'!O66</f>
        <v>7.78</v>
      </c>
      <c r="U66" s="335">
        <f>'Математика-4 2019 расклад'!O66</f>
        <v>0</v>
      </c>
      <c r="V66" s="335">
        <f>'Математика-4 2020 расклад'!O66</f>
        <v>7.78</v>
      </c>
      <c r="W66" s="345">
        <f>'Математика-4 2021 расклад'!O66</f>
        <v>2.35</v>
      </c>
    </row>
    <row r="67" spans="1:23" s="296" customFormat="1" ht="15" customHeight="1" x14ac:dyDescent="0.25">
      <c r="A67" s="302">
        <v>18</v>
      </c>
      <c r="B67" s="293">
        <v>40990</v>
      </c>
      <c r="C67" s="340" t="s">
        <v>55</v>
      </c>
      <c r="D67" s="344">
        <f>'Математика-4 2018 расклад'!K67</f>
        <v>101</v>
      </c>
      <c r="E67" s="334">
        <f>'Математика-4 2019 расклад'!K67</f>
        <v>110</v>
      </c>
      <c r="F67" s="334">
        <f>'Математика-4 2020 расклад'!K67</f>
        <v>101</v>
      </c>
      <c r="G67" s="369">
        <f>'Математика-4 2021 расклад'!K67</f>
        <v>118</v>
      </c>
      <c r="H67" s="344">
        <f>'Математика-4 2018 расклад'!L67</f>
        <v>89.990999999999985</v>
      </c>
      <c r="I67" s="334">
        <f>'Математика-4 2019 расклад'!L67</f>
        <v>94.006</v>
      </c>
      <c r="J67" s="334">
        <f>'Математика-4 2020 расклад'!L67</f>
        <v>89.990999999999985</v>
      </c>
      <c r="K67" s="381">
        <f>'Математика-4 2021 расклад'!L67</f>
        <v>101.9992</v>
      </c>
      <c r="L67" s="375">
        <f>'Математика-4 2018 расклад'!M67</f>
        <v>89.1</v>
      </c>
      <c r="M67" s="335">
        <f>'Математика-4 2019 расклад'!M67</f>
        <v>85.460000000000008</v>
      </c>
      <c r="N67" s="335">
        <f>'Математика-4 2020 расклад'!M67</f>
        <v>89.1</v>
      </c>
      <c r="O67" s="387">
        <f>'Математика-4 2021 расклад'!M67</f>
        <v>86.44</v>
      </c>
      <c r="P67" s="344">
        <f>'Математика-4 2018 расклад'!N67</f>
        <v>1.9997999999999998</v>
      </c>
      <c r="Q67" s="334">
        <f>'Математика-4 2019 расклад'!N67</f>
        <v>0</v>
      </c>
      <c r="R67" s="334">
        <f>'Математика-4 2020 расклад'!N67</f>
        <v>1.9997999999999998</v>
      </c>
      <c r="S67" s="381">
        <f>'Математика-4 2021 расклад'!N67</f>
        <v>0</v>
      </c>
      <c r="T67" s="375">
        <f>'Математика-4 2018 расклад'!O67</f>
        <v>1.98</v>
      </c>
      <c r="U67" s="335">
        <f>'Математика-4 2019 расклад'!O67</f>
        <v>0</v>
      </c>
      <c r="V67" s="335">
        <f>'Математика-4 2020 расклад'!O67</f>
        <v>1.98</v>
      </c>
      <c r="W67" s="345">
        <f>'Математика-4 2021 расклад'!O67</f>
        <v>0</v>
      </c>
    </row>
    <row r="68" spans="1:23" s="296" customFormat="1" ht="15" customHeight="1" thickBot="1" x14ac:dyDescent="0.3">
      <c r="A68" s="24">
        <v>19</v>
      </c>
      <c r="B68" s="311">
        <v>40133</v>
      </c>
      <c r="C68" s="339" t="s">
        <v>45</v>
      </c>
      <c r="D68" s="350">
        <f>'Математика-4 2018 расклад'!K68</f>
        <v>59</v>
      </c>
      <c r="E68" s="351">
        <f>'Математика-4 2019 расклад'!K68</f>
        <v>66</v>
      </c>
      <c r="F68" s="351">
        <f>'Математика-4 2020 расклад'!K68</f>
        <v>59</v>
      </c>
      <c r="G68" s="370">
        <f>'Математика-4 2021 расклад'!K68</f>
        <v>105</v>
      </c>
      <c r="H68" s="350">
        <f>'Математика-4 2018 расклад'!L68</f>
        <v>33.995800000000003</v>
      </c>
      <c r="I68" s="351">
        <f>'Математика-4 2019 расклад'!L68</f>
        <v>52.001399999999997</v>
      </c>
      <c r="J68" s="351">
        <f>'Математика-4 2020 расклад'!L68</f>
        <v>33.995800000000003</v>
      </c>
      <c r="K68" s="382">
        <f>'Математика-4 2021 расклад'!L68</f>
        <v>87.002999999999986</v>
      </c>
      <c r="L68" s="376">
        <f>'Математика-4 2018 расклад'!M68</f>
        <v>57.62</v>
      </c>
      <c r="M68" s="352">
        <f>'Математика-4 2019 расклад'!M68</f>
        <v>78.789999999999992</v>
      </c>
      <c r="N68" s="352">
        <f>'Математика-4 2020 расклад'!M68</f>
        <v>57.62</v>
      </c>
      <c r="O68" s="388">
        <f>'Математика-4 2021 расклад'!M68</f>
        <v>82.86</v>
      </c>
      <c r="P68" s="350">
        <f>'Математика-4 2018 расклад'!N68</f>
        <v>8.9975000000000005</v>
      </c>
      <c r="Q68" s="351">
        <f>'Математика-4 2019 расклад'!N68</f>
        <v>0.99659999999999993</v>
      </c>
      <c r="R68" s="351">
        <f>'Математика-4 2020 расклад'!N68</f>
        <v>8.9975000000000005</v>
      </c>
      <c r="S68" s="382">
        <f>'Математика-4 2021 расклад'!N68</f>
        <v>1.9950000000000001</v>
      </c>
      <c r="T68" s="376">
        <f>'Математика-4 2018 расклад'!O68</f>
        <v>15.25</v>
      </c>
      <c r="U68" s="352">
        <f>'Математика-4 2019 расклад'!O68</f>
        <v>1.51</v>
      </c>
      <c r="V68" s="352">
        <f>'Математика-4 2020 расклад'!O68</f>
        <v>15.25</v>
      </c>
      <c r="W68" s="353">
        <f>'Математика-4 2021 расклад'!O68</f>
        <v>1.9</v>
      </c>
    </row>
    <row r="69" spans="1:23" s="296" customFormat="1" ht="15" customHeight="1" thickBot="1" x14ac:dyDescent="0.3">
      <c r="A69" s="35"/>
      <c r="B69" s="51"/>
      <c r="C69" s="342" t="s">
        <v>107</v>
      </c>
      <c r="D69" s="362">
        <f>'Математика-4 2018 расклад'!K69</f>
        <v>1059</v>
      </c>
      <c r="E69" s="363">
        <f>'Математика-4 2019 расклад'!K69</f>
        <v>1275</v>
      </c>
      <c r="F69" s="363">
        <f>'Математика-4 2020 расклад'!K69</f>
        <v>1346</v>
      </c>
      <c r="G69" s="366">
        <f>'Математика-4 2021 расклад'!K69</f>
        <v>1638</v>
      </c>
      <c r="H69" s="362">
        <f>'Математика-4 2018 расклад'!L69</f>
        <v>888.04200000000014</v>
      </c>
      <c r="I69" s="363">
        <f>'Математика-4 2019 расклад'!L69</f>
        <v>1067.0096000000001</v>
      </c>
      <c r="J69" s="363">
        <f>'Математика-4 2020 расклад'!L69</f>
        <v>962.00190000000009</v>
      </c>
      <c r="K69" s="378">
        <f>'Математика-4 2021 расклад'!L69</f>
        <v>1352.9948999999999</v>
      </c>
      <c r="L69" s="372">
        <f>'Математика-4 2018 расклад'!M69</f>
        <v>84.592307692307685</v>
      </c>
      <c r="M69" s="364">
        <f>'Математика-4 2019 расклад'!M69</f>
        <v>83.538461538461547</v>
      </c>
      <c r="N69" s="364">
        <f>'Математика-4 2020 расклад'!M69</f>
        <v>72.564285714285717</v>
      </c>
      <c r="O69" s="384">
        <f>'Математика-4 2021 расклад'!M69</f>
        <v>81.016428571428563</v>
      </c>
      <c r="P69" s="362">
        <f>'Математика-4 2018 расклад'!N69</f>
        <v>10.940000000000001</v>
      </c>
      <c r="Q69" s="363">
        <f>'Математика-4 2019 расклад'!N69</f>
        <v>19.992000000000001</v>
      </c>
      <c r="R69" s="363">
        <f>'Математика-4 2020 расклад'!N69</f>
        <v>78.00630000000001</v>
      </c>
      <c r="S69" s="378">
        <f>'Математика-4 2021 расклад'!N69</f>
        <v>24.003499999999999</v>
      </c>
      <c r="T69" s="372">
        <f>'Математика-4 2018 расклад'!O69</f>
        <v>3.75</v>
      </c>
      <c r="U69" s="364">
        <f>'Математика-4 2019 расклад'!O69</f>
        <v>2.7085714285714286</v>
      </c>
      <c r="V69" s="364">
        <f>'Математика-4 2020 расклад'!O69</f>
        <v>6.674545454545453</v>
      </c>
      <c r="W69" s="365">
        <f>'Математика-4 2021 расклад'!O69</f>
        <v>4.1566666666666663</v>
      </c>
    </row>
    <row r="70" spans="1:23" s="296" customFormat="1" ht="15" customHeight="1" x14ac:dyDescent="0.25">
      <c r="A70" s="301">
        <v>1</v>
      </c>
      <c r="B70" s="311">
        <v>50040</v>
      </c>
      <c r="C70" s="339" t="s">
        <v>56</v>
      </c>
      <c r="D70" s="358">
        <f>'Математика-4 2018 расклад'!K70</f>
        <v>75</v>
      </c>
      <c r="E70" s="359">
        <f>'Математика-4 2019 расклад'!K70</f>
        <v>103</v>
      </c>
      <c r="F70" s="359">
        <f>'Математика-4 2020 расклад'!K70</f>
        <v>95</v>
      </c>
      <c r="G70" s="368">
        <f>'Математика-4 2021 расклад'!K70</f>
        <v>102</v>
      </c>
      <c r="H70" s="358">
        <f>'Математика-4 2018 расклад'!L70</f>
        <v>66</v>
      </c>
      <c r="I70" s="359">
        <f>'Математика-4 2019 расклад'!L70</f>
        <v>95.995999999999981</v>
      </c>
      <c r="J70" s="359">
        <f>'Математика-4 2020 расклад'!L70</f>
        <v>81.994500000000002</v>
      </c>
      <c r="K70" s="380">
        <f>'Математика-4 2021 расклад'!L70</f>
        <v>99.001200000000011</v>
      </c>
      <c r="L70" s="374">
        <f>'Математика-4 2018 расклад'!M70</f>
        <v>88</v>
      </c>
      <c r="M70" s="360">
        <f>'Математика-4 2019 расклад'!M70</f>
        <v>93.199999999999989</v>
      </c>
      <c r="N70" s="360">
        <f>'Математика-4 2020 расклад'!M70</f>
        <v>86.31</v>
      </c>
      <c r="O70" s="386">
        <f>'Математика-4 2021 расклад'!M70</f>
        <v>97.06</v>
      </c>
      <c r="P70" s="358">
        <f>'Математика-4 2018 расклад'!N70</f>
        <v>0</v>
      </c>
      <c r="Q70" s="359">
        <f>'Математика-4 2019 расклад'!N70</f>
        <v>0</v>
      </c>
      <c r="R70" s="359">
        <f>'Математика-4 2020 расклад'!N70</f>
        <v>0</v>
      </c>
      <c r="S70" s="380">
        <f>'Математика-4 2021 расклад'!N70</f>
        <v>0</v>
      </c>
      <c r="T70" s="374">
        <f>'Математика-4 2018 расклад'!O70</f>
        <v>0</v>
      </c>
      <c r="U70" s="360">
        <f>'Математика-4 2019 расклад'!O70</f>
        <v>0</v>
      </c>
      <c r="V70" s="360">
        <f>'Математика-4 2020 расклад'!O70</f>
        <v>0</v>
      </c>
      <c r="W70" s="361">
        <f>'Математика-4 2021 расклад'!O70</f>
        <v>0</v>
      </c>
    </row>
    <row r="71" spans="1:23" s="296" customFormat="1" ht="15" customHeight="1" x14ac:dyDescent="0.25">
      <c r="A71" s="307">
        <v>2</v>
      </c>
      <c r="B71" s="311">
        <v>50003</v>
      </c>
      <c r="C71" s="339" t="s">
        <v>99</v>
      </c>
      <c r="D71" s="344">
        <f>'Математика-4 2018 расклад'!K71</f>
        <v>104</v>
      </c>
      <c r="E71" s="334">
        <f>'Математика-4 2019 расклад'!K71</f>
        <v>124</v>
      </c>
      <c r="F71" s="334">
        <f>'Математика-4 2020 расклад'!K71</f>
        <v>84</v>
      </c>
      <c r="G71" s="369">
        <f>'Математика-4 2021 расклад'!K71</f>
        <v>115</v>
      </c>
      <c r="H71" s="344">
        <f>'Математика-4 2018 расклад'!L71</f>
        <v>97.032000000000011</v>
      </c>
      <c r="I71" s="334">
        <f>'Математика-4 2019 расклад'!L71</f>
        <v>117.0064</v>
      </c>
      <c r="J71" s="334">
        <f>'Математика-4 2020 расклад'!L71</f>
        <v>78.002399999999994</v>
      </c>
      <c r="K71" s="381">
        <f>'Математика-4 2021 расклад'!L71</f>
        <v>100.00400000000002</v>
      </c>
      <c r="L71" s="375">
        <f>'Математика-4 2018 расклад'!M71</f>
        <v>93.300000000000011</v>
      </c>
      <c r="M71" s="335">
        <f>'Математика-4 2019 расклад'!M71</f>
        <v>94.36</v>
      </c>
      <c r="N71" s="335">
        <f>'Математика-4 2020 расклад'!M71</f>
        <v>92.86</v>
      </c>
      <c r="O71" s="387">
        <f>'Математика-4 2021 расклад'!M71</f>
        <v>86.960000000000008</v>
      </c>
      <c r="P71" s="344">
        <f>'Математика-4 2018 расклад'!N71</f>
        <v>0</v>
      </c>
      <c r="Q71" s="334">
        <f>'Математика-4 2019 расклад'!N71</f>
        <v>0</v>
      </c>
      <c r="R71" s="334">
        <f>'Математика-4 2020 расклад'!N71</f>
        <v>0.99959999999999993</v>
      </c>
      <c r="S71" s="381">
        <f>'Математика-4 2021 расклад'!N71</f>
        <v>3.0014999999999996</v>
      </c>
      <c r="T71" s="375">
        <f>'Математика-4 2018 расклад'!O71</f>
        <v>0</v>
      </c>
      <c r="U71" s="335">
        <f>'Математика-4 2019 расклад'!O71</f>
        <v>0</v>
      </c>
      <c r="V71" s="335">
        <f>'Математика-4 2020 расклад'!O71</f>
        <v>1.19</v>
      </c>
      <c r="W71" s="345">
        <f>'Математика-4 2021 расклад'!O71</f>
        <v>2.61</v>
      </c>
    </row>
    <row r="72" spans="1:23" s="296" customFormat="1" ht="15" customHeight="1" x14ac:dyDescent="0.25">
      <c r="A72" s="307">
        <v>3</v>
      </c>
      <c r="B72" s="311">
        <v>50060</v>
      </c>
      <c r="C72" s="339" t="s">
        <v>58</v>
      </c>
      <c r="D72" s="344">
        <f>'Математика-4 2018 расклад'!K72</f>
        <v>51</v>
      </c>
      <c r="E72" s="334">
        <f>'Математика-4 2019 расклад'!K72</f>
        <v>73</v>
      </c>
      <c r="F72" s="334">
        <f>'Математика-4 2020 расклад'!K72</f>
        <v>128</v>
      </c>
      <c r="G72" s="369">
        <f>'Математика-4 2021 расклад'!K72</f>
        <v>178</v>
      </c>
      <c r="H72" s="344">
        <f>'Математика-4 2018 расклад'!L72</f>
        <v>46.970999999999997</v>
      </c>
      <c r="I72" s="334">
        <f>'Математика-4 2019 расклад'!L72</f>
        <v>66.999400000000009</v>
      </c>
      <c r="J72" s="334">
        <f>'Математика-4 2020 расклад'!L72</f>
        <v>105.99680000000001</v>
      </c>
      <c r="K72" s="381">
        <f>'Математика-4 2021 расклад'!L72</f>
        <v>156.99599999999998</v>
      </c>
      <c r="L72" s="375">
        <f>'Математика-4 2018 расклад'!M72</f>
        <v>92.1</v>
      </c>
      <c r="M72" s="335">
        <f>'Математика-4 2019 расклад'!M72</f>
        <v>91.78</v>
      </c>
      <c r="N72" s="335">
        <f>'Математика-4 2020 расклад'!M72</f>
        <v>82.81</v>
      </c>
      <c r="O72" s="387">
        <f>'Математика-4 2021 расклад'!M72</f>
        <v>88.199999999999989</v>
      </c>
      <c r="P72" s="344">
        <f>'Математика-4 2018 расклад'!N72</f>
        <v>0</v>
      </c>
      <c r="Q72" s="334">
        <f>'Математика-4 2019 расклад'!N72</f>
        <v>0</v>
      </c>
      <c r="R72" s="334">
        <f>'Математика-4 2020 расклад'!N72</f>
        <v>2.9951999999999996</v>
      </c>
      <c r="S72" s="381">
        <f>'Математика-4 2021 расклад'!N72</f>
        <v>0</v>
      </c>
      <c r="T72" s="375">
        <f>'Математика-4 2018 расклад'!O72</f>
        <v>0</v>
      </c>
      <c r="U72" s="335">
        <f>'Математика-4 2019 расклад'!O72</f>
        <v>0</v>
      </c>
      <c r="V72" s="335">
        <f>'Математика-4 2020 расклад'!O72</f>
        <v>2.34</v>
      </c>
      <c r="W72" s="345">
        <f>'Математика-4 2021 расклад'!O72</f>
        <v>0</v>
      </c>
    </row>
    <row r="73" spans="1:23" s="296" customFormat="1" ht="15" customHeight="1" x14ac:dyDescent="0.25">
      <c r="A73" s="307">
        <v>4</v>
      </c>
      <c r="B73" s="312">
        <v>50170</v>
      </c>
      <c r="C73" s="339" t="s">
        <v>59</v>
      </c>
      <c r="D73" s="344">
        <f>'Математика-4 2018 расклад'!K73</f>
        <v>45</v>
      </c>
      <c r="E73" s="334">
        <f>'Математика-4 2019 расклад'!K73</f>
        <v>75</v>
      </c>
      <c r="F73" s="334">
        <f>'Математика-4 2020 расклад'!K73</f>
        <v>79</v>
      </c>
      <c r="G73" s="369">
        <f>'Математика-4 2021 расклад'!K73</f>
        <v>71</v>
      </c>
      <c r="H73" s="344">
        <f>'Математика-4 2018 расклад'!L73</f>
        <v>36.99</v>
      </c>
      <c r="I73" s="334">
        <f>'Математика-4 2019 расклад'!L73</f>
        <v>63</v>
      </c>
      <c r="J73" s="334">
        <f>'Математика-4 2020 расклад'!L73</f>
        <v>51.997799999999998</v>
      </c>
      <c r="K73" s="381">
        <f>'Математика-4 2021 расклад'!L73</f>
        <v>48.997099999999989</v>
      </c>
      <c r="L73" s="375">
        <f>'Математика-4 2018 расклад'!M73</f>
        <v>82.2</v>
      </c>
      <c r="M73" s="335">
        <f>'Математика-4 2019 расклад'!M73</f>
        <v>84</v>
      </c>
      <c r="N73" s="335">
        <f>'Математика-4 2020 расклад'!M73</f>
        <v>65.819999999999993</v>
      </c>
      <c r="O73" s="387">
        <f>'Математика-4 2021 расклад'!M73</f>
        <v>69.009999999999991</v>
      </c>
      <c r="P73" s="344">
        <f>'Математика-4 2018 расклад'!N73</f>
        <v>3.0150000000000001</v>
      </c>
      <c r="Q73" s="334">
        <f>'Математика-4 2019 расклад'!N73</f>
        <v>0.99750000000000005</v>
      </c>
      <c r="R73" s="334">
        <f>'Математика-4 2020 расклад'!N73</f>
        <v>3.0019999999999998</v>
      </c>
      <c r="S73" s="381">
        <f>'Математика-4 2021 расклад'!N73</f>
        <v>8.0016999999999996</v>
      </c>
      <c r="T73" s="375">
        <f>'Математика-4 2018 расклад'!O73</f>
        <v>6.7</v>
      </c>
      <c r="U73" s="335">
        <f>'Математика-4 2019 расклад'!O73</f>
        <v>1.33</v>
      </c>
      <c r="V73" s="335">
        <f>'Математика-4 2020 расклад'!O73</f>
        <v>3.8</v>
      </c>
      <c r="W73" s="345">
        <f>'Математика-4 2021 расклад'!O73</f>
        <v>11.27</v>
      </c>
    </row>
    <row r="74" spans="1:23" s="296" customFormat="1" ht="15" customHeight="1" x14ac:dyDescent="0.25">
      <c r="A74" s="307">
        <v>5</v>
      </c>
      <c r="B74" s="311">
        <v>50230</v>
      </c>
      <c r="C74" s="339" t="s">
        <v>60</v>
      </c>
      <c r="D74" s="344">
        <f>'Математика-4 2018 расклад'!K74</f>
        <v>72</v>
      </c>
      <c r="E74" s="334">
        <f>'Математика-4 2019 расклад'!K74</f>
        <v>77</v>
      </c>
      <c r="F74" s="334">
        <f>'Математика-4 2020 расклад'!K74</f>
        <v>91</v>
      </c>
      <c r="G74" s="369">
        <f>'Математика-4 2021 расклад'!K74</f>
        <v>114</v>
      </c>
      <c r="H74" s="344">
        <f>'Математика-4 2018 расклад'!L74</f>
        <v>72</v>
      </c>
      <c r="I74" s="334">
        <f>'Математика-4 2019 расклад'!L74</f>
        <v>63.001399999999997</v>
      </c>
      <c r="J74" s="334">
        <f>'Математика-4 2020 расклад'!L74</f>
        <v>56.993299999999998</v>
      </c>
      <c r="K74" s="381">
        <f>'Математика-4 2021 расклад'!L74</f>
        <v>90.994799999999998</v>
      </c>
      <c r="L74" s="375">
        <f>'Математика-4 2018 расклад'!M74</f>
        <v>100</v>
      </c>
      <c r="M74" s="335">
        <f>'Математика-4 2019 расклад'!M74</f>
        <v>81.819999999999993</v>
      </c>
      <c r="N74" s="335">
        <f>'Математика-4 2020 расклад'!M74</f>
        <v>62.629999999999995</v>
      </c>
      <c r="O74" s="387">
        <f>'Математика-4 2021 расклад'!M74</f>
        <v>79.819999999999993</v>
      </c>
      <c r="P74" s="344">
        <f>'Математика-4 2018 расклад'!N74</f>
        <v>0</v>
      </c>
      <c r="Q74" s="334">
        <f>'Математика-4 2019 расклад'!N74</f>
        <v>2.0020000000000002</v>
      </c>
      <c r="R74" s="334">
        <f>'Математика-4 2020 расклад'!N74</f>
        <v>7.998899999999999</v>
      </c>
      <c r="S74" s="381">
        <f>'Математика-4 2021 расклад'!N74</f>
        <v>1.9950000000000001</v>
      </c>
      <c r="T74" s="375">
        <f>'Математика-4 2018 расклад'!O74</f>
        <v>0</v>
      </c>
      <c r="U74" s="335">
        <f>'Математика-4 2019 расклад'!O74</f>
        <v>2.6</v>
      </c>
      <c r="V74" s="335">
        <f>'Математика-4 2020 расклад'!O74</f>
        <v>8.7899999999999991</v>
      </c>
      <c r="W74" s="345">
        <f>'Математика-4 2021 расклад'!O74</f>
        <v>1.75</v>
      </c>
    </row>
    <row r="75" spans="1:23" s="296" customFormat="1" ht="15" customHeight="1" x14ac:dyDescent="0.25">
      <c r="A75" s="307">
        <v>6</v>
      </c>
      <c r="B75" s="311">
        <v>50340</v>
      </c>
      <c r="C75" s="339" t="s">
        <v>61</v>
      </c>
      <c r="D75" s="344">
        <f>'Математика-4 2018 расклад'!K75</f>
        <v>88</v>
      </c>
      <c r="E75" s="334">
        <f>'Математика-4 2019 расклад'!K75</f>
        <v>59</v>
      </c>
      <c r="F75" s="334">
        <f>'Математика-4 2020 расклад'!K75</f>
        <v>67</v>
      </c>
      <c r="G75" s="369">
        <f>'Математика-4 2021 расклад'!K75</f>
        <v>83</v>
      </c>
      <c r="H75" s="344">
        <f>'Математика-4 2018 расклад'!L75</f>
        <v>66</v>
      </c>
      <c r="I75" s="334">
        <f>'Математика-4 2019 расклад'!L75</f>
        <v>42.999200000000002</v>
      </c>
      <c r="J75" s="334">
        <f>'Математика-4 2020 расклад'!L75</f>
        <v>54.00200000000001</v>
      </c>
      <c r="K75" s="381">
        <f>'Математика-4 2021 расклад'!L75</f>
        <v>56.000100000000003</v>
      </c>
      <c r="L75" s="375">
        <f>'Математика-4 2018 расклад'!M75</f>
        <v>75</v>
      </c>
      <c r="M75" s="335">
        <f>'Математика-4 2019 расклад'!M75</f>
        <v>72.88</v>
      </c>
      <c r="N75" s="335">
        <f>'Математика-4 2020 расклад'!M75</f>
        <v>80.600000000000009</v>
      </c>
      <c r="O75" s="387">
        <f>'Математика-4 2021 расклад'!M75</f>
        <v>67.47</v>
      </c>
      <c r="P75" s="344">
        <f>'Математика-4 2018 расклад'!N75</f>
        <v>0.96800000000000008</v>
      </c>
      <c r="Q75" s="334">
        <f>'Математика-4 2019 расклад'!N75</f>
        <v>2.0001000000000002</v>
      </c>
      <c r="R75" s="334">
        <f>'Математика-4 2020 расклад'!N75</f>
        <v>0.99829999999999997</v>
      </c>
      <c r="S75" s="381">
        <f>'Математика-4 2021 расклад'!N75</f>
        <v>0</v>
      </c>
      <c r="T75" s="375">
        <f>'Математика-4 2018 расклад'!O75</f>
        <v>1.1000000000000001</v>
      </c>
      <c r="U75" s="335">
        <f>'Математика-4 2019 расклад'!O75</f>
        <v>3.39</v>
      </c>
      <c r="V75" s="335">
        <f>'Математика-4 2020 расклад'!O75</f>
        <v>1.49</v>
      </c>
      <c r="W75" s="345">
        <f>'Математика-4 2021 расклад'!O75</f>
        <v>0</v>
      </c>
    </row>
    <row r="76" spans="1:23" s="296" customFormat="1" ht="15" customHeight="1" x14ac:dyDescent="0.25">
      <c r="A76" s="307">
        <v>7</v>
      </c>
      <c r="B76" s="311">
        <v>50420</v>
      </c>
      <c r="C76" s="339" t="s">
        <v>62</v>
      </c>
      <c r="D76" s="344">
        <f>'Математика-4 2018 расклад'!K76</f>
        <v>101</v>
      </c>
      <c r="E76" s="334">
        <f>'Математика-4 2019 расклад'!K76</f>
        <v>80</v>
      </c>
      <c r="F76" s="334">
        <f>'Математика-4 2020 расклад'!K76</f>
        <v>97</v>
      </c>
      <c r="G76" s="369">
        <f>'Математика-4 2021 расклад'!K76</f>
        <v>106</v>
      </c>
      <c r="H76" s="344">
        <f>'Математика-4 2018 расклад'!L76</f>
        <v>92.010999999999981</v>
      </c>
      <c r="I76" s="334">
        <f>'Математика-4 2019 расклад'!L76</f>
        <v>65</v>
      </c>
      <c r="J76" s="334">
        <f>'Математика-4 2020 расклад'!L76</f>
        <v>84.991400000000013</v>
      </c>
      <c r="K76" s="381">
        <f>'Математика-4 2021 расклад'!L76</f>
        <v>88.001199999999983</v>
      </c>
      <c r="L76" s="375">
        <f>'Математика-4 2018 расклад'!M76</f>
        <v>91.1</v>
      </c>
      <c r="M76" s="335">
        <f>'Математика-4 2019 расклад'!M76</f>
        <v>81.25</v>
      </c>
      <c r="N76" s="335">
        <f>'Математика-4 2020 расклад'!M76</f>
        <v>87.62</v>
      </c>
      <c r="O76" s="387">
        <f>'Математика-4 2021 расклад'!M76</f>
        <v>83.02</v>
      </c>
      <c r="P76" s="344">
        <f>'Математика-4 2018 расклад'!N76</f>
        <v>0</v>
      </c>
      <c r="Q76" s="334">
        <f>'Математика-4 2019 расклад'!N76</f>
        <v>0</v>
      </c>
      <c r="R76" s="334">
        <f>'Математика-4 2020 расклад'!N76</f>
        <v>0</v>
      </c>
      <c r="S76" s="381">
        <f>'Математика-4 2021 расклад'!N76</f>
        <v>0</v>
      </c>
      <c r="T76" s="375">
        <f>'Математика-4 2018 расклад'!O76</f>
        <v>0</v>
      </c>
      <c r="U76" s="335">
        <f>'Математика-4 2019 расклад'!O76</f>
        <v>0</v>
      </c>
      <c r="V76" s="335">
        <f>'Математика-4 2020 расклад'!O76</f>
        <v>0</v>
      </c>
      <c r="W76" s="345">
        <f>'Математика-4 2021 расклад'!O76</f>
        <v>0</v>
      </c>
    </row>
    <row r="77" spans="1:23" s="296" customFormat="1" ht="15" customHeight="1" x14ac:dyDescent="0.25">
      <c r="A77" s="307">
        <v>8</v>
      </c>
      <c r="B77" s="311">
        <v>50450</v>
      </c>
      <c r="C77" s="339" t="s">
        <v>63</v>
      </c>
      <c r="D77" s="344">
        <f>'Математика-4 2018 расклад'!K77</f>
        <v>98</v>
      </c>
      <c r="E77" s="334">
        <f>'Математика-4 2019 расклад'!K77</f>
        <v>134</v>
      </c>
      <c r="F77" s="334">
        <f>'Математика-4 2020 расклад'!K77</f>
        <v>143</v>
      </c>
      <c r="G77" s="369">
        <f>'Математика-4 2021 расклад'!K77</f>
        <v>159</v>
      </c>
      <c r="H77" s="344">
        <f>'Математика-4 2018 расклад'!L77</f>
        <v>64.97399999999999</v>
      </c>
      <c r="I77" s="334">
        <f>'Математика-4 2019 расклад'!L77</f>
        <v>108.00399999999999</v>
      </c>
      <c r="J77" s="334">
        <f>'Математика-4 2020 расклад'!L77</f>
        <v>92.006200000000007</v>
      </c>
      <c r="K77" s="381">
        <f>'Математика-4 2021 расклад'!L77</f>
        <v>125.99160000000002</v>
      </c>
      <c r="L77" s="375">
        <f>'Математика-4 2018 расклад'!M77</f>
        <v>66.3</v>
      </c>
      <c r="M77" s="335">
        <f>'Математика-4 2019 расклад'!M77</f>
        <v>80.599999999999994</v>
      </c>
      <c r="N77" s="335">
        <f>'Математика-4 2020 расклад'!M77</f>
        <v>64.34</v>
      </c>
      <c r="O77" s="387">
        <f>'Математика-4 2021 расклад'!M77</f>
        <v>79.240000000000009</v>
      </c>
      <c r="P77" s="344">
        <f>'Математика-4 2018 расклад'!N77</f>
        <v>5.9779999999999998</v>
      </c>
      <c r="Q77" s="334">
        <f>'Математика-4 2019 расклад'!N77</f>
        <v>3.9931999999999999</v>
      </c>
      <c r="R77" s="334">
        <f>'Математика-4 2020 расклад'!N77</f>
        <v>6.0060000000000002</v>
      </c>
      <c r="S77" s="381">
        <f>'Математика-4 2021 расклад'!N77</f>
        <v>0</v>
      </c>
      <c r="T77" s="375">
        <f>'Математика-4 2018 расклад'!O77</f>
        <v>6.1</v>
      </c>
      <c r="U77" s="335">
        <f>'Математика-4 2019 расклад'!O77</f>
        <v>2.98</v>
      </c>
      <c r="V77" s="335">
        <f>'Математика-4 2020 расклад'!O77</f>
        <v>4.2</v>
      </c>
      <c r="W77" s="345">
        <f>'Математика-4 2021 расклад'!O77</f>
        <v>0</v>
      </c>
    </row>
    <row r="78" spans="1:23" s="296" customFormat="1" ht="15" customHeight="1" x14ac:dyDescent="0.25">
      <c r="A78" s="307">
        <v>9</v>
      </c>
      <c r="B78" s="311">
        <v>50620</v>
      </c>
      <c r="C78" s="339" t="s">
        <v>64</v>
      </c>
      <c r="D78" s="344">
        <f>'Математика-4 2018 расклад'!K78</f>
        <v>79</v>
      </c>
      <c r="E78" s="334">
        <f>'Математика-4 2019 расклад'!K78</f>
        <v>78</v>
      </c>
      <c r="F78" s="334">
        <f>'Математика-4 2020 расклад'!K78</f>
        <v>47</v>
      </c>
      <c r="G78" s="369">
        <f>'Математика-4 2021 расклад'!K78</f>
        <v>76</v>
      </c>
      <c r="H78" s="344">
        <f>'Математика-4 2018 расклад'!L78</f>
        <v>51.033999999999999</v>
      </c>
      <c r="I78" s="334">
        <f>'Математика-4 2019 расклад'!L78</f>
        <v>63.000599999999991</v>
      </c>
      <c r="J78" s="334">
        <f>'Математика-4 2020 расклад'!L78</f>
        <v>33.9998</v>
      </c>
      <c r="K78" s="381">
        <f>'Математика-4 2021 расклад'!L78</f>
        <v>42.005199999999995</v>
      </c>
      <c r="L78" s="375">
        <f>'Математика-4 2018 расклад'!M78</f>
        <v>64.599999999999994</v>
      </c>
      <c r="M78" s="335">
        <f>'Математика-4 2019 расклад'!M78</f>
        <v>80.77</v>
      </c>
      <c r="N78" s="335">
        <f>'Математика-4 2020 расклад'!M78</f>
        <v>72.34</v>
      </c>
      <c r="O78" s="387">
        <f>'Математика-4 2021 расклад'!M78</f>
        <v>55.269999999999996</v>
      </c>
      <c r="P78" s="344">
        <f>'Математика-4 2018 расклад'!N78</f>
        <v>0</v>
      </c>
      <c r="Q78" s="334">
        <f>'Математика-4 2019 расклад'!N78</f>
        <v>0</v>
      </c>
      <c r="R78" s="334">
        <f>'Математика-4 2020 расклад'!N78</f>
        <v>0</v>
      </c>
      <c r="S78" s="381">
        <f>'Математика-4 2021 расклад'!N78</f>
        <v>3.0019999999999998</v>
      </c>
      <c r="T78" s="375">
        <f>'Математика-4 2018 расклад'!O78</f>
        <v>0</v>
      </c>
      <c r="U78" s="335">
        <f>'Математика-4 2019 расклад'!O78</f>
        <v>0</v>
      </c>
      <c r="V78" s="335">
        <f>'Математика-4 2020 расклад'!O78</f>
        <v>0</v>
      </c>
      <c r="W78" s="345">
        <f>'Математика-4 2021 расклад'!O78</f>
        <v>3.95</v>
      </c>
    </row>
    <row r="79" spans="1:23" s="296" customFormat="1" ht="15" customHeight="1" x14ac:dyDescent="0.25">
      <c r="A79" s="307">
        <v>10</v>
      </c>
      <c r="B79" s="311">
        <v>50760</v>
      </c>
      <c r="C79" s="339" t="s">
        <v>65</v>
      </c>
      <c r="D79" s="344">
        <f>'Математика-4 2018 расклад'!K79</f>
        <v>97</v>
      </c>
      <c r="E79" s="334">
        <f>'Математика-4 2019 расклад'!K79</f>
        <v>122</v>
      </c>
      <c r="F79" s="334">
        <f>'Математика-4 2020 расклад'!K79</f>
        <v>119</v>
      </c>
      <c r="G79" s="369">
        <f>'Математика-4 2021 расклад'!K79</f>
        <v>237</v>
      </c>
      <c r="H79" s="344">
        <f>'Математика-4 2018 расклад'!L79</f>
        <v>68.966999999999999</v>
      </c>
      <c r="I79" s="334">
        <f>'Математика-4 2019 расклад'!L79</f>
        <v>97.002200000000016</v>
      </c>
      <c r="J79" s="334">
        <f>'Математика-4 2020 расклад'!L79</f>
        <v>70.0077</v>
      </c>
      <c r="K79" s="381">
        <f>'Математика-4 2021 расклад'!L79</f>
        <v>211.00110000000001</v>
      </c>
      <c r="L79" s="375">
        <f>'Математика-4 2018 расклад'!M79</f>
        <v>71.099999999999994</v>
      </c>
      <c r="M79" s="335">
        <f>'Математика-4 2019 расклад'!M79</f>
        <v>79.510000000000005</v>
      </c>
      <c r="N79" s="335">
        <f>'Математика-4 2020 расклад'!M79</f>
        <v>58.83</v>
      </c>
      <c r="O79" s="387">
        <f>'Математика-4 2021 расклад'!M79</f>
        <v>89.03</v>
      </c>
      <c r="P79" s="344">
        <f>'Математика-4 2018 расклад'!N79</f>
        <v>0</v>
      </c>
      <c r="Q79" s="334">
        <f>'Математика-4 2019 расклад'!N79</f>
        <v>0</v>
      </c>
      <c r="R79" s="334">
        <f>'Математика-4 2020 расклад'!N79</f>
        <v>21.003499999999999</v>
      </c>
      <c r="S79" s="381">
        <f>'Математика-4 2021 расклад'!N79</f>
        <v>0</v>
      </c>
      <c r="T79" s="375">
        <f>'Математика-4 2018 расклад'!O79</f>
        <v>0</v>
      </c>
      <c r="U79" s="335">
        <f>'Математика-4 2019 расклад'!O79</f>
        <v>0</v>
      </c>
      <c r="V79" s="335">
        <f>'Математика-4 2020 расклад'!O79</f>
        <v>17.649999999999999</v>
      </c>
      <c r="W79" s="345">
        <f>'Математика-4 2021 расклад'!O79</f>
        <v>0</v>
      </c>
    </row>
    <row r="80" spans="1:23" s="296" customFormat="1" ht="15" customHeight="1" x14ac:dyDescent="0.25">
      <c r="A80" s="307">
        <v>11</v>
      </c>
      <c r="B80" s="311">
        <v>50780</v>
      </c>
      <c r="C80" s="339" t="s">
        <v>66</v>
      </c>
      <c r="D80" s="344">
        <f>'Математика-4 2018 расклад'!K80</f>
        <v>108</v>
      </c>
      <c r="E80" s="334">
        <f>'Математика-4 2019 расклад'!K80</f>
        <v>135</v>
      </c>
      <c r="F80" s="334">
        <f>'Математика-4 2020 расклад'!K80</f>
        <v>130</v>
      </c>
      <c r="G80" s="369">
        <f>'Математика-4 2021 расклад'!K80</f>
        <v>154</v>
      </c>
      <c r="H80" s="344">
        <f>'Математика-4 2018 расклад'!L80</f>
        <v>99.036000000000001</v>
      </c>
      <c r="I80" s="334">
        <f>'Математика-4 2019 расклад'!L80</f>
        <v>107.001</v>
      </c>
      <c r="J80" s="334">
        <f>'Математика-4 2020 расклад'!L80</f>
        <v>55.002999999999993</v>
      </c>
      <c r="K80" s="381">
        <f>'Математика-4 2021 расклад'!L80</f>
        <v>111.00319999999999</v>
      </c>
      <c r="L80" s="375">
        <f>'Математика-4 2018 расклад'!M80</f>
        <v>91.7</v>
      </c>
      <c r="M80" s="335">
        <f>'Математика-4 2019 расклад'!M80</f>
        <v>79.260000000000005</v>
      </c>
      <c r="N80" s="335">
        <f>'Математика-4 2020 расклад'!M80</f>
        <v>42.309999999999995</v>
      </c>
      <c r="O80" s="387">
        <f>'Математика-4 2021 расклад'!M80</f>
        <v>72.08</v>
      </c>
      <c r="P80" s="344">
        <f>'Математика-4 2018 расклад'!N80</f>
        <v>0</v>
      </c>
      <c r="Q80" s="334">
        <f>'Математика-4 2019 расклад'!N80</f>
        <v>6.9929999999999994</v>
      </c>
      <c r="R80" s="334">
        <f>'Математика-4 2020 расклад'!N80</f>
        <v>20.995000000000001</v>
      </c>
      <c r="S80" s="381">
        <f>'Математика-4 2021 расклад'!N80</f>
        <v>7.0069999999999997</v>
      </c>
      <c r="T80" s="375">
        <f>'Математика-4 2018 расклад'!O80</f>
        <v>0</v>
      </c>
      <c r="U80" s="335">
        <f>'Математика-4 2019 расклад'!O80</f>
        <v>5.18</v>
      </c>
      <c r="V80" s="335">
        <f>'Математика-4 2020 расклад'!O80</f>
        <v>16.149999999999999</v>
      </c>
      <c r="W80" s="345">
        <f>'Математика-4 2021 расклад'!O80</f>
        <v>4.55</v>
      </c>
    </row>
    <row r="81" spans="1:23" s="296" customFormat="1" ht="15" customHeight="1" x14ac:dyDescent="0.25">
      <c r="A81" s="307">
        <v>12</v>
      </c>
      <c r="B81" s="311">
        <v>50930</v>
      </c>
      <c r="C81" s="339" t="s">
        <v>67</v>
      </c>
      <c r="D81" s="344">
        <f>'Математика-4 2018 расклад'!K81</f>
        <v>52</v>
      </c>
      <c r="E81" s="334">
        <f>'Математика-4 2019 расклад'!K81</f>
        <v>82</v>
      </c>
      <c r="F81" s="334">
        <f>'Математика-4 2020 расклад'!K81</f>
        <v>82</v>
      </c>
      <c r="G81" s="369">
        <f>'Математика-4 2021 расклад'!K81</f>
        <v>94</v>
      </c>
      <c r="H81" s="344">
        <f>'Математика-4 2018 расклад'!L81</f>
        <v>52</v>
      </c>
      <c r="I81" s="334">
        <f>'Математика-4 2019 расклад'!L81</f>
        <v>70.003399999999999</v>
      </c>
      <c r="J81" s="334">
        <f>'Математика-4 2020 расклад'!L81</f>
        <v>56.998200000000004</v>
      </c>
      <c r="K81" s="381">
        <f>'Математика-4 2021 расклад'!L81</f>
        <v>88.002800000000008</v>
      </c>
      <c r="L81" s="375">
        <f>'Математика-4 2018 расклад'!M81</f>
        <v>100</v>
      </c>
      <c r="M81" s="335">
        <f>'Математика-4 2019 расклад'!M81</f>
        <v>85.37</v>
      </c>
      <c r="N81" s="335">
        <f>'Математика-4 2020 расклад'!M81</f>
        <v>69.510000000000005</v>
      </c>
      <c r="O81" s="387">
        <f>'Математика-4 2021 расклад'!M81</f>
        <v>93.62</v>
      </c>
      <c r="P81" s="344">
        <f>'Математика-4 2018 расклад'!N81</f>
        <v>0</v>
      </c>
      <c r="Q81" s="334">
        <f>'Математика-4 2019 расклад'!N81</f>
        <v>1.0004</v>
      </c>
      <c r="R81" s="334">
        <f>'Математика-4 2020 расклад'!N81</f>
        <v>6.0023999999999997</v>
      </c>
      <c r="S81" s="381">
        <f>'Математика-4 2021 расклад'!N81</f>
        <v>0</v>
      </c>
      <c r="T81" s="375">
        <f>'Математика-4 2018 расклад'!O81</f>
        <v>0</v>
      </c>
      <c r="U81" s="335">
        <f>'Математика-4 2019 расклад'!O81</f>
        <v>1.22</v>
      </c>
      <c r="V81" s="335">
        <f>'Математика-4 2020 расклад'!O81</f>
        <v>7.32</v>
      </c>
      <c r="W81" s="345">
        <f>'Математика-4 2021 расклад'!O81</f>
        <v>0</v>
      </c>
    </row>
    <row r="82" spans="1:23" s="296" customFormat="1" ht="15" customHeight="1" x14ac:dyDescent="0.25">
      <c r="A82" s="300">
        <v>13</v>
      </c>
      <c r="B82" s="293">
        <v>51370</v>
      </c>
      <c r="C82" s="340" t="s">
        <v>68</v>
      </c>
      <c r="D82" s="344">
        <f>'Математика-4 2018 расклад'!K82</f>
        <v>89</v>
      </c>
      <c r="E82" s="334">
        <f>'Математика-4 2019 расклад'!K82</f>
        <v>133</v>
      </c>
      <c r="F82" s="334">
        <f>'Математика-4 2020 расклад'!K82</f>
        <v>54</v>
      </c>
      <c r="G82" s="369">
        <f>'Математика-4 2021 расклад'!K82</f>
        <v>123</v>
      </c>
      <c r="H82" s="344">
        <f>'Математика-4 2018 расклад'!L82</f>
        <v>75.027000000000001</v>
      </c>
      <c r="I82" s="334">
        <f>'Математика-4 2019 расклад'!L82</f>
        <v>107.99600000000001</v>
      </c>
      <c r="J82" s="334">
        <f>'Математика-4 2020 расклад'!L82</f>
        <v>38.998800000000003</v>
      </c>
      <c r="K82" s="381">
        <f>'Математика-4 2021 расклад'!L82</f>
        <v>113.99640000000001</v>
      </c>
      <c r="L82" s="375">
        <f>'Математика-4 2018 расклад'!M82</f>
        <v>84.3</v>
      </c>
      <c r="M82" s="335">
        <f>'Математика-4 2019 расклад'!M82</f>
        <v>81.2</v>
      </c>
      <c r="N82" s="335">
        <f>'Математика-4 2020 расклад'!M82</f>
        <v>72.22</v>
      </c>
      <c r="O82" s="387">
        <f>'Математика-4 2021 расклад'!M82</f>
        <v>92.68</v>
      </c>
      <c r="P82" s="344">
        <f>'Математика-4 2018 расклад'!N82</f>
        <v>0.97900000000000009</v>
      </c>
      <c r="Q82" s="334">
        <f>'Математика-4 2019 расклад'!N82</f>
        <v>3.0057999999999998</v>
      </c>
      <c r="R82" s="334">
        <f>'Математика-4 2020 расклад'!N82</f>
        <v>4.0014000000000003</v>
      </c>
      <c r="S82" s="381">
        <f>'Математика-4 2021 расклад'!N82</f>
        <v>0.99630000000000007</v>
      </c>
      <c r="T82" s="375">
        <f>'Математика-4 2018 расклад'!O82</f>
        <v>1.1000000000000001</v>
      </c>
      <c r="U82" s="335">
        <f>'Математика-4 2019 расклад'!O82</f>
        <v>2.2599999999999998</v>
      </c>
      <c r="V82" s="335">
        <f>'Математика-4 2020 расклад'!O82</f>
        <v>7.41</v>
      </c>
      <c r="W82" s="345">
        <f>'Математика-4 2021 расклад'!O82</f>
        <v>0.81</v>
      </c>
    </row>
    <row r="83" spans="1:23" s="296" customFormat="1" ht="15" customHeight="1" thickBot="1" x14ac:dyDescent="0.3">
      <c r="A83" s="300">
        <v>14</v>
      </c>
      <c r="B83" s="293">
        <v>51580</v>
      </c>
      <c r="C83" s="340" t="s">
        <v>126</v>
      </c>
      <c r="D83" s="350" t="s">
        <v>140</v>
      </c>
      <c r="E83" s="351" t="s">
        <v>140</v>
      </c>
      <c r="F83" s="351">
        <f>'Математика-4 2020 расклад'!K83</f>
        <v>130</v>
      </c>
      <c r="G83" s="370">
        <f>'Математика-4 2021 расклад'!K83</f>
        <v>26</v>
      </c>
      <c r="H83" s="350" t="s">
        <v>140</v>
      </c>
      <c r="I83" s="351" t="s">
        <v>140</v>
      </c>
      <c r="J83" s="351">
        <f>'Математика-4 2020 расклад'!L83</f>
        <v>101.00999999999998</v>
      </c>
      <c r="K83" s="382">
        <f>'Математика-4 2021 расклад'!L83</f>
        <v>21.0002</v>
      </c>
      <c r="L83" s="376" t="s">
        <v>140</v>
      </c>
      <c r="M83" s="352" t="s">
        <v>140</v>
      </c>
      <c r="N83" s="352">
        <f>'Математика-4 2020 расклад'!M83</f>
        <v>77.699999999999989</v>
      </c>
      <c r="O83" s="388">
        <f>'Математика-4 2021 расклад'!M83</f>
        <v>80.77</v>
      </c>
      <c r="P83" s="350" t="s">
        <v>140</v>
      </c>
      <c r="Q83" s="351" t="s">
        <v>140</v>
      </c>
      <c r="R83" s="351">
        <f>'Математика-4 2020 расклад'!N83</f>
        <v>4.0040000000000004</v>
      </c>
      <c r="S83" s="382">
        <f>'Математика-4 2021 расклад'!N83</f>
        <v>0</v>
      </c>
      <c r="T83" s="376" t="s">
        <v>140</v>
      </c>
      <c r="U83" s="352" t="s">
        <v>140</v>
      </c>
      <c r="V83" s="352">
        <f>'Математика-4 2020 расклад'!O83</f>
        <v>3.08</v>
      </c>
      <c r="W83" s="353">
        <f>'Математика-4 2021 расклад'!O83</f>
        <v>0</v>
      </c>
    </row>
    <row r="84" spans="1:23" s="296" customFormat="1" ht="15" customHeight="1" thickBot="1" x14ac:dyDescent="0.3">
      <c r="A84" s="35"/>
      <c r="B84" s="51"/>
      <c r="C84" s="342" t="s">
        <v>108</v>
      </c>
      <c r="D84" s="362">
        <f>'Математика-4 2018 расклад'!K84</f>
        <v>3225</v>
      </c>
      <c r="E84" s="363">
        <f>'Математика-4 2019 расклад'!K84</f>
        <v>3616</v>
      </c>
      <c r="F84" s="363">
        <f>'Математика-4 2020 расклад'!K84</f>
        <v>3512</v>
      </c>
      <c r="G84" s="366">
        <f>'Математика-4 2021 расклад'!K84</f>
        <v>3999</v>
      </c>
      <c r="H84" s="362">
        <f>'Математика-4 2018 расклад'!L84</f>
        <v>2719.1849999999999</v>
      </c>
      <c r="I84" s="363">
        <f>'Математика-4 2019 расклад'!L84</f>
        <v>3156.9844999999996</v>
      </c>
      <c r="J84" s="363">
        <f>'Математика-4 2020 расклад'!L84</f>
        <v>2425.9809</v>
      </c>
      <c r="K84" s="378">
        <f>'Математика-4 2021 расклад'!L84</f>
        <v>3356.0138000000002</v>
      </c>
      <c r="L84" s="372">
        <f>'Математика-4 2018 расклад'!M84</f>
        <v>81.886206896551727</v>
      </c>
      <c r="M84" s="364">
        <f>'Математика-4 2019 расклад'!M84</f>
        <v>85.588620689655187</v>
      </c>
      <c r="N84" s="364">
        <f>'Математика-4 2020 расклад'!M84</f>
        <v>67.377096774193561</v>
      </c>
      <c r="O84" s="384">
        <f>'Математика-4 2021 расклад'!M84</f>
        <v>82.567741935483866</v>
      </c>
      <c r="P84" s="362">
        <f>'Математика-4 2018 расклад'!N84</f>
        <v>44.780700000000003</v>
      </c>
      <c r="Q84" s="363">
        <f>'Математика-4 2019 расклад'!N84</f>
        <v>49.016099999999994</v>
      </c>
      <c r="R84" s="363">
        <f>'Математика-4 2020 расклад'!N84</f>
        <v>223.98630000000003</v>
      </c>
      <c r="S84" s="378">
        <f>'Математика-4 2021 расклад'!N84</f>
        <v>74.001200000000011</v>
      </c>
      <c r="T84" s="372">
        <f>'Математика-4 2018 расклад'!O84</f>
        <v>2.8327777777777774</v>
      </c>
      <c r="U84" s="364">
        <f>'Математика-4 2019 расклад'!O84</f>
        <v>3.2029411764705884</v>
      </c>
      <c r="V84" s="364">
        <f>'Математика-4 2020 расклад'!O84</f>
        <v>7.8574999999999999</v>
      </c>
      <c r="W84" s="365">
        <f>'Математика-4 2021 расклад'!O84</f>
        <v>2.704400000000001</v>
      </c>
    </row>
    <row r="85" spans="1:23" s="296" customFormat="1" ht="15" customHeight="1" x14ac:dyDescent="0.25">
      <c r="A85" s="305">
        <v>1</v>
      </c>
      <c r="B85" s="53">
        <v>60010</v>
      </c>
      <c r="C85" s="339" t="s">
        <v>70</v>
      </c>
      <c r="D85" s="358">
        <f>'Математика-4 2018 расклад'!K85</f>
        <v>81</v>
      </c>
      <c r="E85" s="359">
        <f>'Математика-4 2019 расклад'!K85</f>
        <v>105</v>
      </c>
      <c r="F85" s="359">
        <f>'Математика-4 2020 расклад'!K85</f>
        <v>92</v>
      </c>
      <c r="G85" s="368">
        <f>'Математика-4 2021 расклад'!K85</f>
        <v>92</v>
      </c>
      <c r="H85" s="358">
        <f>'Математика-4 2018 расклад'!L85</f>
        <v>72.980999999999995</v>
      </c>
      <c r="I85" s="359">
        <f>'Математика-4 2019 расклад'!L85</f>
        <v>92.001000000000005</v>
      </c>
      <c r="J85" s="359">
        <f>'Математика-4 2020 расклад'!L85</f>
        <v>70.99639999999998</v>
      </c>
      <c r="K85" s="380">
        <f>'Математика-4 2021 расклад'!L85</f>
        <v>74.998400000000004</v>
      </c>
      <c r="L85" s="374">
        <f>'Математика-4 2018 расклад'!M85</f>
        <v>90.1</v>
      </c>
      <c r="M85" s="360">
        <f>'Математика-4 2019 расклад'!M85</f>
        <v>87.62</v>
      </c>
      <c r="N85" s="360">
        <f>'Математика-4 2020 расклад'!M85</f>
        <v>77.169999999999987</v>
      </c>
      <c r="O85" s="386">
        <f>'Математика-4 2021 расклад'!M85</f>
        <v>81.52000000000001</v>
      </c>
      <c r="P85" s="358">
        <f>'Математика-4 2018 расклад'!N85</f>
        <v>2.0249999999999999</v>
      </c>
      <c r="Q85" s="359">
        <f>'Математика-4 2019 расклад'!N85</f>
        <v>0.99750000000000005</v>
      </c>
      <c r="R85" s="359">
        <f>'Математика-4 2020 расклад'!N85</f>
        <v>0</v>
      </c>
      <c r="S85" s="380">
        <f>'Математика-4 2021 расклад'!N85</f>
        <v>1.9964</v>
      </c>
      <c r="T85" s="374">
        <f>'Математика-4 2018 расклад'!O85</f>
        <v>2.5</v>
      </c>
      <c r="U85" s="360">
        <f>'Математика-4 2019 расклад'!O85</f>
        <v>0.95</v>
      </c>
      <c r="V85" s="360">
        <f>'Математика-4 2020 расклад'!O85</f>
        <v>0</v>
      </c>
      <c r="W85" s="361">
        <f>'Математика-4 2021 расклад'!O85</f>
        <v>2.17</v>
      </c>
    </row>
    <row r="86" spans="1:23" s="296" customFormat="1" ht="15" customHeight="1" x14ac:dyDescent="0.25">
      <c r="A86" s="302">
        <v>2</v>
      </c>
      <c r="B86" s="311">
        <v>60020</v>
      </c>
      <c r="C86" s="339" t="s">
        <v>71</v>
      </c>
      <c r="D86" s="344">
        <f>'Математика-4 2018 расклад'!K86</f>
        <v>51</v>
      </c>
      <c r="E86" s="334">
        <f>'Математика-4 2019 расклад'!K86</f>
        <v>72</v>
      </c>
      <c r="F86" s="334">
        <f>'Математика-4 2020 расклад'!K86</f>
        <v>65</v>
      </c>
      <c r="G86" s="369">
        <f>'Математика-4 2021 расклад'!K86</f>
        <v>83</v>
      </c>
      <c r="H86" s="344">
        <f>'Математика-4 2018 расклад'!L86</f>
        <v>28.05</v>
      </c>
      <c r="I86" s="334">
        <f>'Математика-4 2019 расклад'!L86</f>
        <v>34.999200000000002</v>
      </c>
      <c r="J86" s="334">
        <f>'Математика-4 2020 расклад'!L86</f>
        <v>36.998000000000005</v>
      </c>
      <c r="K86" s="381">
        <f>'Математика-4 2021 расклад'!L86</f>
        <v>60.000699999999995</v>
      </c>
      <c r="L86" s="375">
        <f>'Математика-4 2018 расклад'!M86</f>
        <v>55</v>
      </c>
      <c r="M86" s="335">
        <f>'Математика-4 2019 расклад'!M86</f>
        <v>48.61</v>
      </c>
      <c r="N86" s="335">
        <f>'Математика-4 2020 расклад'!M86</f>
        <v>56.92</v>
      </c>
      <c r="O86" s="387">
        <f>'Математика-4 2021 расклад'!M86</f>
        <v>72.289999999999992</v>
      </c>
      <c r="P86" s="344">
        <f>'Математика-4 2018 расклад'!N86</f>
        <v>7.9560000000000004</v>
      </c>
      <c r="Q86" s="334">
        <f>'Математика-4 2019 расклад'!N86</f>
        <v>9</v>
      </c>
      <c r="R86" s="334">
        <f>'Математика-4 2020 расклад'!N86</f>
        <v>9.9969999999999999</v>
      </c>
      <c r="S86" s="381">
        <f>'Математика-4 2021 расклад'!N86</f>
        <v>8.0012000000000008</v>
      </c>
      <c r="T86" s="375">
        <f>'Математика-4 2018 расклад'!O86</f>
        <v>15.6</v>
      </c>
      <c r="U86" s="335">
        <f>'Математика-4 2019 расклад'!O86</f>
        <v>12.5</v>
      </c>
      <c r="V86" s="335">
        <f>'Математика-4 2020 расклад'!O86</f>
        <v>15.38</v>
      </c>
      <c r="W86" s="345">
        <f>'Математика-4 2021 расклад'!O86</f>
        <v>9.64</v>
      </c>
    </row>
    <row r="87" spans="1:23" s="296" customFormat="1" ht="15" customHeight="1" x14ac:dyDescent="0.25">
      <c r="A87" s="302">
        <v>3</v>
      </c>
      <c r="B87" s="311">
        <v>60050</v>
      </c>
      <c r="C87" s="339" t="s">
        <v>72</v>
      </c>
      <c r="D87" s="344">
        <f>'Математика-4 2018 расклад'!K87</f>
        <v>101</v>
      </c>
      <c r="E87" s="334">
        <f>'Математика-4 2019 расклад'!K87</f>
        <v>102</v>
      </c>
      <c r="F87" s="334">
        <f>'Математика-4 2020 расклад'!K87</f>
        <v>101</v>
      </c>
      <c r="G87" s="369">
        <f>'Математика-4 2021 расклад'!K87</f>
        <v>105</v>
      </c>
      <c r="H87" s="344">
        <f>'Математика-4 2018 расклад'!L87</f>
        <v>78.982000000000014</v>
      </c>
      <c r="I87" s="334">
        <f>'Математика-4 2019 расклад'!L87</f>
        <v>85.996200000000002</v>
      </c>
      <c r="J87" s="334">
        <f>'Математика-4 2020 расклад'!L87</f>
        <v>71.002999999999986</v>
      </c>
      <c r="K87" s="381">
        <f>'Математика-4 2021 расклад'!L87</f>
        <v>92.998499999999979</v>
      </c>
      <c r="L87" s="375">
        <f>'Математика-4 2018 расклад'!M87</f>
        <v>78.2</v>
      </c>
      <c r="M87" s="335">
        <f>'Математика-4 2019 расклад'!M87</f>
        <v>84.31</v>
      </c>
      <c r="N87" s="335">
        <f>'Математика-4 2020 расклад'!M87</f>
        <v>70.3</v>
      </c>
      <c r="O87" s="387">
        <f>'Математика-4 2021 расклад'!M87</f>
        <v>88.57</v>
      </c>
      <c r="P87" s="344">
        <f>'Математика-4 2018 расклад'!N87</f>
        <v>0.9998999999999999</v>
      </c>
      <c r="Q87" s="334">
        <f>'Математика-4 2019 расклад'!N87</f>
        <v>0</v>
      </c>
      <c r="R87" s="334">
        <f>'Математика-4 2020 расклад'!N87</f>
        <v>9.9990000000000006</v>
      </c>
      <c r="S87" s="381">
        <f>'Математика-4 2021 расклад'!N87</f>
        <v>3.0030000000000001</v>
      </c>
      <c r="T87" s="375">
        <f>'Математика-4 2018 расклад'!O87</f>
        <v>0.99</v>
      </c>
      <c r="U87" s="335">
        <f>'Математика-4 2019 расклад'!O87</f>
        <v>0</v>
      </c>
      <c r="V87" s="335">
        <f>'Математика-4 2020 расклад'!O87</f>
        <v>9.9</v>
      </c>
      <c r="W87" s="345">
        <f>'Математика-4 2021 расклад'!O87</f>
        <v>2.86</v>
      </c>
    </row>
    <row r="88" spans="1:23" s="296" customFormat="1" ht="15" customHeight="1" x14ac:dyDescent="0.25">
      <c r="A88" s="302">
        <v>4</v>
      </c>
      <c r="B88" s="311">
        <v>60070</v>
      </c>
      <c r="C88" s="339" t="s">
        <v>73</v>
      </c>
      <c r="D88" s="344">
        <f>'Математика-4 2018 расклад'!K88</f>
        <v>107</v>
      </c>
      <c r="E88" s="334">
        <f>'Математика-4 2019 расклад'!K88</f>
        <v>119</v>
      </c>
      <c r="F88" s="334">
        <f>'Математика-4 2020 расклад'!K88</f>
        <v>97</v>
      </c>
      <c r="G88" s="369">
        <f>'Математика-4 2021 расклад'!K88</f>
        <v>107</v>
      </c>
      <c r="H88" s="344">
        <f>'Математика-4 2018 расклад'!L88</f>
        <v>101.008</v>
      </c>
      <c r="I88" s="334">
        <f>'Математика-4 2019 расклад'!L88</f>
        <v>115.00159999999998</v>
      </c>
      <c r="J88" s="334">
        <f>'Математика-4 2020 расклад'!L88</f>
        <v>84.001999999999995</v>
      </c>
      <c r="K88" s="381">
        <f>'Математика-4 2021 расклад'!L88</f>
        <v>97.006199999999993</v>
      </c>
      <c r="L88" s="375">
        <f>'Математика-4 2018 расклад'!M88</f>
        <v>94.399999999999991</v>
      </c>
      <c r="M88" s="335">
        <f>'Математика-4 2019 расклад'!M88</f>
        <v>96.639999999999986</v>
      </c>
      <c r="N88" s="335">
        <f>'Математика-4 2020 расклад'!M88</f>
        <v>86.6</v>
      </c>
      <c r="O88" s="387">
        <f>'Математика-4 2021 расклад'!M88</f>
        <v>90.66</v>
      </c>
      <c r="P88" s="344">
        <f>'Математика-4 2018 расклад'!N88</f>
        <v>0</v>
      </c>
      <c r="Q88" s="334">
        <f>'Математика-4 2019 расклад'!N88</f>
        <v>0</v>
      </c>
      <c r="R88" s="334">
        <f>'Математика-4 2020 расклад'!N88</f>
        <v>0</v>
      </c>
      <c r="S88" s="381">
        <f>'Математика-4 2021 расклад'!N88</f>
        <v>0</v>
      </c>
      <c r="T88" s="375">
        <f>'Математика-4 2018 расклад'!O88</f>
        <v>0</v>
      </c>
      <c r="U88" s="335">
        <f>'Математика-4 2019 расклад'!O88</f>
        <v>0</v>
      </c>
      <c r="V88" s="335">
        <f>'Математика-4 2020 расклад'!O88</f>
        <v>0</v>
      </c>
      <c r="W88" s="345">
        <f>'Математика-4 2021 расклад'!O88</f>
        <v>0</v>
      </c>
    </row>
    <row r="89" spans="1:23" s="296" customFormat="1" ht="15" customHeight="1" x14ac:dyDescent="0.25">
      <c r="A89" s="302">
        <v>5</v>
      </c>
      <c r="B89" s="311">
        <v>60180</v>
      </c>
      <c r="C89" s="339" t="s">
        <v>74</v>
      </c>
      <c r="D89" s="344">
        <f>'Математика-4 2018 расклад'!K89</f>
        <v>157</v>
      </c>
      <c r="E89" s="334">
        <f>'Математика-4 2019 расклад'!K89</f>
        <v>160</v>
      </c>
      <c r="F89" s="334">
        <f>'Математика-4 2020 расклад'!K89</f>
        <v>140</v>
      </c>
      <c r="G89" s="369">
        <f>'Математика-4 2021 расклад'!K89</f>
        <v>136</v>
      </c>
      <c r="H89" s="344">
        <f>'Математика-4 2018 расклад'!L89</f>
        <v>135.02000000000001</v>
      </c>
      <c r="I89" s="334">
        <f>'Математика-4 2019 расклад'!L89</f>
        <v>133.00799999999998</v>
      </c>
      <c r="J89" s="334">
        <f>'Математика-4 2020 расклад'!L89</f>
        <v>116.99799999999999</v>
      </c>
      <c r="K89" s="381">
        <f>'Математика-4 2021 расклад'!L89</f>
        <v>109.99680000000001</v>
      </c>
      <c r="L89" s="375">
        <f>'Математика-4 2018 расклад'!M89</f>
        <v>86</v>
      </c>
      <c r="M89" s="335">
        <f>'Математика-4 2019 расклад'!M89</f>
        <v>83.13</v>
      </c>
      <c r="N89" s="335">
        <f>'Математика-4 2020 расклад'!M89</f>
        <v>83.57</v>
      </c>
      <c r="O89" s="387">
        <f>'Математика-4 2021 расклад'!M89</f>
        <v>80.88</v>
      </c>
      <c r="P89" s="344">
        <f>'Математика-4 2018 расклад'!N89</f>
        <v>0</v>
      </c>
      <c r="Q89" s="334">
        <f>'Математика-4 2019 расклад'!N89</f>
        <v>0</v>
      </c>
      <c r="R89" s="334">
        <f>'Математика-4 2020 расклад'!N89</f>
        <v>4.9979999999999993</v>
      </c>
      <c r="S89" s="381">
        <f>'Математика-4 2021 расклад'!N89</f>
        <v>1.9991999999999999</v>
      </c>
      <c r="T89" s="375">
        <f>'Математика-4 2018 расклад'!O89</f>
        <v>0</v>
      </c>
      <c r="U89" s="335">
        <f>'Математика-4 2019 расклад'!O89</f>
        <v>0</v>
      </c>
      <c r="V89" s="335">
        <f>'Математика-4 2020 расклад'!O89</f>
        <v>3.57</v>
      </c>
      <c r="W89" s="345">
        <f>'Математика-4 2021 расклад'!O89</f>
        <v>1.47</v>
      </c>
    </row>
    <row r="90" spans="1:23" s="296" customFormat="1" ht="15" customHeight="1" x14ac:dyDescent="0.25">
      <c r="A90" s="302">
        <v>6</v>
      </c>
      <c r="B90" s="311">
        <v>60240</v>
      </c>
      <c r="C90" s="339" t="s">
        <v>75</v>
      </c>
      <c r="D90" s="344">
        <f>'Математика-4 2018 расклад'!K90</f>
        <v>160</v>
      </c>
      <c r="E90" s="334">
        <f>'Математика-4 2019 расклад'!K90</f>
        <v>150</v>
      </c>
      <c r="F90" s="334">
        <f>'Математика-4 2020 расклад'!K90</f>
        <v>150</v>
      </c>
      <c r="G90" s="369">
        <f>'Математика-4 2021 расклад'!K90</f>
        <v>186</v>
      </c>
      <c r="H90" s="344">
        <f>'Математика-4 2018 расклад'!L90</f>
        <v>148</v>
      </c>
      <c r="I90" s="334">
        <f>'Математика-4 2019 расклад'!L90</f>
        <v>130.995</v>
      </c>
      <c r="J90" s="334">
        <f>'Математика-4 2020 расклад'!L90</f>
        <v>94.995000000000005</v>
      </c>
      <c r="K90" s="381">
        <f>'Математика-4 2021 расклад'!L90</f>
        <v>165.00059999999996</v>
      </c>
      <c r="L90" s="375">
        <f>'Математика-4 2018 расклад'!M90</f>
        <v>92.5</v>
      </c>
      <c r="M90" s="335">
        <f>'Математика-4 2019 расклад'!M90</f>
        <v>87.33</v>
      </c>
      <c r="N90" s="335">
        <f>'Математика-4 2020 расклад'!M90</f>
        <v>63.33</v>
      </c>
      <c r="O90" s="387">
        <f>'Математика-4 2021 расклад'!M90</f>
        <v>88.71</v>
      </c>
      <c r="P90" s="344">
        <f>'Математика-4 2018 расклад'!N90</f>
        <v>0</v>
      </c>
      <c r="Q90" s="334">
        <f>'Математика-4 2019 расклад'!N90</f>
        <v>0</v>
      </c>
      <c r="R90" s="334">
        <f>'Математика-4 2020 расклад'!N90</f>
        <v>16.995000000000001</v>
      </c>
      <c r="S90" s="381">
        <f>'Математика-4 2021 расклад'!N90</f>
        <v>5.0034000000000001</v>
      </c>
      <c r="T90" s="375">
        <f>'Математика-4 2018 расклад'!O90</f>
        <v>0</v>
      </c>
      <c r="U90" s="335">
        <f>'Математика-4 2019 расклад'!O90</f>
        <v>0</v>
      </c>
      <c r="V90" s="335">
        <f>'Математика-4 2020 расклад'!O90</f>
        <v>11.33</v>
      </c>
      <c r="W90" s="345">
        <f>'Математика-4 2021 расклад'!O90</f>
        <v>2.69</v>
      </c>
    </row>
    <row r="91" spans="1:23" s="296" customFormat="1" ht="15" customHeight="1" x14ac:dyDescent="0.25">
      <c r="A91" s="302">
        <v>7</v>
      </c>
      <c r="B91" s="311">
        <v>60560</v>
      </c>
      <c r="C91" s="339" t="s">
        <v>76</v>
      </c>
      <c r="D91" s="344">
        <f>'Математика-4 2018 расклад'!K91</f>
        <v>52</v>
      </c>
      <c r="E91" s="334">
        <f>'Математика-4 2019 расклад'!K91</f>
        <v>52</v>
      </c>
      <c r="F91" s="334">
        <f>'Математика-4 2020 расклад'!K91</f>
        <v>47</v>
      </c>
      <c r="G91" s="369">
        <f>'Математика-4 2021 расклад'!K91</f>
        <v>50</v>
      </c>
      <c r="H91" s="344">
        <f>'Математика-4 2018 расклад'!L91</f>
        <v>47.008000000000003</v>
      </c>
      <c r="I91" s="334">
        <f>'Математика-4 2019 расклад'!L91</f>
        <v>42.998800000000003</v>
      </c>
      <c r="J91" s="334">
        <f>'Математика-4 2020 расклад'!L91</f>
        <v>26.000399999999996</v>
      </c>
      <c r="K91" s="381">
        <f>'Математика-4 2021 расклад'!L91</f>
        <v>48</v>
      </c>
      <c r="L91" s="375">
        <f>'Математика-4 2018 расклад'!M91</f>
        <v>90.4</v>
      </c>
      <c r="M91" s="335">
        <f>'Математика-4 2019 расклад'!M91</f>
        <v>82.69</v>
      </c>
      <c r="N91" s="335">
        <f>'Математика-4 2020 расклад'!M91</f>
        <v>55.319999999999993</v>
      </c>
      <c r="O91" s="387">
        <f>'Математика-4 2021 расклад'!M91</f>
        <v>96</v>
      </c>
      <c r="P91" s="344">
        <f>'Математика-4 2018 расклад'!N91</f>
        <v>0</v>
      </c>
      <c r="Q91" s="334">
        <f>'Математика-4 2019 расклад'!N91</f>
        <v>0</v>
      </c>
      <c r="R91" s="334">
        <f>'Математика-4 2020 расклад'!N91</f>
        <v>2.9986000000000002</v>
      </c>
      <c r="S91" s="381">
        <f>'Математика-4 2021 расклад'!N91</f>
        <v>0</v>
      </c>
      <c r="T91" s="375">
        <f>'Математика-4 2018 расклад'!O91</f>
        <v>0</v>
      </c>
      <c r="U91" s="335">
        <f>'Математика-4 2019 расклад'!O91</f>
        <v>0</v>
      </c>
      <c r="V91" s="335">
        <f>'Математика-4 2020 расклад'!O91</f>
        <v>6.38</v>
      </c>
      <c r="W91" s="345">
        <f>'Математика-4 2021 расклад'!O91</f>
        <v>0</v>
      </c>
    </row>
    <row r="92" spans="1:23" s="296" customFormat="1" ht="15" customHeight="1" x14ac:dyDescent="0.25">
      <c r="A92" s="302">
        <v>8</v>
      </c>
      <c r="B92" s="311">
        <v>60660</v>
      </c>
      <c r="C92" s="339" t="s">
        <v>77</v>
      </c>
      <c r="D92" s="344">
        <f>'Математика-4 2018 расклад'!K92</f>
        <v>25</v>
      </c>
      <c r="E92" s="334">
        <f>'Математика-4 2019 расклад'!K92</f>
        <v>26</v>
      </c>
      <c r="F92" s="334">
        <f>'Математика-4 2020 расклад'!K92</f>
        <v>48</v>
      </c>
      <c r="G92" s="369">
        <f>'Математика-4 2021 расклад'!K92</f>
        <v>66</v>
      </c>
      <c r="H92" s="344">
        <f>'Математика-4 2018 расклад'!L92</f>
        <v>17</v>
      </c>
      <c r="I92" s="334">
        <f>'Математика-4 2019 расклад'!L92</f>
        <v>21.9986</v>
      </c>
      <c r="J92" s="334">
        <f>'Математика-4 2020 расклад'!L92</f>
        <v>39</v>
      </c>
      <c r="K92" s="381">
        <f>'Математика-4 2021 расклад'!L92</f>
        <v>44.998799999999989</v>
      </c>
      <c r="L92" s="375">
        <f>'Математика-4 2018 расклад'!M92</f>
        <v>68</v>
      </c>
      <c r="M92" s="335">
        <f>'Математика-4 2019 расклад'!M92</f>
        <v>84.61</v>
      </c>
      <c r="N92" s="335">
        <f>'Математика-4 2020 расклад'!M92</f>
        <v>81.25</v>
      </c>
      <c r="O92" s="387">
        <f>'Математика-4 2021 расклад'!M92</f>
        <v>68.179999999999993</v>
      </c>
      <c r="P92" s="344">
        <f>'Математика-4 2018 расклад'!N92</f>
        <v>0</v>
      </c>
      <c r="Q92" s="334">
        <f>'Математика-4 2019 расклад'!N92</f>
        <v>1.9994000000000001</v>
      </c>
      <c r="R92" s="334">
        <f>'Математика-4 2020 расклад'!N92</f>
        <v>2.0015999999999998</v>
      </c>
      <c r="S92" s="381">
        <f>'Математика-4 2021 расклад'!N92</f>
        <v>7.0026000000000002</v>
      </c>
      <c r="T92" s="375">
        <f>'Математика-4 2018 расклад'!O92</f>
        <v>0</v>
      </c>
      <c r="U92" s="335">
        <f>'Математика-4 2019 расклад'!O92</f>
        <v>7.69</v>
      </c>
      <c r="V92" s="335">
        <f>'Математика-4 2020 расклад'!O92</f>
        <v>4.17</v>
      </c>
      <c r="W92" s="345">
        <f>'Математика-4 2021 расклад'!O92</f>
        <v>10.61</v>
      </c>
    </row>
    <row r="93" spans="1:23" s="296" customFormat="1" ht="15" customHeight="1" x14ac:dyDescent="0.25">
      <c r="A93" s="302">
        <v>9</v>
      </c>
      <c r="B93" s="55">
        <v>60001</v>
      </c>
      <c r="C93" s="343" t="s">
        <v>69</v>
      </c>
      <c r="D93" s="344">
        <f>'Математика-4 2018 расклад'!K93</f>
        <v>80</v>
      </c>
      <c r="E93" s="334">
        <f>'Математика-4 2019 расклад'!K93</f>
        <v>106</v>
      </c>
      <c r="F93" s="334">
        <f>'Математика-4 2020 расклад'!K93</f>
        <v>94</v>
      </c>
      <c r="G93" s="369">
        <f>'Математика-4 2021 расклад'!K93</f>
        <v>89</v>
      </c>
      <c r="H93" s="344">
        <f>'Математика-4 2018 расклад'!L93</f>
        <v>58.96</v>
      </c>
      <c r="I93" s="334">
        <f>'Математика-4 2019 расклад'!L93</f>
        <v>94.997200000000007</v>
      </c>
      <c r="J93" s="334">
        <f>'Математика-4 2020 расклад'!L93</f>
        <v>28.999000000000002</v>
      </c>
      <c r="K93" s="381">
        <f>'Математика-4 2021 расклад'!L93</f>
        <v>69.0017</v>
      </c>
      <c r="L93" s="375">
        <f>'Математика-4 2018 расклад'!M93</f>
        <v>73.7</v>
      </c>
      <c r="M93" s="335">
        <f>'Математика-4 2019 расклад'!M93</f>
        <v>89.62</v>
      </c>
      <c r="N93" s="335">
        <f>'Математика-4 2020 расклад'!M93</f>
        <v>30.85</v>
      </c>
      <c r="O93" s="387">
        <f>'Математика-4 2021 расклад'!M93</f>
        <v>77.53</v>
      </c>
      <c r="P93" s="344">
        <f>'Математика-4 2018 расклад'!N93</f>
        <v>2</v>
      </c>
      <c r="Q93" s="334">
        <f>'Математика-4 2019 расклад'!N93</f>
        <v>0.99639999999999995</v>
      </c>
      <c r="R93" s="334">
        <f>'Математика-4 2020 расклад'!N93</f>
        <v>26.996799999999997</v>
      </c>
      <c r="S93" s="381">
        <f>'Математика-4 2021 расклад'!N93</f>
        <v>5.0018000000000002</v>
      </c>
      <c r="T93" s="375">
        <f>'Математика-4 2018 расклад'!O93</f>
        <v>2.5</v>
      </c>
      <c r="U93" s="335">
        <f>'Математика-4 2019 расклад'!O93</f>
        <v>0.94</v>
      </c>
      <c r="V93" s="335">
        <f>'Математика-4 2020 расклад'!O93</f>
        <v>28.72</v>
      </c>
      <c r="W93" s="345">
        <f>'Математика-4 2021 расклад'!O93</f>
        <v>5.62</v>
      </c>
    </row>
    <row r="94" spans="1:23" s="296" customFormat="1" ht="15" customHeight="1" x14ac:dyDescent="0.25">
      <c r="A94" s="302">
        <v>10</v>
      </c>
      <c r="B94" s="311">
        <v>60701</v>
      </c>
      <c r="C94" s="339" t="s">
        <v>78</v>
      </c>
      <c r="D94" s="344">
        <f>'Математика-4 2018 расклад'!K94</f>
        <v>52</v>
      </c>
      <c r="E94" s="334">
        <f>'Математика-4 2019 расклад'!K94</f>
        <v>73</v>
      </c>
      <c r="F94" s="334">
        <f>'Математика-4 2020 расклад'!K94</f>
        <v>47</v>
      </c>
      <c r="G94" s="369">
        <f>'Математика-4 2021 расклад'!K94</f>
        <v>33</v>
      </c>
      <c r="H94" s="344">
        <f>'Математика-4 2018 расклад'!L94</f>
        <v>34.008000000000003</v>
      </c>
      <c r="I94" s="334">
        <f>'Математика-4 2019 расклад'!L94</f>
        <v>47.997500000000002</v>
      </c>
      <c r="J94" s="334">
        <f>'Математика-4 2020 расклад'!L94</f>
        <v>18.000999999999998</v>
      </c>
      <c r="K94" s="381">
        <f>'Математика-4 2021 расклад'!L94</f>
        <v>25.000800000000005</v>
      </c>
      <c r="L94" s="375">
        <f>'Математика-4 2018 расклад'!M94</f>
        <v>65.400000000000006</v>
      </c>
      <c r="M94" s="335">
        <f>'Математика-4 2019 расклад'!M94</f>
        <v>65.75</v>
      </c>
      <c r="N94" s="335">
        <f>'Математика-4 2020 расклад'!M94</f>
        <v>38.299999999999997</v>
      </c>
      <c r="O94" s="387">
        <f>'Математика-4 2021 расклад'!M94</f>
        <v>75.760000000000005</v>
      </c>
      <c r="P94" s="344">
        <f>'Математика-4 2018 расклад'!N94</f>
        <v>0.98799999999999999</v>
      </c>
      <c r="Q94" s="334">
        <f>'Математика-4 2019 расклад'!N94</f>
        <v>6.0006000000000004</v>
      </c>
      <c r="R94" s="334">
        <f>'Математика-4 2020 расклад'!N94</f>
        <v>6.0018999999999991</v>
      </c>
      <c r="S94" s="381">
        <f>'Математика-4 2021 расклад'!N94</f>
        <v>0</v>
      </c>
      <c r="T94" s="375">
        <f>'Математика-4 2018 расклад'!O94</f>
        <v>1.9</v>
      </c>
      <c r="U94" s="335">
        <f>'Математика-4 2019 расклад'!O94</f>
        <v>8.2200000000000006</v>
      </c>
      <c r="V94" s="335">
        <f>'Математика-4 2020 расклад'!O94</f>
        <v>12.77</v>
      </c>
      <c r="W94" s="345">
        <f>'Математика-4 2021 расклад'!O94</f>
        <v>0</v>
      </c>
    </row>
    <row r="95" spans="1:23" s="296" customFormat="1" ht="15" customHeight="1" x14ac:dyDescent="0.25">
      <c r="A95" s="302">
        <v>11</v>
      </c>
      <c r="B95" s="311">
        <v>60850</v>
      </c>
      <c r="C95" s="339" t="s">
        <v>79</v>
      </c>
      <c r="D95" s="344">
        <f>'Математика-4 2018 расклад'!K95</f>
        <v>103</v>
      </c>
      <c r="E95" s="334">
        <f>'Математика-4 2019 расклад'!K95</f>
        <v>98</v>
      </c>
      <c r="F95" s="334">
        <f>'Математика-4 2020 расклад'!K95</f>
        <v>88</v>
      </c>
      <c r="G95" s="369">
        <f>'Математика-4 2021 расклад'!K95</f>
        <v>118</v>
      </c>
      <c r="H95" s="344">
        <f>'Математика-4 2018 расклад'!L95</f>
        <v>74.983999999999995</v>
      </c>
      <c r="I95" s="334">
        <f>'Математика-4 2019 расклад'!L95</f>
        <v>79.997399999999999</v>
      </c>
      <c r="J95" s="334">
        <f>'Математика-4 2020 расклад'!L95</f>
        <v>60.99280000000001</v>
      </c>
      <c r="K95" s="381">
        <f>'Математика-4 2021 расклад'!L95</f>
        <v>91.992799999999988</v>
      </c>
      <c r="L95" s="375">
        <f>'Математика-4 2018 расклад'!M95</f>
        <v>72.8</v>
      </c>
      <c r="M95" s="335">
        <f>'Математика-4 2019 расклад'!M95</f>
        <v>81.63</v>
      </c>
      <c r="N95" s="335">
        <f>'Математика-4 2020 расклад'!M95</f>
        <v>69.31</v>
      </c>
      <c r="O95" s="387">
        <f>'Математика-4 2021 расклад'!M95</f>
        <v>77.959999999999994</v>
      </c>
      <c r="P95" s="344">
        <f>'Математика-4 2018 расклад'!N95</f>
        <v>1.9569999999999999</v>
      </c>
      <c r="Q95" s="334">
        <f>'Математика-4 2019 расклад'!N95</f>
        <v>2.9988000000000001</v>
      </c>
      <c r="R95" s="334">
        <f>'Математика-4 2020 расклад'!N95</f>
        <v>6.9960000000000004</v>
      </c>
      <c r="S95" s="381">
        <f>'Математика-4 2021 расклад'!N95</f>
        <v>1.0029999999999999</v>
      </c>
      <c r="T95" s="375">
        <f>'Математика-4 2018 расклад'!O95</f>
        <v>1.9</v>
      </c>
      <c r="U95" s="335">
        <f>'Математика-4 2019 расклад'!O95</f>
        <v>3.06</v>
      </c>
      <c r="V95" s="335">
        <f>'Математика-4 2020 расклад'!O95</f>
        <v>7.95</v>
      </c>
      <c r="W95" s="345">
        <f>'Математика-4 2021 расклад'!O95</f>
        <v>0.85</v>
      </c>
    </row>
    <row r="96" spans="1:23" s="296" customFormat="1" ht="15" customHeight="1" x14ac:dyDescent="0.25">
      <c r="A96" s="302">
        <v>12</v>
      </c>
      <c r="B96" s="311">
        <v>60910</v>
      </c>
      <c r="C96" s="339" t="s">
        <v>80</v>
      </c>
      <c r="D96" s="344">
        <f>'Математика-4 2018 расклад'!K96</f>
        <v>74</v>
      </c>
      <c r="E96" s="334">
        <f>'Математика-4 2019 расклад'!K96</f>
        <v>91</v>
      </c>
      <c r="F96" s="334">
        <f>'Математика-4 2020 расклад'!K96</f>
        <v>72</v>
      </c>
      <c r="G96" s="369">
        <f>'Математика-4 2021 расклад'!K96</f>
        <v>87</v>
      </c>
      <c r="H96" s="344">
        <f>'Математика-4 2018 расклад'!L96</f>
        <v>59.052</v>
      </c>
      <c r="I96" s="334">
        <f>'Математика-4 2019 расклад'!L96</f>
        <v>73.000199999999992</v>
      </c>
      <c r="J96" s="334">
        <f>'Математика-4 2020 расклад'!L96</f>
        <v>41.997600000000006</v>
      </c>
      <c r="K96" s="381">
        <f>'Математика-4 2021 расклад'!L96</f>
        <v>59.003399999999992</v>
      </c>
      <c r="L96" s="375">
        <f>'Математика-4 2018 расклад'!M96</f>
        <v>79.8</v>
      </c>
      <c r="M96" s="335">
        <f>'Математика-4 2019 расклад'!M96</f>
        <v>80.22</v>
      </c>
      <c r="N96" s="335">
        <f>'Математика-4 2020 расклад'!M96</f>
        <v>58.33</v>
      </c>
      <c r="O96" s="387">
        <f>'Математика-4 2021 расклад'!M96</f>
        <v>67.819999999999993</v>
      </c>
      <c r="P96" s="344">
        <f>'Математика-4 2018 расклад'!N96</f>
        <v>0</v>
      </c>
      <c r="Q96" s="334">
        <f>'Математика-4 2019 расклад'!N96</f>
        <v>5.9968999999999992</v>
      </c>
      <c r="R96" s="334">
        <f>'Математика-4 2020 расклад'!N96</f>
        <v>6.9984000000000002</v>
      </c>
      <c r="S96" s="381">
        <f>'Математика-4 2021 расклад'!N96</f>
        <v>4.0019999999999998</v>
      </c>
      <c r="T96" s="375">
        <f>'Математика-4 2018 расклад'!O96</f>
        <v>0</v>
      </c>
      <c r="U96" s="335">
        <f>'Математика-4 2019 расклад'!O96</f>
        <v>6.59</v>
      </c>
      <c r="V96" s="335">
        <f>'Математика-4 2020 расклад'!O96</f>
        <v>9.7200000000000006</v>
      </c>
      <c r="W96" s="345">
        <f>'Математика-4 2021 расклад'!O96</f>
        <v>4.5999999999999996</v>
      </c>
    </row>
    <row r="97" spans="1:23" s="296" customFormat="1" ht="15" customHeight="1" x14ac:dyDescent="0.25">
      <c r="A97" s="302">
        <v>13</v>
      </c>
      <c r="B97" s="311">
        <v>60980</v>
      </c>
      <c r="C97" s="339" t="s">
        <v>81</v>
      </c>
      <c r="D97" s="344">
        <f>'Математика-4 2018 расклад'!K97</f>
        <v>65</v>
      </c>
      <c r="E97" s="334">
        <f>'Математика-4 2019 расклад'!K97</f>
        <v>87</v>
      </c>
      <c r="F97" s="334">
        <f>'Математика-4 2020 расклад'!K97</f>
        <v>96</v>
      </c>
      <c r="G97" s="369">
        <f>'Математика-4 2021 расклад'!K97</f>
        <v>85</v>
      </c>
      <c r="H97" s="344">
        <f>'Математика-4 2018 расклад'!L97</f>
        <v>49.984999999999999</v>
      </c>
      <c r="I97" s="334">
        <f>'Математика-4 2019 расклад'!L97</f>
        <v>75.00269999999999</v>
      </c>
      <c r="J97" s="334">
        <f>'Математика-4 2020 расклад'!L97</f>
        <v>65.001599999999996</v>
      </c>
      <c r="K97" s="381">
        <f>'Математика-4 2021 расклад'!L97</f>
        <v>75.998499999999993</v>
      </c>
      <c r="L97" s="375">
        <f>'Математика-4 2018 расклад'!M97</f>
        <v>76.900000000000006</v>
      </c>
      <c r="M97" s="335">
        <f>'Математика-4 2019 расклад'!M97</f>
        <v>86.21</v>
      </c>
      <c r="N97" s="335">
        <f>'Математика-4 2020 расклад'!M97</f>
        <v>67.709999999999994</v>
      </c>
      <c r="O97" s="387">
        <f>'Математика-4 2021 расклад'!M97</f>
        <v>89.41</v>
      </c>
      <c r="P97" s="344">
        <f>'Математика-4 2018 расклад'!N97</f>
        <v>0</v>
      </c>
      <c r="Q97" s="334">
        <f>'Математика-4 2019 расклад'!N97</f>
        <v>1.0004999999999999</v>
      </c>
      <c r="R97" s="334">
        <f>'Математика-4 2020 расклад'!N97</f>
        <v>9.0047999999999995</v>
      </c>
      <c r="S97" s="381">
        <f>'Математика-4 2021 расклад'!N97</f>
        <v>1.9975000000000001</v>
      </c>
      <c r="T97" s="375">
        <f>'Математика-4 2018 расклад'!O97</f>
        <v>0</v>
      </c>
      <c r="U97" s="335">
        <f>'Математика-4 2019 расклад'!O97</f>
        <v>1.1499999999999999</v>
      </c>
      <c r="V97" s="335">
        <f>'Математика-4 2020 расклад'!O97</f>
        <v>9.3800000000000008</v>
      </c>
      <c r="W97" s="345">
        <f>'Математика-4 2021 расклад'!O97</f>
        <v>2.35</v>
      </c>
    </row>
    <row r="98" spans="1:23" s="296" customFormat="1" ht="15" customHeight="1" x14ac:dyDescent="0.25">
      <c r="A98" s="302">
        <v>14</v>
      </c>
      <c r="B98" s="311">
        <v>61080</v>
      </c>
      <c r="C98" s="339" t="s">
        <v>82</v>
      </c>
      <c r="D98" s="344">
        <f>'Математика-4 2018 расклад'!K98</f>
        <v>69</v>
      </c>
      <c r="E98" s="334">
        <f>'Математика-4 2019 расклад'!K98</f>
        <v>58</v>
      </c>
      <c r="F98" s="334">
        <f>'Математика-4 2020 расклад'!K98</f>
        <v>132</v>
      </c>
      <c r="G98" s="369">
        <f>'Математика-4 2021 расклад'!K98</f>
        <v>160</v>
      </c>
      <c r="H98" s="344">
        <f>'Математика-4 2018 расклад'!L98</f>
        <v>64.998000000000005</v>
      </c>
      <c r="I98" s="334">
        <f>'Математика-4 2019 расклад'!L98</f>
        <v>50.999400000000009</v>
      </c>
      <c r="J98" s="334">
        <f>'Математика-4 2020 расклад'!L98</f>
        <v>93.007200000000012</v>
      </c>
      <c r="K98" s="381">
        <f>'Математика-4 2021 расклад'!L98</f>
        <v>131.00799999999998</v>
      </c>
      <c r="L98" s="375">
        <f>'Математика-4 2018 расклад'!M98</f>
        <v>94.2</v>
      </c>
      <c r="M98" s="335">
        <f>'Математика-4 2019 расклад'!M98</f>
        <v>87.93</v>
      </c>
      <c r="N98" s="335">
        <f>'Математика-4 2020 расклад'!M98</f>
        <v>70.460000000000008</v>
      </c>
      <c r="O98" s="387">
        <f>'Математика-4 2021 расклад'!M98</f>
        <v>81.88</v>
      </c>
      <c r="P98" s="344">
        <f>'Математика-4 2018 расклад'!N98</f>
        <v>0</v>
      </c>
      <c r="Q98" s="334">
        <f>'Математика-4 2019 расклад'!N98</f>
        <v>0</v>
      </c>
      <c r="R98" s="334">
        <f>'Математика-4 2020 расклад'!N98</f>
        <v>10.005600000000001</v>
      </c>
      <c r="S98" s="381">
        <f>'Математика-4 2021 расклад'!N98</f>
        <v>5.0079999999999991</v>
      </c>
      <c r="T98" s="375">
        <f>'Математика-4 2018 расклад'!O98</f>
        <v>0</v>
      </c>
      <c r="U98" s="335">
        <f>'Математика-4 2019 расклад'!O98</f>
        <v>0</v>
      </c>
      <c r="V98" s="335">
        <f>'Математика-4 2020 расклад'!O98</f>
        <v>7.58</v>
      </c>
      <c r="W98" s="345">
        <f>'Математика-4 2021 расклад'!O98</f>
        <v>3.13</v>
      </c>
    </row>
    <row r="99" spans="1:23" s="296" customFormat="1" ht="15" customHeight="1" x14ac:dyDescent="0.25">
      <c r="A99" s="302">
        <v>15</v>
      </c>
      <c r="B99" s="311">
        <v>61150</v>
      </c>
      <c r="C99" s="339" t="s">
        <v>83</v>
      </c>
      <c r="D99" s="344">
        <f>'Математика-4 2018 расклад'!K99</f>
        <v>87</v>
      </c>
      <c r="E99" s="334">
        <f>'Математика-4 2019 расклад'!K99</f>
        <v>83</v>
      </c>
      <c r="F99" s="334">
        <f>'Математика-4 2020 расклад'!K99</f>
        <v>92</v>
      </c>
      <c r="G99" s="369">
        <f>'Математика-4 2021 расклад'!K99</f>
        <v>84</v>
      </c>
      <c r="H99" s="344">
        <f>'Математика-4 2018 расклад'!L99</f>
        <v>76.037999999999997</v>
      </c>
      <c r="I99" s="334">
        <f>'Математика-4 2019 расклад'!L99</f>
        <v>68.997900000000001</v>
      </c>
      <c r="J99" s="334">
        <f>'Математика-4 2020 расклад'!L99</f>
        <v>66.000799999999998</v>
      </c>
      <c r="K99" s="381">
        <f>'Математика-4 2021 расклад'!L99</f>
        <v>64.999200000000002</v>
      </c>
      <c r="L99" s="375">
        <f>'Математика-4 2018 расклад'!M99</f>
        <v>87.4</v>
      </c>
      <c r="M99" s="335">
        <f>'Математика-4 2019 расклад'!M99</f>
        <v>83.13</v>
      </c>
      <c r="N99" s="335">
        <f>'Математика-4 2020 расклад'!M99</f>
        <v>71.739999999999995</v>
      </c>
      <c r="O99" s="387">
        <f>'Математика-4 2021 расклад'!M99</f>
        <v>77.38</v>
      </c>
      <c r="P99" s="344">
        <f>'Математика-4 2018 расклад'!N99</f>
        <v>0</v>
      </c>
      <c r="Q99" s="334">
        <f>'Математика-4 2019 расклад'!N99</f>
        <v>0</v>
      </c>
      <c r="R99" s="334">
        <f>'Математика-4 2020 расклад'!N99</f>
        <v>4.0019999999999998</v>
      </c>
      <c r="S99" s="381">
        <f>'Математика-4 2021 расклад'!N99</f>
        <v>1.9991999999999999</v>
      </c>
      <c r="T99" s="375">
        <f>'Математика-4 2018 расклад'!O99</f>
        <v>0</v>
      </c>
      <c r="U99" s="335">
        <f>'Математика-4 2019 расклад'!O99</f>
        <v>0</v>
      </c>
      <c r="V99" s="335">
        <f>'Математика-4 2020 расклад'!O99</f>
        <v>4.3499999999999996</v>
      </c>
      <c r="W99" s="345">
        <f>'Математика-4 2021 расклад'!O99</f>
        <v>2.38</v>
      </c>
    </row>
    <row r="100" spans="1:23" s="296" customFormat="1" ht="15" customHeight="1" x14ac:dyDescent="0.25">
      <c r="A100" s="302">
        <v>16</v>
      </c>
      <c r="B100" s="311">
        <v>61210</v>
      </c>
      <c r="C100" s="339" t="s">
        <v>84</v>
      </c>
      <c r="D100" s="344">
        <f>'Математика-4 2018 расклад'!K100</f>
        <v>72</v>
      </c>
      <c r="E100" s="334">
        <f>'Математика-4 2019 расклад'!K100</f>
        <v>70</v>
      </c>
      <c r="F100" s="334">
        <f>'Математика-4 2020 расклад'!K100</f>
        <v>41</v>
      </c>
      <c r="G100" s="369">
        <f>'Математика-4 2021 расклад'!K100</f>
        <v>72</v>
      </c>
      <c r="H100" s="344">
        <f>'Математика-4 2018 расклад'!L100</f>
        <v>49.031999999999996</v>
      </c>
      <c r="I100" s="334">
        <f>'Математика-4 2019 расклад'!L100</f>
        <v>64.995000000000005</v>
      </c>
      <c r="J100" s="334">
        <f>'Математика-4 2020 расклад'!L100</f>
        <v>29.003399999999996</v>
      </c>
      <c r="K100" s="381">
        <f>'Математика-4 2021 расклад'!L100</f>
        <v>58.9968</v>
      </c>
      <c r="L100" s="375">
        <f>'Математика-4 2018 расклад'!M100</f>
        <v>68.099999999999994</v>
      </c>
      <c r="M100" s="335">
        <f>'Математика-4 2019 расклад'!M100</f>
        <v>92.85</v>
      </c>
      <c r="N100" s="335">
        <f>'Математика-4 2020 расклад'!M100</f>
        <v>70.739999999999995</v>
      </c>
      <c r="O100" s="387">
        <f>'Математика-4 2021 расклад'!M100</f>
        <v>81.94</v>
      </c>
      <c r="P100" s="344">
        <f>'Математика-4 2018 расклад'!N100</f>
        <v>2.016</v>
      </c>
      <c r="Q100" s="334">
        <f>'Математика-4 2019 расклад'!N100</f>
        <v>1.0009999999999999</v>
      </c>
      <c r="R100" s="334">
        <f>'Математика-4 2020 расклад'!N100</f>
        <v>1.0004</v>
      </c>
      <c r="S100" s="381">
        <f>'Математика-4 2021 расклад'!N100</f>
        <v>3.0024000000000002</v>
      </c>
      <c r="T100" s="375">
        <f>'Математика-4 2018 расклад'!O100</f>
        <v>2.8</v>
      </c>
      <c r="U100" s="335">
        <f>'Математика-4 2019 расклад'!O100</f>
        <v>1.43</v>
      </c>
      <c r="V100" s="335">
        <f>'Математика-4 2020 расклад'!O100</f>
        <v>2.44</v>
      </c>
      <c r="W100" s="345">
        <f>'Математика-4 2021 расклад'!O100</f>
        <v>4.17</v>
      </c>
    </row>
    <row r="101" spans="1:23" s="296" customFormat="1" ht="15" customHeight="1" x14ac:dyDescent="0.25">
      <c r="A101" s="302">
        <v>17</v>
      </c>
      <c r="B101" s="311">
        <v>61290</v>
      </c>
      <c r="C101" s="339" t="s">
        <v>85</v>
      </c>
      <c r="D101" s="344">
        <f>'Математика-4 2018 расклад'!K101</f>
        <v>79</v>
      </c>
      <c r="E101" s="334">
        <f>'Математика-4 2019 расклад'!K101</f>
        <v>67</v>
      </c>
      <c r="F101" s="334">
        <f>'Математика-4 2020 расклад'!K101</f>
        <v>63</v>
      </c>
      <c r="G101" s="369">
        <f>'Математика-4 2021 расклад'!K101</f>
        <v>85</v>
      </c>
      <c r="H101" s="344">
        <f>'Математика-4 2018 расклад'!L101</f>
        <v>59.961000000000006</v>
      </c>
      <c r="I101" s="334">
        <f>'Математика-4 2019 расклад'!L101</f>
        <v>61.003499999999995</v>
      </c>
      <c r="J101" s="334">
        <f>'Математика-4 2020 расклад'!L101</f>
        <v>32.999399999999994</v>
      </c>
      <c r="K101" s="381">
        <f>'Математика-4 2021 расклад'!L101</f>
        <v>61.998999999999995</v>
      </c>
      <c r="L101" s="375">
        <f>'Математика-4 2018 расклад'!M101</f>
        <v>75.900000000000006</v>
      </c>
      <c r="M101" s="335">
        <f>'Математика-4 2019 расклад'!M101</f>
        <v>91.05</v>
      </c>
      <c r="N101" s="335">
        <f>'Математика-4 2020 расклад'!M101</f>
        <v>52.379999999999995</v>
      </c>
      <c r="O101" s="387">
        <f>'Математика-4 2021 расклад'!M101</f>
        <v>72.94</v>
      </c>
      <c r="P101" s="344">
        <f>'Математика-4 2018 расклад'!N101</f>
        <v>4.9770000000000003</v>
      </c>
      <c r="Q101" s="334">
        <f>'Математика-4 2019 расклад'!N101</f>
        <v>0.99829999999999997</v>
      </c>
      <c r="R101" s="334">
        <f>'Математика-4 2020 расклад'!N101</f>
        <v>9.002699999999999</v>
      </c>
      <c r="S101" s="381">
        <f>'Математика-4 2021 расклад'!N101</f>
        <v>1.0029999999999999</v>
      </c>
      <c r="T101" s="375">
        <f>'Математика-4 2018 расклад'!O101</f>
        <v>6.3</v>
      </c>
      <c r="U101" s="335">
        <f>'Математика-4 2019 расклад'!O101</f>
        <v>1.49</v>
      </c>
      <c r="V101" s="335">
        <f>'Математика-4 2020 расклад'!O101</f>
        <v>14.29</v>
      </c>
      <c r="W101" s="345">
        <f>'Математика-4 2021 расклад'!O101</f>
        <v>1.18</v>
      </c>
    </row>
    <row r="102" spans="1:23" s="296" customFormat="1" ht="15" customHeight="1" x14ac:dyDescent="0.25">
      <c r="A102" s="302">
        <v>18</v>
      </c>
      <c r="B102" s="311">
        <v>61340</v>
      </c>
      <c r="C102" s="339" t="s">
        <v>86</v>
      </c>
      <c r="D102" s="344">
        <f>'Математика-4 2018 расклад'!K102</f>
        <v>96</v>
      </c>
      <c r="E102" s="334">
        <f>'Математика-4 2019 расклад'!K102</f>
        <v>144</v>
      </c>
      <c r="F102" s="334">
        <f>'Математика-4 2020 расклад'!K102</f>
        <v>116</v>
      </c>
      <c r="G102" s="369">
        <f>'Математика-4 2021 расклад'!K102</f>
        <v>140</v>
      </c>
      <c r="H102" s="344">
        <f>'Математика-4 2018 расклад'!L102</f>
        <v>82.944000000000017</v>
      </c>
      <c r="I102" s="334">
        <f>'Математика-4 2019 расклад'!L102</f>
        <v>124.99199999999999</v>
      </c>
      <c r="J102" s="334">
        <f>'Математика-4 2020 расклад'!L102</f>
        <v>56.004800000000003</v>
      </c>
      <c r="K102" s="381">
        <f>'Математика-4 2021 расклад'!L102</f>
        <v>121.99600000000001</v>
      </c>
      <c r="L102" s="375">
        <f>'Математика-4 2018 расклад'!M102</f>
        <v>86.4</v>
      </c>
      <c r="M102" s="335">
        <f>'Математика-4 2019 расклад'!M102</f>
        <v>86.8</v>
      </c>
      <c r="N102" s="335">
        <f>'Математика-4 2020 расклад'!M102</f>
        <v>48.28</v>
      </c>
      <c r="O102" s="387">
        <f>'Математика-4 2021 расклад'!M102</f>
        <v>87.14</v>
      </c>
      <c r="P102" s="344">
        <f>'Математика-4 2018 расклад'!N102</f>
        <v>2.016</v>
      </c>
      <c r="Q102" s="334">
        <f>'Математика-4 2019 расклад'!N102</f>
        <v>0</v>
      </c>
      <c r="R102" s="334">
        <f>'Математика-4 2020 расклад'!N102</f>
        <v>11.994400000000001</v>
      </c>
      <c r="S102" s="381">
        <f>'Математика-4 2021 расклад'!N102</f>
        <v>0.99399999999999988</v>
      </c>
      <c r="T102" s="375">
        <f>'Математика-4 2018 расклад'!O102</f>
        <v>2.1</v>
      </c>
      <c r="U102" s="335">
        <f>'Математика-4 2019 расклад'!O102</f>
        <v>0</v>
      </c>
      <c r="V102" s="335">
        <f>'Математика-4 2020 расклад'!O102</f>
        <v>10.34</v>
      </c>
      <c r="W102" s="345">
        <f>'Математика-4 2021 расклад'!O102</f>
        <v>0.71</v>
      </c>
    </row>
    <row r="103" spans="1:23" s="296" customFormat="1" ht="15" customHeight="1" x14ac:dyDescent="0.25">
      <c r="A103" s="305">
        <v>19</v>
      </c>
      <c r="B103" s="311">
        <v>61390</v>
      </c>
      <c r="C103" s="339" t="s">
        <v>87</v>
      </c>
      <c r="D103" s="344">
        <f>'Математика-4 2018 расклад'!K103</f>
        <v>90</v>
      </c>
      <c r="E103" s="334">
        <f>'Математика-4 2019 расклад'!K103</f>
        <v>102</v>
      </c>
      <c r="F103" s="334">
        <f>'Математика-4 2020 расклад'!K103</f>
        <v>79</v>
      </c>
      <c r="G103" s="369">
        <f>'Математика-4 2021 расклад'!K103</f>
        <v>104</v>
      </c>
      <c r="H103" s="344">
        <f>'Математика-4 2018 расклад'!L103</f>
        <v>70.02</v>
      </c>
      <c r="I103" s="334">
        <f>'Математика-4 2019 расклад'!L103</f>
        <v>68.003399999999999</v>
      </c>
      <c r="J103" s="334">
        <f>'Математика-4 2020 расклад'!L103</f>
        <v>44.998400000000004</v>
      </c>
      <c r="K103" s="381">
        <f>'Математика-4 2021 расклад'!L103</f>
        <v>73.996000000000009</v>
      </c>
      <c r="L103" s="375">
        <f>'Математика-4 2018 расклад'!M103</f>
        <v>77.8</v>
      </c>
      <c r="M103" s="335">
        <f>'Математика-4 2019 расклад'!M103</f>
        <v>66.67</v>
      </c>
      <c r="N103" s="335">
        <f>'Математика-4 2020 расклад'!M103</f>
        <v>56.96</v>
      </c>
      <c r="O103" s="387">
        <f>'Математика-4 2021 расклад'!M103</f>
        <v>71.150000000000006</v>
      </c>
      <c r="P103" s="344">
        <f>'Математика-4 2018 расклад'!N103</f>
        <v>0.9900000000000001</v>
      </c>
      <c r="Q103" s="334">
        <f>'Математика-4 2019 расклад'!N103</f>
        <v>1.9991999999999999</v>
      </c>
      <c r="R103" s="334">
        <f>'Математика-4 2020 расклад'!N103</f>
        <v>5.0007000000000001</v>
      </c>
      <c r="S103" s="381">
        <f>'Математика-4 2021 расклад'!N103</f>
        <v>2.9951999999999996</v>
      </c>
      <c r="T103" s="375">
        <f>'Математика-4 2018 расклад'!O103</f>
        <v>1.1000000000000001</v>
      </c>
      <c r="U103" s="335">
        <f>'Математика-4 2019 расклад'!O103</f>
        <v>1.96</v>
      </c>
      <c r="V103" s="335">
        <f>'Математика-4 2020 расклад'!O103</f>
        <v>6.33</v>
      </c>
      <c r="W103" s="345">
        <f>'Математика-4 2021 расклад'!O103</f>
        <v>2.88</v>
      </c>
    </row>
    <row r="104" spans="1:23" s="296" customFormat="1" ht="15" customHeight="1" x14ac:dyDescent="0.25">
      <c r="A104" s="301">
        <v>20</v>
      </c>
      <c r="B104" s="311">
        <v>61410</v>
      </c>
      <c r="C104" s="339" t="s">
        <v>88</v>
      </c>
      <c r="D104" s="344">
        <f>'Математика-4 2018 расклад'!K104</f>
        <v>90</v>
      </c>
      <c r="E104" s="334">
        <f>'Математика-4 2019 расклад'!K104</f>
        <v>101</v>
      </c>
      <c r="F104" s="334">
        <f>'Математика-4 2020 расклад'!K104</f>
        <v>87</v>
      </c>
      <c r="G104" s="369">
        <f>'Математика-4 2021 расклад'!K104</f>
        <v>102</v>
      </c>
      <c r="H104" s="344">
        <f>'Математика-4 2018 расклад'!L104</f>
        <v>81</v>
      </c>
      <c r="I104" s="334">
        <f>'Математика-4 2019 расклад'!L104</f>
        <v>98.00030000000001</v>
      </c>
      <c r="J104" s="334">
        <f>'Математика-4 2020 расклад'!L104</f>
        <v>72.992999999999995</v>
      </c>
      <c r="K104" s="381">
        <f>'Математика-4 2021 расклад'!L104</f>
        <v>92.003999999999991</v>
      </c>
      <c r="L104" s="375">
        <f>'Математика-4 2018 расклад'!M104</f>
        <v>90</v>
      </c>
      <c r="M104" s="335">
        <f>'Математика-4 2019 расклад'!M104</f>
        <v>97.03</v>
      </c>
      <c r="N104" s="335">
        <f>'Математика-4 2020 расклад'!M104</f>
        <v>83.9</v>
      </c>
      <c r="O104" s="387">
        <f>'Математика-4 2021 расклад'!M104</f>
        <v>90.2</v>
      </c>
      <c r="P104" s="344">
        <f>'Математика-4 2018 расклад'!N104</f>
        <v>0.9900000000000001</v>
      </c>
      <c r="Q104" s="334">
        <f>'Математика-4 2019 расклад'!N104</f>
        <v>0</v>
      </c>
      <c r="R104" s="334">
        <f>'Математика-4 2020 расклад'!N104</f>
        <v>4.0019999999999998</v>
      </c>
      <c r="S104" s="381">
        <f>'Математика-4 2021 расклад'!N104</f>
        <v>0</v>
      </c>
      <c r="T104" s="375">
        <f>'Математика-4 2018 расклад'!O104</f>
        <v>1.1000000000000001</v>
      </c>
      <c r="U104" s="335">
        <f>'Математика-4 2019 расклад'!O104</f>
        <v>0</v>
      </c>
      <c r="V104" s="335">
        <f>'Математика-4 2020 расклад'!O104</f>
        <v>4.5999999999999996</v>
      </c>
      <c r="W104" s="345">
        <f>'Математика-4 2021 расклад'!O104</f>
        <v>0</v>
      </c>
    </row>
    <row r="105" spans="1:23" s="296" customFormat="1" ht="15" customHeight="1" x14ac:dyDescent="0.25">
      <c r="A105" s="307">
        <v>21</v>
      </c>
      <c r="B105" s="311">
        <v>61430</v>
      </c>
      <c r="C105" s="339" t="s">
        <v>116</v>
      </c>
      <c r="D105" s="344">
        <f>'Математика-4 2018 расклад'!K105</f>
        <v>200</v>
      </c>
      <c r="E105" s="334">
        <f>'Математика-4 2019 расклад'!K105</f>
        <v>242</v>
      </c>
      <c r="F105" s="334">
        <f>'Математика-4 2020 расклад'!K105</f>
        <v>212</v>
      </c>
      <c r="G105" s="369">
        <f>'Математика-4 2021 расклад'!K105</f>
        <v>270</v>
      </c>
      <c r="H105" s="344">
        <f>'Математика-4 2018 расклад'!L105</f>
        <v>179</v>
      </c>
      <c r="I105" s="334">
        <f>'Математика-4 2019 расклад'!L105</f>
        <v>214.99280000000002</v>
      </c>
      <c r="J105" s="334">
        <f>'Математика-4 2020 расклад'!L105</f>
        <v>141.99760000000001</v>
      </c>
      <c r="K105" s="381">
        <f>'Математика-4 2021 расклад'!L105</f>
        <v>244.99800000000002</v>
      </c>
      <c r="L105" s="375">
        <f>'Математика-4 2018 расклад'!M105</f>
        <v>89.5</v>
      </c>
      <c r="M105" s="335">
        <f>'Математика-4 2019 расклад'!M105</f>
        <v>88.84</v>
      </c>
      <c r="N105" s="335">
        <f>'Математика-4 2020 расклад'!M105</f>
        <v>66.98</v>
      </c>
      <c r="O105" s="387">
        <f>'Математика-4 2021 расклад'!M105</f>
        <v>90.740000000000009</v>
      </c>
      <c r="P105" s="344">
        <f>'Математика-4 2018 расклад'!N105</f>
        <v>1</v>
      </c>
      <c r="Q105" s="334">
        <f>'Математика-4 2019 расклад'!N105</f>
        <v>5.0093999999999994</v>
      </c>
      <c r="R105" s="334">
        <f>'Математика-4 2020 расклад'!N105</f>
        <v>7.9923999999999999</v>
      </c>
      <c r="S105" s="381">
        <f>'Математика-4 2021 расклад'!N105</f>
        <v>4.9950000000000001</v>
      </c>
      <c r="T105" s="375">
        <f>'Математика-4 2018 расклад'!O105</f>
        <v>0.5</v>
      </c>
      <c r="U105" s="335">
        <f>'Математика-4 2019 расклад'!O105</f>
        <v>2.0699999999999998</v>
      </c>
      <c r="V105" s="335">
        <f>'Математика-4 2020 расклад'!O105</f>
        <v>3.77</v>
      </c>
      <c r="W105" s="345">
        <f>'Математика-4 2021 расклад'!O105</f>
        <v>1.85</v>
      </c>
    </row>
    <row r="106" spans="1:23" s="296" customFormat="1" ht="15" customHeight="1" x14ac:dyDescent="0.25">
      <c r="A106" s="307">
        <v>22</v>
      </c>
      <c r="B106" s="311">
        <v>61440</v>
      </c>
      <c r="C106" s="339" t="s">
        <v>89</v>
      </c>
      <c r="D106" s="344">
        <f>'Математика-4 2018 расклад'!K106</f>
        <v>222</v>
      </c>
      <c r="E106" s="334">
        <f>'Математика-4 2019 расклад'!K106</f>
        <v>255</v>
      </c>
      <c r="F106" s="334">
        <f>'Математика-4 2020 расклад'!K106</f>
        <v>248</v>
      </c>
      <c r="G106" s="369">
        <f>'Математика-4 2021 расклад'!K106</f>
        <v>282</v>
      </c>
      <c r="H106" s="344">
        <f>'Математика-4 2018 расклад'!L106</f>
        <v>187.14599999999999</v>
      </c>
      <c r="I106" s="334">
        <f>'Математика-4 2019 расклад'!L106</f>
        <v>222.00299999999999</v>
      </c>
      <c r="J106" s="334">
        <f>'Математика-4 2020 расклад'!L106</f>
        <v>160.9768</v>
      </c>
      <c r="K106" s="381">
        <f>'Математика-4 2021 расклад'!L106</f>
        <v>244.0146</v>
      </c>
      <c r="L106" s="375">
        <f>'Математика-4 2018 расклад'!M106</f>
        <v>84.3</v>
      </c>
      <c r="M106" s="335">
        <f>'Математика-4 2019 расклад'!M106</f>
        <v>87.06</v>
      </c>
      <c r="N106" s="335">
        <f>'Математика-4 2020 расклад'!M106</f>
        <v>64.91</v>
      </c>
      <c r="O106" s="387">
        <f>'Математика-4 2021 расклад'!M106</f>
        <v>86.53</v>
      </c>
      <c r="P106" s="344">
        <f>'Математика-4 2018 расклад'!N106</f>
        <v>1.9980000000000002</v>
      </c>
      <c r="Q106" s="334">
        <f>'Математика-4 2019 расклад'!N106</f>
        <v>3.0089999999999999</v>
      </c>
      <c r="R106" s="334">
        <f>'Математика-4 2020 расклад'!N106</f>
        <v>14.012</v>
      </c>
      <c r="S106" s="381">
        <f>'Математика-4 2021 расклад'!N106</f>
        <v>4.0044000000000004</v>
      </c>
      <c r="T106" s="375">
        <f>'Математика-4 2018 расклад'!O106</f>
        <v>0.9</v>
      </c>
      <c r="U106" s="335">
        <f>'Математика-4 2019 расклад'!O106</f>
        <v>1.18</v>
      </c>
      <c r="V106" s="335">
        <f>'Математика-4 2020 расклад'!O106</f>
        <v>5.65</v>
      </c>
      <c r="W106" s="345">
        <f>'Математика-4 2021 расклад'!O106</f>
        <v>1.42</v>
      </c>
    </row>
    <row r="107" spans="1:23" s="296" customFormat="1" ht="15" customHeight="1" x14ac:dyDescent="0.25">
      <c r="A107" s="307">
        <v>23</v>
      </c>
      <c r="B107" s="311">
        <v>61450</v>
      </c>
      <c r="C107" s="339" t="s">
        <v>117</v>
      </c>
      <c r="D107" s="344">
        <f>'Математика-4 2018 расклад'!K107</f>
        <v>122</v>
      </c>
      <c r="E107" s="334">
        <f>'Математика-4 2019 расклад'!K107</f>
        <v>154</v>
      </c>
      <c r="F107" s="334">
        <f>'Математика-4 2020 расклад'!K107</f>
        <v>124</v>
      </c>
      <c r="G107" s="369">
        <f>'Математика-4 2021 расклад'!K107</f>
        <v>155</v>
      </c>
      <c r="H107" s="344">
        <f>'Математика-4 2018 расклад'!L107</f>
        <v>104.06600000000002</v>
      </c>
      <c r="I107" s="334">
        <f>'Математика-4 2019 расклад'!L107</f>
        <v>143.0044</v>
      </c>
      <c r="J107" s="334">
        <f>'Математика-4 2020 расклад'!L107</f>
        <v>99.001599999999996</v>
      </c>
      <c r="K107" s="381">
        <f>'Математика-4 2021 расклад'!L107</f>
        <v>140.988</v>
      </c>
      <c r="L107" s="375">
        <f>'Математика-4 2018 расклад'!M107</f>
        <v>85.300000000000011</v>
      </c>
      <c r="M107" s="335">
        <f>'Математика-4 2019 расклад'!M107</f>
        <v>92.86</v>
      </c>
      <c r="N107" s="335">
        <f>'Математика-4 2020 расклад'!M107</f>
        <v>79.84</v>
      </c>
      <c r="O107" s="387">
        <f>'Математика-4 2021 расклад'!M107</f>
        <v>90.960000000000008</v>
      </c>
      <c r="P107" s="344">
        <f>'Математика-4 2018 расклад'!N107</f>
        <v>1.0004</v>
      </c>
      <c r="Q107" s="334">
        <f>'Математика-4 2019 расклад'!N107</f>
        <v>0</v>
      </c>
      <c r="R107" s="334">
        <f>'Математика-4 2020 расклад'!N107</f>
        <v>7.0060000000000002</v>
      </c>
      <c r="S107" s="381">
        <f>'Математика-4 2021 расклад'!N107</f>
        <v>0</v>
      </c>
      <c r="T107" s="375">
        <f>'Математика-4 2018 расклад'!O107</f>
        <v>0.82</v>
      </c>
      <c r="U107" s="335">
        <f>'Математика-4 2019 расклад'!O107</f>
        <v>0</v>
      </c>
      <c r="V107" s="335">
        <f>'Математика-4 2020 расклад'!O107</f>
        <v>5.65</v>
      </c>
      <c r="W107" s="345">
        <f>'Математика-4 2021 расклад'!O107</f>
        <v>0</v>
      </c>
    </row>
    <row r="108" spans="1:23" s="296" customFormat="1" ht="15" customHeight="1" x14ac:dyDescent="0.25">
      <c r="A108" s="307">
        <v>24</v>
      </c>
      <c r="B108" s="311">
        <v>61470</v>
      </c>
      <c r="C108" s="339" t="s">
        <v>90</v>
      </c>
      <c r="D108" s="344">
        <f>'Математика-4 2018 расклад'!K108</f>
        <v>101</v>
      </c>
      <c r="E108" s="334">
        <f>'Математика-4 2019 расклад'!K108</f>
        <v>121</v>
      </c>
      <c r="F108" s="334">
        <f>'Математика-4 2020 расклад'!K108</f>
        <v>127</v>
      </c>
      <c r="G108" s="369">
        <f>'Математика-4 2021 расклад'!K108</f>
        <v>104</v>
      </c>
      <c r="H108" s="344">
        <f>'Математика-4 2018 расклад'!L108</f>
        <v>73.022999999999996</v>
      </c>
      <c r="I108" s="334">
        <f>'Математика-4 2019 расклад'!L108</f>
        <v>96.001400000000018</v>
      </c>
      <c r="J108" s="334">
        <f>'Математика-4 2020 расклад'!L108</f>
        <v>90.995500000000007</v>
      </c>
      <c r="K108" s="381">
        <f>'Математика-4 2021 расклад'!L108</f>
        <v>91</v>
      </c>
      <c r="L108" s="375">
        <f>'Математика-4 2018 расклад'!M108</f>
        <v>72.3</v>
      </c>
      <c r="M108" s="335">
        <f>'Математика-4 2019 расклад'!M108</f>
        <v>79.34</v>
      </c>
      <c r="N108" s="335">
        <f>'Математика-4 2020 расклад'!M108</f>
        <v>71.650000000000006</v>
      </c>
      <c r="O108" s="387">
        <f>'Математика-4 2021 расклад'!M108</f>
        <v>87.5</v>
      </c>
      <c r="P108" s="344">
        <f>'Математика-4 2018 расклад'!N108</f>
        <v>6.9690000000000012</v>
      </c>
      <c r="Q108" s="334">
        <f>'Математика-4 2019 расклад'!N108</f>
        <v>4.0050999999999997</v>
      </c>
      <c r="R108" s="334">
        <f>'Математика-4 2020 расклад'!N108</f>
        <v>6.9977</v>
      </c>
      <c r="S108" s="381">
        <f>'Математика-4 2021 расклад'!N108</f>
        <v>0</v>
      </c>
      <c r="T108" s="375">
        <f>'Математика-4 2018 расклад'!O108</f>
        <v>6.9</v>
      </c>
      <c r="U108" s="335">
        <f>'Математика-4 2019 расклад'!O108</f>
        <v>3.31</v>
      </c>
      <c r="V108" s="335">
        <f>'Математика-4 2020 расклад'!O108</f>
        <v>5.51</v>
      </c>
      <c r="W108" s="345">
        <f>'Математика-4 2021 расклад'!O108</f>
        <v>0</v>
      </c>
    </row>
    <row r="109" spans="1:23" s="296" customFormat="1" ht="15" customHeight="1" x14ac:dyDescent="0.25">
      <c r="A109" s="307">
        <v>25</v>
      </c>
      <c r="B109" s="311">
        <v>61490</v>
      </c>
      <c r="C109" s="339" t="s">
        <v>118</v>
      </c>
      <c r="D109" s="344">
        <f>'Математика-4 2018 расклад'!K109</f>
        <v>229</v>
      </c>
      <c r="E109" s="334">
        <f>'Математика-4 2019 расклад'!K109</f>
        <v>250</v>
      </c>
      <c r="F109" s="334">
        <f>'Математика-4 2020 расклад'!K109</f>
        <v>236</v>
      </c>
      <c r="G109" s="369">
        <f>'Математика-4 2021 расклад'!K109</f>
        <v>262</v>
      </c>
      <c r="H109" s="344">
        <f>'Математика-4 2018 расклад'!L109</f>
        <v>201.06200000000001</v>
      </c>
      <c r="I109" s="334">
        <f>'Математика-4 2019 расклад'!L109</f>
        <v>232.00000000000003</v>
      </c>
      <c r="J109" s="334">
        <f>'Математика-4 2020 расклад'!L109</f>
        <v>201.00119999999998</v>
      </c>
      <c r="K109" s="381">
        <f>'Математика-4 2021 расклад'!L109</f>
        <v>229.01419999999999</v>
      </c>
      <c r="L109" s="375">
        <f>'Математика-4 2018 расклад'!M109</f>
        <v>87.8</v>
      </c>
      <c r="M109" s="335">
        <f>'Математика-4 2019 расклад'!M109</f>
        <v>92.800000000000011</v>
      </c>
      <c r="N109" s="335">
        <f>'Математика-4 2020 расклад'!M109</f>
        <v>85.17</v>
      </c>
      <c r="O109" s="387">
        <f>'Математика-4 2021 расклад'!M109</f>
        <v>87.41</v>
      </c>
      <c r="P109" s="344">
        <f>'Математика-4 2018 расклад'!N109</f>
        <v>3.8930000000000002</v>
      </c>
      <c r="Q109" s="334">
        <f>'Математика-4 2019 расклад'!N109</f>
        <v>0</v>
      </c>
      <c r="R109" s="334">
        <f>'Математика-4 2020 расклад'!N109</f>
        <v>3.9883999999999999</v>
      </c>
      <c r="S109" s="381">
        <f>'Математика-4 2021 расклад'!N109</f>
        <v>1.9912000000000001</v>
      </c>
      <c r="T109" s="375">
        <f>'Математика-4 2018 расклад'!O109</f>
        <v>1.7</v>
      </c>
      <c r="U109" s="335">
        <f>'Математика-4 2019 расклад'!O109</f>
        <v>0</v>
      </c>
      <c r="V109" s="335">
        <f>'Математика-4 2020 расклад'!O109</f>
        <v>1.69</v>
      </c>
      <c r="W109" s="345">
        <f>'Математика-4 2021 расклад'!O109</f>
        <v>0.76</v>
      </c>
    </row>
    <row r="110" spans="1:23" s="296" customFormat="1" ht="15" customHeight="1" x14ac:dyDescent="0.25">
      <c r="A110" s="307">
        <v>26</v>
      </c>
      <c r="B110" s="311">
        <v>61500</v>
      </c>
      <c r="C110" s="339" t="s">
        <v>119</v>
      </c>
      <c r="D110" s="344">
        <f>'Математика-4 2018 расклад'!K110</f>
        <v>213</v>
      </c>
      <c r="E110" s="334">
        <f>'Математика-4 2019 расклад'!K110</f>
        <v>226</v>
      </c>
      <c r="F110" s="334">
        <f>'Математика-4 2020 расклад'!K110</f>
        <v>123</v>
      </c>
      <c r="G110" s="369">
        <f>'Математика-4 2021 расклад'!K110</f>
        <v>240</v>
      </c>
      <c r="H110" s="344">
        <f>'Математика-4 2018 расклад'!L110</f>
        <v>184.88399999999999</v>
      </c>
      <c r="I110" s="334">
        <f>'Математика-4 2019 расклад'!L110</f>
        <v>213.99939999999998</v>
      </c>
      <c r="J110" s="334">
        <f>'Математика-4 2020 расклад'!L110</f>
        <v>89.002800000000008</v>
      </c>
      <c r="K110" s="381">
        <f>'Математика-4 2021 расклад'!L110</f>
        <v>228</v>
      </c>
      <c r="L110" s="375">
        <f>'Математика-4 2018 расклад'!M110</f>
        <v>86.8</v>
      </c>
      <c r="M110" s="335">
        <f>'Математика-4 2019 расклад'!M110</f>
        <v>94.69</v>
      </c>
      <c r="N110" s="335">
        <f>'Математика-4 2020 расклад'!M110</f>
        <v>72.36</v>
      </c>
      <c r="O110" s="387">
        <f>'Математика-4 2021 расклад'!M110</f>
        <v>95</v>
      </c>
      <c r="P110" s="344">
        <f>'Математика-4 2018 расклад'!N110</f>
        <v>2.0022000000000002</v>
      </c>
      <c r="Q110" s="334">
        <f>'Математика-4 2019 расклад'!N110</f>
        <v>2.0114000000000001</v>
      </c>
      <c r="R110" s="334">
        <f>'Математика-4 2020 расклад'!N110</f>
        <v>5.0061</v>
      </c>
      <c r="S110" s="381">
        <f>'Математика-4 2021 расклад'!N110</f>
        <v>3</v>
      </c>
      <c r="T110" s="375">
        <f>'Математика-4 2018 расклад'!O110</f>
        <v>0.94</v>
      </c>
      <c r="U110" s="335">
        <f>'Математика-4 2019 расклад'!O110</f>
        <v>0.89</v>
      </c>
      <c r="V110" s="335">
        <f>'Математика-4 2020 расклад'!O110</f>
        <v>4.07</v>
      </c>
      <c r="W110" s="345">
        <f>'Математика-4 2021 расклад'!O110</f>
        <v>1.25</v>
      </c>
    </row>
    <row r="111" spans="1:23" s="296" customFormat="1" ht="15" customHeight="1" x14ac:dyDescent="0.25">
      <c r="A111" s="307">
        <v>27</v>
      </c>
      <c r="B111" s="311">
        <v>61510</v>
      </c>
      <c r="C111" s="339" t="s">
        <v>91</v>
      </c>
      <c r="D111" s="344">
        <f>'Математика-4 2018 расклад'!K111</f>
        <v>172</v>
      </c>
      <c r="E111" s="334">
        <f>'Математика-4 2019 расклад'!K111</f>
        <v>164</v>
      </c>
      <c r="F111" s="334">
        <f>'Математика-4 2020 расклад'!K111</f>
        <v>102</v>
      </c>
      <c r="G111" s="369">
        <f>'Математика-4 2021 расклад'!K111</f>
        <v>117</v>
      </c>
      <c r="H111" s="344">
        <f>'Математика-4 2018 расклад'!L111</f>
        <v>156.00399999999999</v>
      </c>
      <c r="I111" s="334">
        <f>'Математика-4 2019 расклад'!L111</f>
        <v>158.99800000000002</v>
      </c>
      <c r="J111" s="334">
        <f>'Математика-4 2020 расклад'!L111</f>
        <v>76.999800000000008</v>
      </c>
      <c r="K111" s="381">
        <f>'Математика-4 2021 расклад'!L111</f>
        <v>93.997800000000012</v>
      </c>
      <c r="L111" s="375">
        <f>'Математика-4 2018 расклад'!M111</f>
        <v>90.7</v>
      </c>
      <c r="M111" s="335">
        <f>'Математика-4 2019 расклад'!M111</f>
        <v>96.95</v>
      </c>
      <c r="N111" s="335">
        <f>'Математика-4 2020 расклад'!M111</f>
        <v>75.490000000000009</v>
      </c>
      <c r="O111" s="387">
        <f>'Математика-4 2021 расклад'!M111</f>
        <v>80.34</v>
      </c>
      <c r="P111" s="344">
        <f>'Математика-4 2018 расклад'!N111</f>
        <v>0</v>
      </c>
      <c r="Q111" s="334">
        <f>'Математика-4 2019 расклад'!N111</f>
        <v>1.0004</v>
      </c>
      <c r="R111" s="334">
        <f>'Математика-4 2020 расклад'!N111</f>
        <v>3.9983999999999997</v>
      </c>
      <c r="S111" s="381">
        <f>'Математика-4 2021 расклад'!N111</f>
        <v>0.99450000000000005</v>
      </c>
      <c r="T111" s="375">
        <f>'Математика-4 2018 расклад'!O111</f>
        <v>0</v>
      </c>
      <c r="U111" s="335">
        <f>'Математика-4 2019 расклад'!O111</f>
        <v>0.61</v>
      </c>
      <c r="V111" s="335">
        <f>'Математика-4 2020 расклад'!O111</f>
        <v>3.92</v>
      </c>
      <c r="W111" s="345">
        <f>'Математика-4 2021 расклад'!O111</f>
        <v>0.85</v>
      </c>
    </row>
    <row r="112" spans="1:23" s="296" customFormat="1" ht="15" customHeight="1" x14ac:dyDescent="0.25">
      <c r="A112" s="307">
        <v>28</v>
      </c>
      <c r="B112" s="293">
        <v>61520</v>
      </c>
      <c r="C112" s="340" t="s">
        <v>120</v>
      </c>
      <c r="D112" s="344">
        <f>'Математика-4 2018 расклад'!K112</f>
        <v>228</v>
      </c>
      <c r="E112" s="334">
        <f>'Математика-4 2019 расклад'!K112</f>
        <v>242</v>
      </c>
      <c r="F112" s="334">
        <f>'Математика-4 2020 расклад'!K112</f>
        <v>207</v>
      </c>
      <c r="G112" s="369">
        <f>'Математика-4 2021 расклад'!K112</f>
        <v>217</v>
      </c>
      <c r="H112" s="344">
        <f>'Математика-4 2018 расклад'!L112</f>
        <v>204.97200000000001</v>
      </c>
      <c r="I112" s="334">
        <f>'Математика-4 2019 расклад'!L112</f>
        <v>220.00219999999999</v>
      </c>
      <c r="J112" s="334">
        <f>'Математика-4 2020 расклад'!L112</f>
        <v>158.9967</v>
      </c>
      <c r="K112" s="381">
        <f>'Математика-4 2021 расклад'!L112</f>
        <v>185.01419999999999</v>
      </c>
      <c r="L112" s="375">
        <f>'Математика-4 2018 расклад'!M112</f>
        <v>89.9</v>
      </c>
      <c r="M112" s="335">
        <f>'Математика-4 2019 расклад'!M112</f>
        <v>90.91</v>
      </c>
      <c r="N112" s="335">
        <f>'Математика-4 2020 расклад'!M112</f>
        <v>76.81</v>
      </c>
      <c r="O112" s="387">
        <f>'Математика-4 2021 расклад'!M112</f>
        <v>85.259999999999991</v>
      </c>
      <c r="P112" s="344">
        <f>'Математика-4 2018 расклад'!N112</f>
        <v>1.0032000000000001</v>
      </c>
      <c r="Q112" s="334">
        <f>'Математика-4 2019 расклад'!N112</f>
        <v>0.99219999999999997</v>
      </c>
      <c r="R112" s="334">
        <f>'Математика-4 2020 расклад'!N112</f>
        <v>0</v>
      </c>
      <c r="S112" s="381">
        <f>'Математика-4 2021 расклад'!N112</f>
        <v>0.99820000000000009</v>
      </c>
      <c r="T112" s="375">
        <f>'Математика-4 2018 расклад'!O112</f>
        <v>0.44</v>
      </c>
      <c r="U112" s="335">
        <f>'Математика-4 2019 расклад'!O112</f>
        <v>0.41</v>
      </c>
      <c r="V112" s="335">
        <f>'Математика-4 2020 расклад'!O112</f>
        <v>0</v>
      </c>
      <c r="W112" s="345">
        <f>'Математика-4 2021 расклад'!O112</f>
        <v>0.46</v>
      </c>
    </row>
    <row r="113" spans="1:23" s="296" customFormat="1" ht="15" customHeight="1" x14ac:dyDescent="0.25">
      <c r="A113" s="300">
        <v>29</v>
      </c>
      <c r="B113" s="293">
        <v>61540</v>
      </c>
      <c r="C113" s="340" t="s">
        <v>121</v>
      </c>
      <c r="D113" s="344">
        <f>'Математика-4 2018 расклад'!K113</f>
        <v>47</v>
      </c>
      <c r="E113" s="334">
        <f>'Математика-4 2019 расклад'!K113</f>
        <v>96</v>
      </c>
      <c r="F113" s="334">
        <f>'Математика-4 2020 расклад'!K113</f>
        <v>155</v>
      </c>
      <c r="G113" s="369">
        <f>'Математика-4 2021 расклад'!K113</f>
        <v>138</v>
      </c>
      <c r="H113" s="344">
        <f>'Математика-4 2018 расклад'!L113</f>
        <v>39.997</v>
      </c>
      <c r="I113" s="334">
        <f>'Математика-4 2019 расклад'!L113</f>
        <v>90.998400000000004</v>
      </c>
      <c r="J113" s="334">
        <f>'Математика-4 2020 расклад'!L113</f>
        <v>107.012</v>
      </c>
      <c r="K113" s="381">
        <f>'Математика-4 2021 расклад'!L113</f>
        <v>109.99979999999999</v>
      </c>
      <c r="L113" s="375">
        <f>'Математика-4 2018 расклад'!M113</f>
        <v>85.1</v>
      </c>
      <c r="M113" s="335">
        <f>'Математика-4 2019 расклад'!M113</f>
        <v>94.789999999999992</v>
      </c>
      <c r="N113" s="335">
        <f>'Математика-4 2020 расклад'!M113</f>
        <v>69.040000000000006</v>
      </c>
      <c r="O113" s="387">
        <f>'Математика-4 2021 расклад'!M113</f>
        <v>79.709999999999994</v>
      </c>
      <c r="P113" s="344">
        <f>'Математика-4 2018 расклад'!N113</f>
        <v>0</v>
      </c>
      <c r="Q113" s="334">
        <f>'Математика-4 2019 расклад'!N113</f>
        <v>0</v>
      </c>
      <c r="R113" s="334">
        <f>'Математика-4 2020 расклад'!N113</f>
        <v>7.9980000000000011</v>
      </c>
      <c r="S113" s="381">
        <f>'Математика-4 2021 расклад'!N113</f>
        <v>2.0009999999999999</v>
      </c>
      <c r="T113" s="375">
        <f>'Математика-4 2018 расклад'!O113</f>
        <v>0</v>
      </c>
      <c r="U113" s="335">
        <f>'Математика-4 2019 расклад'!O113</f>
        <v>0</v>
      </c>
      <c r="V113" s="335">
        <f>'Математика-4 2020 расклад'!O113</f>
        <v>5.16</v>
      </c>
      <c r="W113" s="345">
        <f>'Математика-4 2021 расклад'!O113</f>
        <v>1.45</v>
      </c>
    </row>
    <row r="114" spans="1:23" s="296" customFormat="1" ht="15" customHeight="1" x14ac:dyDescent="0.25">
      <c r="A114" s="300">
        <v>30</v>
      </c>
      <c r="B114" s="293">
        <v>61560</v>
      </c>
      <c r="C114" s="340" t="s">
        <v>123</v>
      </c>
      <c r="D114" s="344" t="s">
        <v>140</v>
      </c>
      <c r="E114" s="334" t="s">
        <v>140</v>
      </c>
      <c r="F114" s="334">
        <f>'Математика-4 2020 расклад'!K114</f>
        <v>126</v>
      </c>
      <c r="G114" s="369">
        <f>'Математика-4 2021 расклад'!K114</f>
        <v>170</v>
      </c>
      <c r="H114" s="344" t="str">
        <f>'Математика-4 2018 расклад'!L114</f>
        <v>-</v>
      </c>
      <c r="I114" s="334" t="str">
        <f>'Математика-4 2019 расклад'!L114</f>
        <v>-</v>
      </c>
      <c r="J114" s="334">
        <f>'Математика-4 2020 расклад'!L114</f>
        <v>62.004600000000003</v>
      </c>
      <c r="K114" s="381">
        <f>'Математика-4 2021 расклад'!L114</f>
        <v>115.99099999999999</v>
      </c>
      <c r="L114" s="344" t="s">
        <v>140</v>
      </c>
      <c r="M114" s="334" t="s">
        <v>140</v>
      </c>
      <c r="N114" s="335">
        <f>'Математика-4 2020 расклад'!M114</f>
        <v>49.21</v>
      </c>
      <c r="O114" s="387">
        <f>'Математика-4 2021 расклад'!M114</f>
        <v>68.22999999999999</v>
      </c>
      <c r="P114" s="344" t="s">
        <v>140</v>
      </c>
      <c r="Q114" s="334" t="s">
        <v>140</v>
      </c>
      <c r="R114" s="334">
        <f>'Математика-4 2020 расклад'!N114</f>
        <v>16.997399999999999</v>
      </c>
      <c r="S114" s="381">
        <f>'Математика-4 2021 расклад'!N114</f>
        <v>1.0029999999999999</v>
      </c>
      <c r="T114" s="344" t="s">
        <v>140</v>
      </c>
      <c r="U114" s="334" t="s">
        <v>140</v>
      </c>
      <c r="V114" s="335">
        <f>'Математика-4 2020 расклад'!O114</f>
        <v>13.49</v>
      </c>
      <c r="W114" s="345">
        <f>'Математика-4 2021 расклад'!O114</f>
        <v>0.59</v>
      </c>
    </row>
    <row r="115" spans="1:23" s="296" customFormat="1" ht="15" customHeight="1" thickBot="1" x14ac:dyDescent="0.3">
      <c r="A115" s="269">
        <v>31</v>
      </c>
      <c r="B115" s="293">
        <v>61570</v>
      </c>
      <c r="C115" s="340" t="s">
        <v>125</v>
      </c>
      <c r="D115" s="344" t="s">
        <v>140</v>
      </c>
      <c r="E115" s="334" t="s">
        <v>140</v>
      </c>
      <c r="F115" s="351">
        <f>'Математика-4 2020 расклад'!K115</f>
        <v>105</v>
      </c>
      <c r="G115" s="370">
        <f>'Математика-4 2021 расклад'!K115</f>
        <v>60</v>
      </c>
      <c r="H115" s="350" t="str">
        <f>'Математика-4 2018 расклад'!L115</f>
        <v>-</v>
      </c>
      <c r="I115" s="351" t="str">
        <f>'Математика-4 2019 расклад'!L115</f>
        <v>-</v>
      </c>
      <c r="J115" s="351">
        <f>'Математика-4 2020 расклад'!L115</f>
        <v>88.000500000000017</v>
      </c>
      <c r="K115" s="382">
        <f>'Математика-4 2021 расклад'!L115</f>
        <v>54</v>
      </c>
      <c r="L115" s="344" t="s">
        <v>140</v>
      </c>
      <c r="M115" s="334" t="s">
        <v>140</v>
      </c>
      <c r="N115" s="352">
        <f>'Математика-4 2020 расклад'!M115</f>
        <v>83.81</v>
      </c>
      <c r="O115" s="388">
        <f>'Математика-4 2021 расклад'!M115</f>
        <v>90</v>
      </c>
      <c r="P115" s="344" t="s">
        <v>140</v>
      </c>
      <c r="Q115" s="334" t="s">
        <v>140</v>
      </c>
      <c r="R115" s="351">
        <f>'Математика-4 2020 расклад'!N115</f>
        <v>1.9950000000000001</v>
      </c>
      <c r="S115" s="382">
        <f>'Математика-4 2021 расклад'!N115</f>
        <v>1.0019999999999998</v>
      </c>
      <c r="T115" s="344" t="s">
        <v>140</v>
      </c>
      <c r="U115" s="334" t="s">
        <v>140</v>
      </c>
      <c r="V115" s="352">
        <f>'Математика-4 2020 расклад'!O115</f>
        <v>1.9</v>
      </c>
      <c r="W115" s="353">
        <f>'Математика-4 2021 расклад'!O115</f>
        <v>1.67</v>
      </c>
    </row>
    <row r="116" spans="1:23" s="296" customFormat="1" ht="15" customHeight="1" thickBot="1" x14ac:dyDescent="0.3">
      <c r="A116" s="40"/>
      <c r="B116" s="56"/>
      <c r="C116" s="342" t="s">
        <v>109</v>
      </c>
      <c r="D116" s="362">
        <f>'Математика-4 2018 расклад'!K116</f>
        <v>601</v>
      </c>
      <c r="E116" s="363">
        <f>'Математика-4 2019 расклад'!K116</f>
        <v>918</v>
      </c>
      <c r="F116" s="363">
        <f>'Математика-4 2020 расклад'!K116</f>
        <v>969</v>
      </c>
      <c r="G116" s="366">
        <f>'Математика-4 2021 расклад'!K116</f>
        <v>1002</v>
      </c>
      <c r="H116" s="362">
        <f>'Математика-4 2018 расклад'!L116</f>
        <v>515.09500000000003</v>
      </c>
      <c r="I116" s="363">
        <f>'Математика-4 2019 расклад'!L116</f>
        <v>798.98359999999991</v>
      </c>
      <c r="J116" s="363">
        <f>'Математика-4 2020 расклад'!L116</f>
        <v>725.97649999999999</v>
      </c>
      <c r="K116" s="378">
        <f>'Математика-4 2021 расклад'!L116</f>
        <v>848.9860000000001</v>
      </c>
      <c r="L116" s="372">
        <f>'Математика-4 2018 расклад'!M116</f>
        <v>83.412499999999994</v>
      </c>
      <c r="M116" s="364">
        <f>'Математика-4 2019 расклад'!M116</f>
        <v>88.247500000000002</v>
      </c>
      <c r="N116" s="364">
        <f>'Математика-4 2020 расклад'!M116</f>
        <v>79.775555555555556</v>
      </c>
      <c r="O116" s="384">
        <f>'Математика-4 2021 расклад'!M116</f>
        <v>86.829999999999984</v>
      </c>
      <c r="P116" s="362">
        <f>'Математика-4 2018 расклад'!N116</f>
        <v>2.9819999999999998</v>
      </c>
      <c r="Q116" s="363">
        <f>'Математика-4 2019 расклад'!N116</f>
        <v>15.0107</v>
      </c>
      <c r="R116" s="363">
        <f>'Математика-4 2020 расклад'!N116</f>
        <v>40.992699999999999</v>
      </c>
      <c r="S116" s="378">
        <f>'Математика-4 2021 расклад'!N116</f>
        <v>22.023</v>
      </c>
      <c r="T116" s="372">
        <f>'Математика-4 2018 расклад'!O116</f>
        <v>7.1</v>
      </c>
      <c r="U116" s="364">
        <f>'Математика-4 2019 расклад'!O116</f>
        <v>4.3366666666666669</v>
      </c>
      <c r="V116" s="364">
        <f>'Математика-4 2020 расклад'!O116</f>
        <v>4.6957142857142866</v>
      </c>
      <c r="W116" s="365">
        <f>'Математика-4 2021 расклад'!O116</f>
        <v>3.5933333333333333</v>
      </c>
    </row>
    <row r="117" spans="1:23" s="296" customFormat="1" ht="15" customHeight="1" x14ac:dyDescent="0.25">
      <c r="A117" s="10">
        <v>1</v>
      </c>
      <c r="B117" s="49">
        <v>70020</v>
      </c>
      <c r="C117" s="338" t="s">
        <v>92</v>
      </c>
      <c r="D117" s="358">
        <f>'Математика-4 2018 расклад'!K117</f>
        <v>82</v>
      </c>
      <c r="E117" s="359">
        <f>'Математика-4 2019 расклад'!K117</f>
        <v>106</v>
      </c>
      <c r="F117" s="359">
        <f>'Математика-4 2020 расклад'!K117</f>
        <v>102</v>
      </c>
      <c r="G117" s="368">
        <f>'Математика-4 2021 расклад'!K117</f>
        <v>96</v>
      </c>
      <c r="H117" s="358">
        <f>'Математика-4 2018 расклад'!L117</f>
        <v>81.01600000000002</v>
      </c>
      <c r="I117" s="359">
        <f>'Математика-4 2019 расклад'!L117</f>
        <v>103.00020000000001</v>
      </c>
      <c r="J117" s="359">
        <f>'Математика-4 2020 расклад'!L117</f>
        <v>91.993799999999993</v>
      </c>
      <c r="K117" s="380">
        <f>'Математика-4 2021 расклад'!L117</f>
        <v>91.996800000000007</v>
      </c>
      <c r="L117" s="374">
        <f>'Математика-4 2018 расклад'!M117</f>
        <v>98.800000000000011</v>
      </c>
      <c r="M117" s="360">
        <f>'Математика-4 2019 расклад'!M117</f>
        <v>97.17</v>
      </c>
      <c r="N117" s="360">
        <f>'Математика-4 2020 расклад'!M117</f>
        <v>90.19</v>
      </c>
      <c r="O117" s="386">
        <f>'Математика-4 2021 расклад'!M117</f>
        <v>95.830000000000013</v>
      </c>
      <c r="P117" s="358">
        <f>'Математика-4 2018 расклад'!N117</f>
        <v>0</v>
      </c>
      <c r="Q117" s="359">
        <f>'Математика-4 2019 расклад'!N117</f>
        <v>0</v>
      </c>
      <c r="R117" s="359">
        <f>'Математика-4 2020 расклад'!N117</f>
        <v>0</v>
      </c>
      <c r="S117" s="380">
        <f>'Математика-4 2021 расклад'!N117</f>
        <v>0</v>
      </c>
      <c r="T117" s="374">
        <f>'Математика-4 2018 расклад'!O117</f>
        <v>0</v>
      </c>
      <c r="U117" s="360">
        <f>'Математика-4 2019 расклад'!O117</f>
        <v>0</v>
      </c>
      <c r="V117" s="360">
        <f>'Математика-4 2020 расклад'!O117</f>
        <v>0</v>
      </c>
      <c r="W117" s="361">
        <f>'Математика-4 2021 расклад'!O117</f>
        <v>0</v>
      </c>
    </row>
    <row r="118" spans="1:23" s="296" customFormat="1" ht="15" customHeight="1" x14ac:dyDescent="0.25">
      <c r="A118" s="301">
        <v>2</v>
      </c>
      <c r="B118" s="311">
        <v>70110</v>
      </c>
      <c r="C118" s="339" t="s">
        <v>95</v>
      </c>
      <c r="D118" s="344">
        <f>'Математика-4 2018 расклад'!K118</f>
        <v>70</v>
      </c>
      <c r="E118" s="334">
        <f>'Математика-4 2019 расклад'!K118</f>
        <v>76</v>
      </c>
      <c r="F118" s="334">
        <f>'Математика-4 2020 расклад'!K118</f>
        <v>44</v>
      </c>
      <c r="G118" s="369">
        <f>'Математика-4 2021 расклад'!K118</f>
        <v>71</v>
      </c>
      <c r="H118" s="344">
        <f>'Математика-4 2018 расклад'!L118</f>
        <v>62.02</v>
      </c>
      <c r="I118" s="334">
        <f>'Математика-4 2019 расклад'!L118</f>
        <v>70.999199999999988</v>
      </c>
      <c r="J118" s="334">
        <f>'Математика-4 2020 расклад'!L118</f>
        <v>38.002800000000001</v>
      </c>
      <c r="K118" s="381">
        <f>'Математика-4 2021 расклад'!L118</f>
        <v>59.000999999999998</v>
      </c>
      <c r="L118" s="375">
        <f>'Математика-4 2018 расклад'!M118</f>
        <v>88.6</v>
      </c>
      <c r="M118" s="335">
        <f>'Математика-4 2019 расклад'!M118</f>
        <v>93.419999999999987</v>
      </c>
      <c r="N118" s="335">
        <f>'Математика-4 2020 расклад'!M118</f>
        <v>86.37</v>
      </c>
      <c r="O118" s="387">
        <f>'Математика-4 2021 расклад'!M118</f>
        <v>83.1</v>
      </c>
      <c r="P118" s="344">
        <f>'Математика-4 2018 расклад'!N118</f>
        <v>0</v>
      </c>
      <c r="Q118" s="334">
        <f>'Математика-4 2019 расклад'!N118</f>
        <v>0</v>
      </c>
      <c r="R118" s="334">
        <f>'Математика-4 2020 расклад'!N118</f>
        <v>0.99879999999999991</v>
      </c>
      <c r="S118" s="381">
        <f>'Математика-4 2021 расклад'!N118</f>
        <v>0</v>
      </c>
      <c r="T118" s="375">
        <f>'Математика-4 2018 расклад'!O118</f>
        <v>0</v>
      </c>
      <c r="U118" s="335">
        <f>'Математика-4 2019 расклад'!O118</f>
        <v>0</v>
      </c>
      <c r="V118" s="335">
        <f>'Математика-4 2020 расклад'!O118</f>
        <v>2.27</v>
      </c>
      <c r="W118" s="345">
        <f>'Математика-4 2021 расклад'!O118</f>
        <v>0</v>
      </c>
    </row>
    <row r="119" spans="1:23" s="296" customFormat="1" ht="15" customHeight="1" x14ac:dyDescent="0.25">
      <c r="A119" s="307">
        <v>3</v>
      </c>
      <c r="B119" s="311">
        <v>70021</v>
      </c>
      <c r="C119" s="339" t="s">
        <v>93</v>
      </c>
      <c r="D119" s="344">
        <f>'Математика-4 2018 расклад'!K119</f>
        <v>46</v>
      </c>
      <c r="E119" s="334">
        <f>'Математика-4 2019 расклад'!K119</f>
        <v>53</v>
      </c>
      <c r="F119" s="334">
        <f>'Математика-4 2020 расклад'!K119</f>
        <v>85</v>
      </c>
      <c r="G119" s="369">
        <f>'Математика-4 2021 расклад'!K119</f>
        <v>71</v>
      </c>
      <c r="H119" s="344">
        <f>'Математика-4 2018 расклад'!L119</f>
        <v>46</v>
      </c>
      <c r="I119" s="334">
        <f>'Математика-4 2019 расклад'!L119</f>
        <v>52.003600000000006</v>
      </c>
      <c r="J119" s="334">
        <f>'Математика-4 2020 расклад'!L119</f>
        <v>84.005500000000012</v>
      </c>
      <c r="K119" s="381">
        <f>'Математика-4 2021 расклад'!L119</f>
        <v>63.999399999999994</v>
      </c>
      <c r="L119" s="375">
        <f>'Математика-4 2018 расклад'!M119</f>
        <v>100</v>
      </c>
      <c r="M119" s="335">
        <f>'Математика-4 2019 расклад'!M119</f>
        <v>98.12</v>
      </c>
      <c r="N119" s="335">
        <f>'Математика-4 2020 расклад'!M119</f>
        <v>98.830000000000013</v>
      </c>
      <c r="O119" s="387">
        <f>'Математика-4 2021 расклад'!M119</f>
        <v>90.14</v>
      </c>
      <c r="P119" s="344">
        <f>'Математика-4 2018 расклад'!N119</f>
        <v>0</v>
      </c>
      <c r="Q119" s="334">
        <f>'Математика-4 2019 расклад'!N119</f>
        <v>0</v>
      </c>
      <c r="R119" s="334">
        <f>'Математика-4 2020 расклад'!N119</f>
        <v>0</v>
      </c>
      <c r="S119" s="381">
        <f>'Математика-4 2021 расклад'!N119</f>
        <v>0</v>
      </c>
      <c r="T119" s="375">
        <f>'Математика-4 2018 расклад'!O119</f>
        <v>0</v>
      </c>
      <c r="U119" s="335">
        <f>'Математика-4 2019 расклад'!O119</f>
        <v>0</v>
      </c>
      <c r="V119" s="335">
        <f>'Математика-4 2020 расклад'!O119</f>
        <v>0</v>
      </c>
      <c r="W119" s="345">
        <f>'Математика-4 2021 расклад'!O119</f>
        <v>0</v>
      </c>
    </row>
    <row r="120" spans="1:23" s="296" customFormat="1" ht="15" customHeight="1" x14ac:dyDescent="0.25">
      <c r="A120" s="307">
        <v>4</v>
      </c>
      <c r="B120" s="311">
        <v>70040</v>
      </c>
      <c r="C120" s="339" t="s">
        <v>94</v>
      </c>
      <c r="D120" s="344">
        <f>'Математика-4 2018 расклад'!K120</f>
        <v>21</v>
      </c>
      <c r="E120" s="334">
        <f>'Математика-4 2019 расклад'!K120</f>
        <v>56</v>
      </c>
      <c r="F120" s="334">
        <f>'Математика-4 2020 расклад'!K120</f>
        <v>70</v>
      </c>
      <c r="G120" s="369">
        <f>'Математика-4 2021 расклад'!K120</f>
        <v>76</v>
      </c>
      <c r="H120" s="344">
        <f>'Математика-4 2018 расклад'!L120</f>
        <v>16.001999999999999</v>
      </c>
      <c r="I120" s="334">
        <f>'Математика-4 2019 расклад'!L120</f>
        <v>52.998400000000004</v>
      </c>
      <c r="J120" s="334">
        <f>'Математика-4 2020 расклад'!L120</f>
        <v>52.997000000000007</v>
      </c>
      <c r="K120" s="381">
        <f>'Математика-4 2021 расклад'!L120</f>
        <v>62.996400000000001</v>
      </c>
      <c r="L120" s="375">
        <f>'Математика-4 2018 расклад'!M120</f>
        <v>76.199999999999989</v>
      </c>
      <c r="M120" s="335">
        <f>'Математика-4 2019 расклад'!M120</f>
        <v>94.64</v>
      </c>
      <c r="N120" s="335">
        <f>'Математика-4 2020 расклад'!M120</f>
        <v>75.710000000000008</v>
      </c>
      <c r="O120" s="387">
        <f>'Математика-4 2021 расклад'!M120</f>
        <v>82.89</v>
      </c>
      <c r="P120" s="344">
        <f>'Математика-4 2018 расклад'!N120</f>
        <v>0</v>
      </c>
      <c r="Q120" s="334">
        <f>'Математика-4 2019 расклад'!N120</f>
        <v>0</v>
      </c>
      <c r="R120" s="334">
        <f>'Математика-4 2020 расклад'!N120</f>
        <v>3.9969999999999999</v>
      </c>
      <c r="S120" s="381">
        <f>'Математика-4 2021 расклад'!N120</f>
        <v>1.0032000000000001</v>
      </c>
      <c r="T120" s="375">
        <f>'Математика-4 2018 расклад'!O120</f>
        <v>0</v>
      </c>
      <c r="U120" s="335">
        <f>'Математика-4 2019 расклад'!O120</f>
        <v>0</v>
      </c>
      <c r="V120" s="335">
        <f>'Математика-4 2020 расклад'!O120</f>
        <v>5.71</v>
      </c>
      <c r="W120" s="345">
        <f>'Математика-4 2021 расклад'!O120</f>
        <v>1.32</v>
      </c>
    </row>
    <row r="121" spans="1:23" s="296" customFormat="1" ht="15" customHeight="1" x14ac:dyDescent="0.25">
      <c r="A121" s="307">
        <v>5</v>
      </c>
      <c r="B121" s="311">
        <v>70100</v>
      </c>
      <c r="C121" s="339" t="s">
        <v>110</v>
      </c>
      <c r="D121" s="344">
        <f>'Математика-4 2018 расклад'!K121</f>
        <v>79</v>
      </c>
      <c r="E121" s="334">
        <f>'Математика-4 2019 расклад'!K121</f>
        <v>96</v>
      </c>
      <c r="F121" s="334">
        <f>'Математика-4 2020 расклад'!K121</f>
        <v>80</v>
      </c>
      <c r="G121" s="369">
        <f>'Математика-4 2021 расклад'!K121</f>
        <v>77</v>
      </c>
      <c r="H121" s="344">
        <f>'Математика-4 2018 расклад'!L121</f>
        <v>72.047999999999988</v>
      </c>
      <c r="I121" s="334">
        <f>'Математика-4 2019 расклад'!L121</f>
        <v>90.998400000000004</v>
      </c>
      <c r="J121" s="334">
        <f>'Математика-4 2020 расклад'!L121</f>
        <v>68</v>
      </c>
      <c r="K121" s="381">
        <f>'Математика-4 2021 расклад'!L121</f>
        <v>75.999000000000009</v>
      </c>
      <c r="L121" s="375">
        <f>'Математика-4 2018 расклад'!M121</f>
        <v>91.199999999999989</v>
      </c>
      <c r="M121" s="335">
        <f>'Математика-4 2019 расклад'!M121</f>
        <v>94.789999999999992</v>
      </c>
      <c r="N121" s="335">
        <f>'Математика-4 2020 расклад'!M121</f>
        <v>85</v>
      </c>
      <c r="O121" s="387">
        <f>'Математика-4 2021 расклад'!M121</f>
        <v>98.7</v>
      </c>
      <c r="P121" s="344">
        <f>'Математика-4 2018 расклад'!N121</f>
        <v>0</v>
      </c>
      <c r="Q121" s="334">
        <f>'Математика-4 2019 расклад'!N121</f>
        <v>0</v>
      </c>
      <c r="R121" s="334">
        <f>'Математика-4 2020 расклад'!N121</f>
        <v>2</v>
      </c>
      <c r="S121" s="381">
        <f>'Математика-4 2021 расклад'!N121</f>
        <v>0</v>
      </c>
      <c r="T121" s="375">
        <f>'Математика-4 2018 расклад'!O121</f>
        <v>0</v>
      </c>
      <c r="U121" s="335">
        <f>'Математика-4 2019 расклад'!O121</f>
        <v>0</v>
      </c>
      <c r="V121" s="335">
        <f>'Математика-4 2020 расклад'!O121</f>
        <v>2.5</v>
      </c>
      <c r="W121" s="345">
        <f>'Математика-4 2021 расклад'!O121</f>
        <v>0</v>
      </c>
    </row>
    <row r="122" spans="1:23" s="296" customFormat="1" ht="15" customHeight="1" x14ac:dyDescent="0.25">
      <c r="A122" s="307">
        <v>6</v>
      </c>
      <c r="B122" s="311">
        <v>70270</v>
      </c>
      <c r="C122" s="339" t="s">
        <v>96</v>
      </c>
      <c r="D122" s="344">
        <f>'Математика-4 2018 расклад'!K122</f>
        <v>52</v>
      </c>
      <c r="E122" s="334">
        <f>'Математика-4 2019 расклад'!K122</f>
        <v>67</v>
      </c>
      <c r="F122" s="334">
        <f>'Математика-4 2020 расклад'!K122</f>
        <v>77</v>
      </c>
      <c r="G122" s="369">
        <f>'Математика-4 2021 расклад'!K122</f>
        <v>70</v>
      </c>
      <c r="H122" s="344">
        <f>'Математика-4 2018 расклад'!L122</f>
        <v>38.012</v>
      </c>
      <c r="I122" s="334">
        <f>'Математика-4 2019 расклад'!L122</f>
        <v>43.998900000000006</v>
      </c>
      <c r="J122" s="334">
        <f>'Математика-4 2020 расклад'!L122</f>
        <v>64.995699999999999</v>
      </c>
      <c r="K122" s="381">
        <f>'Математика-4 2021 расклад'!L122</f>
        <v>67.998000000000005</v>
      </c>
      <c r="L122" s="375">
        <f>'Математика-4 2018 расклад'!M122</f>
        <v>73.099999999999994</v>
      </c>
      <c r="M122" s="335">
        <f>'Математика-4 2019 расклад'!M122</f>
        <v>65.67</v>
      </c>
      <c r="N122" s="335">
        <f>'Математика-4 2020 расклад'!M122</f>
        <v>84.41</v>
      </c>
      <c r="O122" s="387">
        <f>'Математика-4 2021 расклад'!M122</f>
        <v>97.14</v>
      </c>
      <c r="P122" s="344">
        <f>'Математика-4 2018 расклад'!N122</f>
        <v>0</v>
      </c>
      <c r="Q122" s="334">
        <f>'Математика-4 2019 расклад'!N122</f>
        <v>6.0032000000000005</v>
      </c>
      <c r="R122" s="334">
        <f>'Математика-4 2020 расклад'!N122</f>
        <v>3.0030000000000001</v>
      </c>
      <c r="S122" s="381">
        <f>'Математика-4 2021 расклад'!N122</f>
        <v>0</v>
      </c>
      <c r="T122" s="375">
        <f>'Математика-4 2018 расклад'!O122</f>
        <v>0</v>
      </c>
      <c r="U122" s="335">
        <f>'Математика-4 2019 расклад'!O122</f>
        <v>8.9600000000000009</v>
      </c>
      <c r="V122" s="335">
        <f>'Математика-4 2020 расклад'!O122</f>
        <v>3.9</v>
      </c>
      <c r="W122" s="345">
        <f>'Математика-4 2021 расклад'!O122</f>
        <v>0</v>
      </c>
    </row>
    <row r="123" spans="1:23" s="296" customFormat="1" ht="15" customHeight="1" x14ac:dyDescent="0.25">
      <c r="A123" s="307">
        <v>7</v>
      </c>
      <c r="B123" s="311">
        <v>70510</v>
      </c>
      <c r="C123" s="339" t="s">
        <v>97</v>
      </c>
      <c r="D123" s="344">
        <f>'Математика-4 2018 расклад'!K123</f>
        <v>42</v>
      </c>
      <c r="E123" s="334">
        <f>'Математика-4 2019 расклад'!K123</f>
        <v>47</v>
      </c>
      <c r="F123" s="334">
        <f>'Математика-4 2020 расклад'!K123</f>
        <v>31</v>
      </c>
      <c r="G123" s="369">
        <f>'Математика-4 2021 расклад'!K123</f>
        <v>48</v>
      </c>
      <c r="H123" s="344">
        <f>'Математика-4 2018 расклад'!L123</f>
        <v>22.973999999999997</v>
      </c>
      <c r="I123" s="334">
        <f>'Математика-4 2019 расклад'!L123</f>
        <v>36.998400000000004</v>
      </c>
      <c r="J123" s="334">
        <f>'Математика-4 2020 расклад'!L123</f>
        <v>20.001200000000004</v>
      </c>
      <c r="K123" s="381">
        <f>'Математика-4 2021 расклад'!L123</f>
        <v>36.998400000000004</v>
      </c>
      <c r="L123" s="375">
        <f>'Математика-4 2018 расклад'!M123</f>
        <v>54.699999999999996</v>
      </c>
      <c r="M123" s="335">
        <f>'Математика-4 2019 расклад'!M123</f>
        <v>78.72</v>
      </c>
      <c r="N123" s="335">
        <f>'Математика-4 2020 расклад'!M123</f>
        <v>64.52000000000001</v>
      </c>
      <c r="O123" s="387">
        <f>'Математика-4 2021 расклад'!M123</f>
        <v>77.08</v>
      </c>
      <c r="P123" s="344">
        <f>'Математика-4 2018 расклад'!N123</f>
        <v>2.9819999999999998</v>
      </c>
      <c r="Q123" s="334">
        <f>'Математика-4 2019 расклад'!N123</f>
        <v>1.0011000000000001</v>
      </c>
      <c r="R123" s="334">
        <f>'Математика-4 2020 расклад'!N123</f>
        <v>1.9995000000000003</v>
      </c>
      <c r="S123" s="381">
        <f>'Математика-4 2021 расклад'!N123</f>
        <v>0</v>
      </c>
      <c r="T123" s="375">
        <f>'Математика-4 2018 расклад'!O123</f>
        <v>7.1</v>
      </c>
      <c r="U123" s="335">
        <f>'Математика-4 2019 расклад'!O123</f>
        <v>2.13</v>
      </c>
      <c r="V123" s="335">
        <f>'Математика-4 2020 расклад'!O123</f>
        <v>6.45</v>
      </c>
      <c r="W123" s="345">
        <f>'Математика-4 2021 расклад'!O123</f>
        <v>0</v>
      </c>
    </row>
    <row r="124" spans="1:23" s="296" customFormat="1" ht="15" customHeight="1" x14ac:dyDescent="0.25">
      <c r="A124" s="300">
        <v>8</v>
      </c>
      <c r="B124" s="293">
        <v>10880</v>
      </c>
      <c r="C124" s="340" t="s">
        <v>122</v>
      </c>
      <c r="D124" s="344">
        <f>'Математика-4 2018 расклад'!K124</f>
        <v>209</v>
      </c>
      <c r="E124" s="334">
        <f>'Математика-4 2019 расклад'!K124</f>
        <v>417</v>
      </c>
      <c r="F124" s="334">
        <f>'Математика-4 2020 расклад'!K124</f>
        <v>363</v>
      </c>
      <c r="G124" s="369">
        <f>'Математика-4 2021 расклад'!K124</f>
        <v>385</v>
      </c>
      <c r="H124" s="344">
        <f>'Математика-4 2018 расклад'!L124</f>
        <v>177.023</v>
      </c>
      <c r="I124" s="334">
        <f>'Математика-4 2019 расклад'!L124</f>
        <v>347.98649999999992</v>
      </c>
      <c r="J124" s="334">
        <f>'Математика-4 2020 расклад'!L124</f>
        <v>221.97450000000001</v>
      </c>
      <c r="K124" s="381">
        <f>'Математика-4 2021 расклад'!L124</f>
        <v>306.99900000000002</v>
      </c>
      <c r="L124" s="375">
        <f>'Математика-4 2018 расклад'!M124</f>
        <v>84.7</v>
      </c>
      <c r="M124" s="335">
        <f>'Математика-4 2019 расклад'!M124</f>
        <v>83.449999999999989</v>
      </c>
      <c r="N124" s="335">
        <f>'Математика-4 2020 расклад'!M124</f>
        <v>61.150000000000006</v>
      </c>
      <c r="O124" s="387">
        <f>'Математика-4 2021 расклад'!M124</f>
        <v>79.740000000000009</v>
      </c>
      <c r="P124" s="344">
        <f>'Математика-4 2018 расклад'!N124</f>
        <v>0</v>
      </c>
      <c r="Q124" s="334">
        <f>'Математика-4 2019 расклад'!N124</f>
        <v>8.0063999999999993</v>
      </c>
      <c r="R124" s="334">
        <f>'Математика-4 2020 расклад'!N124</f>
        <v>21.997799999999998</v>
      </c>
      <c r="S124" s="381">
        <f>'Математика-4 2021 расклад'!N124</f>
        <v>15.015000000000001</v>
      </c>
      <c r="T124" s="375">
        <f>'Математика-4 2018 расклад'!O124</f>
        <v>0</v>
      </c>
      <c r="U124" s="335">
        <f>'Математика-4 2019 расклад'!O124</f>
        <v>1.92</v>
      </c>
      <c r="V124" s="335">
        <f>'Математика-4 2020 расклад'!O124</f>
        <v>6.06</v>
      </c>
      <c r="W124" s="345">
        <f>'Математика-4 2021 расклад'!O124</f>
        <v>3.9</v>
      </c>
    </row>
    <row r="125" spans="1:23" s="296" customFormat="1" ht="15" customHeight="1" thickBot="1" x14ac:dyDescent="0.3">
      <c r="A125" s="269">
        <v>9</v>
      </c>
      <c r="B125" s="273">
        <v>10890</v>
      </c>
      <c r="C125" s="341" t="s">
        <v>124</v>
      </c>
      <c r="D125" s="346">
        <f>'Математика-4 2018 расклад'!K125</f>
        <v>209</v>
      </c>
      <c r="E125" s="347" t="s">
        <v>140</v>
      </c>
      <c r="F125" s="347">
        <f>'Математика-4 2020 расклад'!K125</f>
        <v>117</v>
      </c>
      <c r="G125" s="371">
        <f>'Математика-4 2021 расклад'!K125</f>
        <v>108</v>
      </c>
      <c r="H125" s="346">
        <f>'Математика-4 2018 расклад'!L125</f>
        <v>177.023</v>
      </c>
      <c r="I125" s="347" t="s">
        <v>140</v>
      </c>
      <c r="J125" s="347">
        <f>'Математика-4 2020 расклад'!L125</f>
        <v>84.006</v>
      </c>
      <c r="K125" s="383">
        <f>'Математика-4 2021 расклад'!L125</f>
        <v>82.99799999999999</v>
      </c>
      <c r="L125" s="377">
        <f>'Математика-4 2018 расклад'!M125</f>
        <v>84.7</v>
      </c>
      <c r="M125" s="348" t="s">
        <v>140</v>
      </c>
      <c r="N125" s="348">
        <f>'Математика-4 2020 расклад'!M125</f>
        <v>71.8</v>
      </c>
      <c r="O125" s="389">
        <f>'Математика-4 2021 расклад'!M125</f>
        <v>76.849999999999994</v>
      </c>
      <c r="P125" s="346">
        <f>'Математика-4 2018 расклад'!N125</f>
        <v>0</v>
      </c>
      <c r="Q125" s="347" t="s">
        <v>140</v>
      </c>
      <c r="R125" s="347">
        <f>'Математика-4 2020 расклад'!N125</f>
        <v>6.9966000000000008</v>
      </c>
      <c r="S125" s="383">
        <f>'Математика-4 2021 расклад'!N125</f>
        <v>6.0047999999999995</v>
      </c>
      <c r="T125" s="377">
        <f>'Математика-4 2018 расклад'!O125</f>
        <v>0</v>
      </c>
      <c r="U125" s="348" t="s">
        <v>140</v>
      </c>
      <c r="V125" s="348">
        <f>'Математика-4 2020 расклад'!O125</f>
        <v>5.98</v>
      </c>
      <c r="W125" s="349">
        <f>'Математика-4 2021 расклад'!O125</f>
        <v>5.56</v>
      </c>
    </row>
    <row r="126" spans="1:23" ht="15" customHeight="1" x14ac:dyDescent="0.25">
      <c r="A126" s="6"/>
      <c r="B126" s="6"/>
      <c r="C126" s="6"/>
    </row>
    <row r="127" spans="1:23" ht="15" customHeight="1" x14ac:dyDescent="0.25">
      <c r="A127" s="6"/>
      <c r="B127" s="6"/>
      <c r="C127" s="6"/>
    </row>
  </sheetData>
  <mergeCells count="9">
    <mergeCell ref="A4:A5"/>
    <mergeCell ref="B4:B5"/>
    <mergeCell ref="C4:C5"/>
    <mergeCell ref="P4:S4"/>
    <mergeCell ref="T4:W4"/>
    <mergeCell ref="B6:C6"/>
    <mergeCell ref="D4:G4"/>
    <mergeCell ref="H4:K4"/>
    <mergeCell ref="L4:O4"/>
  </mergeCells>
  <conditionalFormatting sqref="O7:O125">
    <cfRule type="cellIs" dxfId="104" priority="5" operator="between">
      <formula>90</formula>
      <formula>100</formula>
    </cfRule>
    <cfRule type="cellIs" dxfId="103" priority="6" operator="between">
      <formula>$O$6</formula>
      <formula>90</formula>
    </cfRule>
    <cfRule type="cellIs" dxfId="102" priority="7" operator="between">
      <formula>50</formula>
      <formula>$O$6</formula>
    </cfRule>
    <cfRule type="cellIs" dxfId="101" priority="8" operator="between">
      <formula>0</formula>
      <formula>50</formula>
    </cfRule>
  </conditionalFormatting>
  <conditionalFormatting sqref="N7:N125">
    <cfRule type="cellIs" dxfId="100" priority="9" operator="between">
      <formula>90</formula>
      <formula>100</formula>
    </cfRule>
    <cfRule type="cellIs" dxfId="99" priority="10" operator="between">
      <formula>$N$6</formula>
      <formula>90</formula>
    </cfRule>
    <cfRule type="cellIs" dxfId="98" priority="11" operator="between">
      <formula>50</formula>
      <formula>$N$6</formula>
    </cfRule>
    <cfRule type="cellIs" dxfId="97" priority="12" operator="between">
      <formula>0</formula>
      <formula>50</formula>
    </cfRule>
  </conditionalFormatting>
  <conditionalFormatting sqref="M7:M113 M116:M125">
    <cfRule type="cellIs" dxfId="96" priority="13" operator="between">
      <formula>90</formula>
      <formula>100</formula>
    </cfRule>
    <cfRule type="cellIs" dxfId="95" priority="14" operator="between">
      <formula>$M$6</formula>
      <formula>90</formula>
    </cfRule>
    <cfRule type="cellIs" dxfId="94" priority="15" operator="between">
      <formula>50</formula>
      <formula>$M$6</formula>
    </cfRule>
    <cfRule type="cellIs" dxfId="93" priority="16" operator="between">
      <formula>0</formula>
      <formula>50</formula>
    </cfRule>
  </conditionalFormatting>
  <conditionalFormatting sqref="L7:L113 L116:L125">
    <cfRule type="cellIs" dxfId="92" priority="17" operator="between">
      <formula>90</formula>
      <formula>100</formula>
    </cfRule>
    <cfRule type="cellIs" dxfId="91" priority="18" operator="between">
      <formula>$L$6</formula>
      <formula>90</formula>
    </cfRule>
    <cfRule type="cellIs" dxfId="90" priority="19" operator="between">
      <formula>50</formula>
      <formula>$L$6</formula>
    </cfRule>
    <cfRule type="cellIs" dxfId="89" priority="20" operator="between">
      <formula>0</formula>
      <formula>50</formula>
    </cfRule>
  </conditionalFormatting>
  <conditionalFormatting sqref="P7:W125">
    <cfRule type="cellIs" dxfId="88" priority="1" operator="equal">
      <formula>"-"</formula>
    </cfRule>
    <cfRule type="cellIs" dxfId="87" priority="2" operator="equal">
      <formula>0</formula>
    </cfRule>
    <cfRule type="cellIs" dxfId="86" priority="3" operator="greaterThanOrEqual">
      <formula>9.99</formula>
    </cfRule>
    <cfRule type="cellIs" dxfId="85" priority="4" operator="between">
      <formula>0</formula>
      <formula>9.99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J7" sqref="J7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8.7109375" customWidth="1"/>
    <col min="11" max="15" width="10.7109375" customWidth="1"/>
    <col min="16" max="16" width="9.28515625" customWidth="1"/>
  </cols>
  <sheetData>
    <row r="1" spans="1:16" ht="18" customHeight="1" x14ac:dyDescent="0.25">
      <c r="K1" s="240"/>
      <c r="L1" s="17" t="s">
        <v>134</v>
      </c>
    </row>
    <row r="2" spans="1:16" ht="18" customHeight="1" x14ac:dyDescent="0.25">
      <c r="A2" s="4"/>
      <c r="B2" s="4"/>
      <c r="C2" s="430" t="s">
        <v>1</v>
      </c>
      <c r="D2" s="430"/>
      <c r="E2" s="67"/>
      <c r="F2" s="67"/>
      <c r="G2" s="67"/>
      <c r="H2" s="67"/>
      <c r="I2" s="26">
        <v>2018</v>
      </c>
      <c r="J2" s="4"/>
      <c r="K2" s="27"/>
      <c r="L2" s="17" t="s">
        <v>136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99"/>
      <c r="L3" s="17" t="s">
        <v>139</v>
      </c>
    </row>
    <row r="4" spans="1:16" ht="18" customHeight="1" thickBot="1" x14ac:dyDescent="0.3">
      <c r="A4" s="420" t="s">
        <v>0</v>
      </c>
      <c r="B4" s="422" t="s">
        <v>2</v>
      </c>
      <c r="C4" s="422" t="s">
        <v>3</v>
      </c>
      <c r="D4" s="431" t="s">
        <v>4</v>
      </c>
      <c r="E4" s="427" t="s">
        <v>132</v>
      </c>
      <c r="F4" s="428"/>
      <c r="G4" s="428"/>
      <c r="H4" s="429"/>
      <c r="I4" s="424" t="s">
        <v>101</v>
      </c>
      <c r="J4" s="4"/>
      <c r="K4" s="18"/>
      <c r="L4" s="17" t="s">
        <v>138</v>
      </c>
    </row>
    <row r="5" spans="1:16" ht="30" customHeight="1" thickBot="1" x14ac:dyDescent="0.3">
      <c r="A5" s="421"/>
      <c r="B5" s="423"/>
      <c r="C5" s="423"/>
      <c r="D5" s="432"/>
      <c r="E5" s="3">
        <v>2</v>
      </c>
      <c r="F5" s="3">
        <v>3</v>
      </c>
      <c r="G5" s="3">
        <v>4</v>
      </c>
      <c r="H5" s="3">
        <v>5</v>
      </c>
      <c r="I5" s="425"/>
      <c r="J5" s="4"/>
      <c r="K5" s="107" t="s">
        <v>127</v>
      </c>
      <c r="L5" s="108" t="s">
        <v>128</v>
      </c>
      <c r="M5" s="108" t="s">
        <v>129</v>
      </c>
      <c r="N5" s="108" t="s">
        <v>130</v>
      </c>
      <c r="O5" s="109" t="s">
        <v>131</v>
      </c>
    </row>
    <row r="6" spans="1:16" ht="15" customHeight="1" thickBot="1" x14ac:dyDescent="0.3">
      <c r="A6" s="29"/>
      <c r="B6" s="30"/>
      <c r="C6" s="30" t="s">
        <v>102</v>
      </c>
      <c r="D6" s="31">
        <f>D7+D8+D18+D31+D49+D69+D84+D116</f>
        <v>9668</v>
      </c>
      <c r="E6" s="226">
        <f>AVERAGE(E7,E9:E17,E19:E30,E32:E48,E50:E68,E70:E82,E85:E113,E117:E125)</f>
        <v>4.8369642857142852</v>
      </c>
      <c r="F6" s="226">
        <f>AVERAGE(F7,F9:F17,F19:F30,F32:F48,F50:F68,F70:F82,F85:F113,F117:F124)</f>
        <v>18.090666666666671</v>
      </c>
      <c r="G6" s="226">
        <f>AVERAGE(G7,G9:G17,G19:G30,G32:G48,G50:G68,G70:G82,G85:G113,G117:G124)</f>
        <v>29.121666666666655</v>
      </c>
      <c r="H6" s="226">
        <f>AVERAGE(H7,H9:H17,H19:H30,H32:H48,H50:H68,H70:H82,H85:H113,H117:H124)</f>
        <v>51.25663551401869</v>
      </c>
      <c r="I6" s="141">
        <f>(E6*2+F6*3+G6*4+H6*5)/100</f>
        <v>4.367157728081887</v>
      </c>
      <c r="J6" s="21"/>
      <c r="K6" s="132">
        <f>D6</f>
        <v>9668</v>
      </c>
      <c r="L6" s="133">
        <f>L7+L8+L18+L31+L49+L69+L84+L116</f>
        <v>7900.7110000000002</v>
      </c>
      <c r="M6" s="134">
        <f t="shared" ref="M6:M69" si="0">G6+H6</f>
        <v>80.378302180685353</v>
      </c>
      <c r="N6" s="133">
        <f>N7+N8+N18+N31+N49+N69+N84+N116</f>
        <v>189.57649999999998</v>
      </c>
      <c r="O6" s="135">
        <f t="shared" ref="O6:O69" si="1">E6</f>
        <v>4.8369642857142852</v>
      </c>
      <c r="P6" s="59"/>
    </row>
    <row r="7" spans="1:16" ht="15" customHeight="1" thickBot="1" x14ac:dyDescent="0.3">
      <c r="A7" s="47">
        <v>1</v>
      </c>
      <c r="B7" s="63">
        <v>50050</v>
      </c>
      <c r="C7" s="28" t="s">
        <v>57</v>
      </c>
      <c r="D7" s="200">
        <v>81</v>
      </c>
      <c r="E7" s="201"/>
      <c r="F7" s="201">
        <v>3.7</v>
      </c>
      <c r="G7" s="201">
        <v>19.8</v>
      </c>
      <c r="H7" s="201">
        <v>76.5</v>
      </c>
      <c r="I7" s="64">
        <f>(E7*2+F7*3+G7*4+H7*5)/100</f>
        <v>4.7279999999999998</v>
      </c>
      <c r="J7" s="65"/>
      <c r="K7" s="110">
        <f t="shared" ref="K7:K70" si="2">D7</f>
        <v>81</v>
      </c>
      <c r="L7" s="111">
        <f t="shared" ref="L7:L70" si="3">M7*K7/100</f>
        <v>78.003</v>
      </c>
      <c r="M7" s="112">
        <f t="shared" si="0"/>
        <v>96.3</v>
      </c>
      <c r="N7" s="111">
        <f t="shared" ref="N7:N70" si="4">O7*K7/100</f>
        <v>0</v>
      </c>
      <c r="O7" s="113">
        <f t="shared" si="1"/>
        <v>0</v>
      </c>
      <c r="P7" s="61"/>
    </row>
    <row r="8" spans="1:16" ht="15" customHeight="1" thickBot="1" x14ac:dyDescent="0.3">
      <c r="A8" s="32"/>
      <c r="B8" s="25"/>
      <c r="C8" s="33" t="s">
        <v>103</v>
      </c>
      <c r="D8" s="34">
        <f>SUM(D9:D17)</f>
        <v>751</v>
      </c>
      <c r="E8" s="96">
        <f t="shared" ref="E8:H8" si="5">AVERAGE(E9:E17)</f>
        <v>1.4225000000000001</v>
      </c>
      <c r="F8" s="96">
        <f t="shared" si="5"/>
        <v>14.700000000000001</v>
      </c>
      <c r="G8" s="96">
        <f t="shared" si="5"/>
        <v>23.299999999999997</v>
      </c>
      <c r="H8" s="96">
        <f t="shared" si="5"/>
        <v>61.36666666666666</v>
      </c>
      <c r="I8" s="41">
        <f>AVERAGE(I9:I17)</f>
        <v>4.4539777777777783</v>
      </c>
      <c r="J8" s="21"/>
      <c r="K8" s="132">
        <f t="shared" si="2"/>
        <v>751</v>
      </c>
      <c r="L8" s="133">
        <f>SUM(L9:L17)</f>
        <v>632.06799999999998</v>
      </c>
      <c r="M8" s="134">
        <f t="shared" si="0"/>
        <v>84.666666666666657</v>
      </c>
      <c r="N8" s="133">
        <f>SUM(N9:N17)</f>
        <v>4.9188999999999998</v>
      </c>
      <c r="O8" s="135">
        <f t="shared" si="1"/>
        <v>1.4225000000000001</v>
      </c>
      <c r="P8" s="70"/>
    </row>
    <row r="9" spans="1:16" s="1" customFormat="1" ht="15" customHeight="1" x14ac:dyDescent="0.25">
      <c r="A9" s="10">
        <v>1</v>
      </c>
      <c r="B9" s="49">
        <v>10003</v>
      </c>
      <c r="C9" s="13" t="s">
        <v>7</v>
      </c>
      <c r="D9" s="202">
        <v>49</v>
      </c>
      <c r="E9" s="203"/>
      <c r="F9" s="203">
        <v>10.199999999999999</v>
      </c>
      <c r="G9" s="203">
        <v>16.3</v>
      </c>
      <c r="H9" s="203">
        <v>73.5</v>
      </c>
      <c r="I9" s="42">
        <f>(E9*2+F9*3+G9*4+H9*5)/100</f>
        <v>4.633</v>
      </c>
      <c r="J9" s="21"/>
      <c r="K9" s="114">
        <f t="shared" ref="K9" si="6">D9</f>
        <v>49</v>
      </c>
      <c r="L9" s="115">
        <f t="shared" ref="L9" si="7">M9*K9/100</f>
        <v>44.001999999999995</v>
      </c>
      <c r="M9" s="116">
        <f t="shared" ref="M9" si="8">G9+H9</f>
        <v>89.8</v>
      </c>
      <c r="N9" s="138">
        <f t="shared" ref="N9" si="9">O9*K9/100</f>
        <v>0</v>
      </c>
      <c r="O9" s="117">
        <f t="shared" ref="O9" si="10">E9</f>
        <v>0</v>
      </c>
      <c r="P9" s="62"/>
    </row>
    <row r="10" spans="1:16" s="1" customFormat="1" ht="15" customHeight="1" x14ac:dyDescent="0.25">
      <c r="A10" s="11">
        <v>2</v>
      </c>
      <c r="B10" s="48">
        <v>10002</v>
      </c>
      <c r="C10" s="19" t="s">
        <v>6</v>
      </c>
      <c r="D10" s="204">
        <v>96</v>
      </c>
      <c r="E10" s="205">
        <v>1</v>
      </c>
      <c r="F10" s="205">
        <v>7.3</v>
      </c>
      <c r="G10" s="205">
        <v>21.9</v>
      </c>
      <c r="H10" s="205">
        <v>69.8</v>
      </c>
      <c r="I10" s="43">
        <f>(E10*2+F10*3+G10*4+H10*5)/100</f>
        <v>4.6050000000000004</v>
      </c>
      <c r="J10" s="21"/>
      <c r="K10" s="118">
        <f t="shared" si="2"/>
        <v>96</v>
      </c>
      <c r="L10" s="119">
        <f t="shared" si="3"/>
        <v>88.031999999999982</v>
      </c>
      <c r="M10" s="120">
        <f t="shared" si="0"/>
        <v>91.699999999999989</v>
      </c>
      <c r="N10" s="119">
        <f t="shared" si="4"/>
        <v>0.96</v>
      </c>
      <c r="O10" s="121">
        <f t="shared" si="1"/>
        <v>1</v>
      </c>
      <c r="P10" s="62"/>
    </row>
    <row r="11" spans="1:16" s="1" customFormat="1" ht="15" customHeight="1" x14ac:dyDescent="0.25">
      <c r="A11" s="11">
        <v>3</v>
      </c>
      <c r="B11" s="48">
        <v>10090</v>
      </c>
      <c r="C11" s="19" t="s">
        <v>9</v>
      </c>
      <c r="D11" s="204">
        <v>155</v>
      </c>
      <c r="E11" s="205"/>
      <c r="F11" s="205">
        <v>17.399999999999999</v>
      </c>
      <c r="G11" s="205">
        <v>30.3</v>
      </c>
      <c r="H11" s="205">
        <v>52.3</v>
      </c>
      <c r="I11" s="43">
        <f t="shared" ref="I11:I74" si="11">(E11*2+F11*3+G11*4+H11*5)/100</f>
        <v>4.3490000000000002</v>
      </c>
      <c r="J11" s="21"/>
      <c r="K11" s="118">
        <f t="shared" si="2"/>
        <v>155</v>
      </c>
      <c r="L11" s="119">
        <f t="shared" si="3"/>
        <v>128.03</v>
      </c>
      <c r="M11" s="120">
        <f t="shared" si="0"/>
        <v>82.6</v>
      </c>
      <c r="N11" s="119">
        <f t="shared" si="4"/>
        <v>0</v>
      </c>
      <c r="O11" s="121">
        <f t="shared" si="1"/>
        <v>0</v>
      </c>
      <c r="P11" s="62"/>
    </row>
    <row r="12" spans="1:16" s="1" customFormat="1" ht="15" customHeight="1" x14ac:dyDescent="0.25">
      <c r="A12" s="11">
        <v>4</v>
      </c>
      <c r="B12" s="50">
        <v>10004</v>
      </c>
      <c r="C12" s="22" t="s">
        <v>8</v>
      </c>
      <c r="D12" s="208">
        <v>66</v>
      </c>
      <c r="E12" s="209"/>
      <c r="F12" s="209">
        <v>1.5</v>
      </c>
      <c r="G12" s="209">
        <v>16.7</v>
      </c>
      <c r="H12" s="209">
        <v>81.8</v>
      </c>
      <c r="I12" s="46">
        <f t="shared" si="11"/>
        <v>4.8029999999999999</v>
      </c>
      <c r="J12" s="21"/>
      <c r="K12" s="118">
        <f t="shared" si="2"/>
        <v>66</v>
      </c>
      <c r="L12" s="119">
        <f t="shared" si="3"/>
        <v>65.010000000000005</v>
      </c>
      <c r="M12" s="120">
        <f t="shared" si="0"/>
        <v>98.5</v>
      </c>
      <c r="N12" s="119">
        <f t="shared" si="4"/>
        <v>0</v>
      </c>
      <c r="O12" s="121">
        <f t="shared" si="1"/>
        <v>0</v>
      </c>
      <c r="P12" s="62"/>
    </row>
    <row r="13" spans="1:16" s="1" customFormat="1" ht="14.25" customHeight="1" x14ac:dyDescent="0.25">
      <c r="A13" s="11">
        <v>5</v>
      </c>
      <c r="B13" s="48">
        <v>10001</v>
      </c>
      <c r="C13" s="19" t="s">
        <v>5</v>
      </c>
      <c r="D13" s="204">
        <v>50</v>
      </c>
      <c r="E13" s="205"/>
      <c r="F13" s="205">
        <v>12</v>
      </c>
      <c r="G13" s="205">
        <v>16</v>
      </c>
      <c r="H13" s="205">
        <v>72</v>
      </c>
      <c r="I13" s="43">
        <f t="shared" si="11"/>
        <v>4.5999999999999996</v>
      </c>
      <c r="J13" s="21"/>
      <c r="K13" s="118">
        <f t="shared" si="2"/>
        <v>50</v>
      </c>
      <c r="L13" s="119">
        <f t="shared" si="3"/>
        <v>44</v>
      </c>
      <c r="M13" s="120">
        <f t="shared" si="0"/>
        <v>88</v>
      </c>
      <c r="N13" s="119">
        <f t="shared" si="4"/>
        <v>0</v>
      </c>
      <c r="O13" s="121">
        <f t="shared" si="1"/>
        <v>0</v>
      </c>
      <c r="P13" s="62"/>
    </row>
    <row r="14" spans="1:16" s="1" customFormat="1" ht="15" customHeight="1" x14ac:dyDescent="0.25">
      <c r="A14" s="11">
        <v>6</v>
      </c>
      <c r="B14" s="48">
        <v>10120</v>
      </c>
      <c r="C14" s="19" t="s">
        <v>10</v>
      </c>
      <c r="D14" s="204">
        <v>82</v>
      </c>
      <c r="E14" s="205">
        <v>1.2</v>
      </c>
      <c r="F14" s="205">
        <v>28</v>
      </c>
      <c r="G14" s="205">
        <v>28</v>
      </c>
      <c r="H14" s="205">
        <v>42.8</v>
      </c>
      <c r="I14" s="43">
        <f t="shared" si="11"/>
        <v>4.1239999999999997</v>
      </c>
      <c r="J14" s="21"/>
      <c r="K14" s="118">
        <f t="shared" si="2"/>
        <v>82</v>
      </c>
      <c r="L14" s="119">
        <f t="shared" si="3"/>
        <v>58.055999999999997</v>
      </c>
      <c r="M14" s="120">
        <f t="shared" si="0"/>
        <v>70.8</v>
      </c>
      <c r="N14" s="119">
        <f t="shared" si="4"/>
        <v>0.98399999999999987</v>
      </c>
      <c r="O14" s="121">
        <f t="shared" si="1"/>
        <v>1.2</v>
      </c>
      <c r="P14" s="62"/>
    </row>
    <row r="15" spans="1:16" s="1" customFormat="1" ht="15" customHeight="1" x14ac:dyDescent="0.25">
      <c r="A15" s="11">
        <v>7</v>
      </c>
      <c r="B15" s="48">
        <v>10190</v>
      </c>
      <c r="C15" s="19" t="s">
        <v>11</v>
      </c>
      <c r="D15" s="204">
        <v>101</v>
      </c>
      <c r="E15" s="205">
        <v>0.99</v>
      </c>
      <c r="F15" s="205">
        <v>10.9</v>
      </c>
      <c r="G15" s="205">
        <v>26.7</v>
      </c>
      <c r="H15" s="205">
        <v>61.4</v>
      </c>
      <c r="I15" s="43">
        <f t="shared" si="11"/>
        <v>4.4847999999999999</v>
      </c>
      <c r="J15" s="21"/>
      <c r="K15" s="118">
        <f t="shared" si="2"/>
        <v>101</v>
      </c>
      <c r="L15" s="119">
        <f t="shared" si="3"/>
        <v>88.98099999999998</v>
      </c>
      <c r="M15" s="120">
        <f t="shared" si="0"/>
        <v>88.1</v>
      </c>
      <c r="N15" s="119">
        <f t="shared" si="4"/>
        <v>0.9998999999999999</v>
      </c>
      <c r="O15" s="121">
        <f t="shared" si="1"/>
        <v>0.99</v>
      </c>
      <c r="P15" s="69"/>
    </row>
    <row r="16" spans="1:16" s="1" customFormat="1" ht="15" customHeight="1" x14ac:dyDescent="0.25">
      <c r="A16" s="11">
        <v>8</v>
      </c>
      <c r="B16" s="48">
        <v>10320</v>
      </c>
      <c r="C16" s="19" t="s">
        <v>12</v>
      </c>
      <c r="D16" s="204">
        <v>79</v>
      </c>
      <c r="E16" s="205">
        <v>2.5</v>
      </c>
      <c r="F16" s="205">
        <v>20.3</v>
      </c>
      <c r="G16" s="205">
        <v>27.8</v>
      </c>
      <c r="H16" s="205">
        <v>49.4</v>
      </c>
      <c r="I16" s="43">
        <f t="shared" si="11"/>
        <v>4.2410000000000005</v>
      </c>
      <c r="J16" s="21"/>
      <c r="K16" s="118">
        <f t="shared" si="2"/>
        <v>79</v>
      </c>
      <c r="L16" s="119">
        <f t="shared" si="3"/>
        <v>60.988</v>
      </c>
      <c r="M16" s="120">
        <f t="shared" si="0"/>
        <v>77.2</v>
      </c>
      <c r="N16" s="119">
        <f t="shared" si="4"/>
        <v>1.9750000000000001</v>
      </c>
      <c r="O16" s="121">
        <f t="shared" si="1"/>
        <v>2.5</v>
      </c>
      <c r="P16" s="62"/>
    </row>
    <row r="17" spans="1:16" s="1" customFormat="1" ht="15" customHeight="1" thickBot="1" x14ac:dyDescent="0.3">
      <c r="A17" s="12">
        <v>9</v>
      </c>
      <c r="B17" s="52">
        <v>10860</v>
      </c>
      <c r="C17" s="20" t="s">
        <v>114</v>
      </c>
      <c r="D17" s="206">
        <v>73</v>
      </c>
      <c r="E17" s="207"/>
      <c r="F17" s="207">
        <v>24.7</v>
      </c>
      <c r="G17" s="207">
        <v>26</v>
      </c>
      <c r="H17" s="207">
        <v>49.3</v>
      </c>
      <c r="I17" s="45">
        <f t="shared" si="11"/>
        <v>4.2460000000000004</v>
      </c>
      <c r="J17" s="21"/>
      <c r="K17" s="122">
        <f t="shared" si="2"/>
        <v>73</v>
      </c>
      <c r="L17" s="123">
        <f t="shared" si="3"/>
        <v>54.968999999999994</v>
      </c>
      <c r="M17" s="124">
        <f t="shared" si="0"/>
        <v>75.3</v>
      </c>
      <c r="N17" s="123">
        <f t="shared" si="4"/>
        <v>0</v>
      </c>
      <c r="O17" s="125">
        <f t="shared" si="1"/>
        <v>0</v>
      </c>
      <c r="P17" s="62"/>
    </row>
    <row r="18" spans="1:16" s="1" customFormat="1" ht="15" customHeight="1" thickBot="1" x14ac:dyDescent="0.3">
      <c r="A18" s="35"/>
      <c r="B18" s="51"/>
      <c r="C18" s="37" t="s">
        <v>104</v>
      </c>
      <c r="D18" s="36">
        <f>SUM(D19:D30)</f>
        <v>1035</v>
      </c>
      <c r="E18" s="38">
        <f>AVERAGE(E19:E30)</f>
        <v>2.3666666666666667</v>
      </c>
      <c r="F18" s="38">
        <f>AVERAGE(F19:F30)</f>
        <v>13.316666666666665</v>
      </c>
      <c r="G18" s="38">
        <f>AVERAGE(G19:G30)</f>
        <v>28.433333333333337</v>
      </c>
      <c r="H18" s="38">
        <f>AVERAGE(H19:H30)</f>
        <v>57.658333333333339</v>
      </c>
      <c r="I18" s="39">
        <f>AVERAGE(I19:I30)</f>
        <v>4.4315833333333332</v>
      </c>
      <c r="J18" s="21"/>
      <c r="K18" s="132">
        <f t="shared" si="2"/>
        <v>1035</v>
      </c>
      <c r="L18" s="133">
        <f>SUM(L19:L30)</f>
        <v>900.23799999999983</v>
      </c>
      <c r="M18" s="134">
        <f t="shared" si="0"/>
        <v>86.091666666666669</v>
      </c>
      <c r="N18" s="133">
        <f>SUM(N19:N30)</f>
        <v>5.9969999999999999</v>
      </c>
      <c r="O18" s="135">
        <f t="shared" si="1"/>
        <v>2.3666666666666667</v>
      </c>
      <c r="P18" s="62"/>
    </row>
    <row r="19" spans="1:16" s="1" customFormat="1" ht="15" customHeight="1" x14ac:dyDescent="0.25">
      <c r="A19" s="10">
        <v>1</v>
      </c>
      <c r="B19" s="49">
        <v>20040</v>
      </c>
      <c r="C19" s="13" t="s">
        <v>13</v>
      </c>
      <c r="D19" s="210">
        <v>83</v>
      </c>
      <c r="E19" s="211"/>
      <c r="F19" s="211">
        <v>2.4</v>
      </c>
      <c r="G19" s="211">
        <v>34.9</v>
      </c>
      <c r="H19" s="211">
        <v>62.7</v>
      </c>
      <c r="I19" s="42">
        <f t="shared" si="11"/>
        <v>4.6029999999999998</v>
      </c>
      <c r="J19" s="21"/>
      <c r="K19" s="114">
        <f t="shared" si="2"/>
        <v>83</v>
      </c>
      <c r="L19" s="115">
        <f t="shared" si="3"/>
        <v>81.007999999999996</v>
      </c>
      <c r="M19" s="116">
        <f t="shared" si="0"/>
        <v>97.6</v>
      </c>
      <c r="N19" s="115">
        <f t="shared" si="4"/>
        <v>0</v>
      </c>
      <c r="O19" s="117">
        <f t="shared" si="1"/>
        <v>0</v>
      </c>
      <c r="P19" s="62"/>
    </row>
    <row r="20" spans="1:16" s="1" customFormat="1" ht="15" customHeight="1" x14ac:dyDescent="0.25">
      <c r="A20" s="16">
        <v>2</v>
      </c>
      <c r="B20" s="48">
        <v>20061</v>
      </c>
      <c r="C20" s="19" t="s">
        <v>15</v>
      </c>
      <c r="D20" s="212">
        <v>53</v>
      </c>
      <c r="E20" s="213"/>
      <c r="F20" s="213">
        <v>9.4</v>
      </c>
      <c r="G20" s="213">
        <v>20.8</v>
      </c>
      <c r="H20" s="213">
        <v>69.8</v>
      </c>
      <c r="I20" s="43">
        <f t="shared" si="11"/>
        <v>4.6040000000000001</v>
      </c>
      <c r="J20" s="21"/>
      <c r="K20" s="118">
        <f t="shared" si="2"/>
        <v>53</v>
      </c>
      <c r="L20" s="119">
        <f t="shared" si="3"/>
        <v>48.017999999999994</v>
      </c>
      <c r="M20" s="120">
        <f t="shared" si="0"/>
        <v>90.6</v>
      </c>
      <c r="N20" s="119">
        <f t="shared" si="4"/>
        <v>0</v>
      </c>
      <c r="O20" s="121">
        <f t="shared" si="1"/>
        <v>0</v>
      </c>
      <c r="P20" s="62"/>
    </row>
    <row r="21" spans="1:16" s="1" customFormat="1" ht="15" customHeight="1" x14ac:dyDescent="0.25">
      <c r="A21" s="16">
        <v>3</v>
      </c>
      <c r="B21" s="48">
        <v>21020</v>
      </c>
      <c r="C21" s="19" t="s">
        <v>23</v>
      </c>
      <c r="D21" s="212">
        <v>92</v>
      </c>
      <c r="E21" s="213"/>
      <c r="F21" s="213">
        <v>5.4</v>
      </c>
      <c r="G21" s="213">
        <v>13</v>
      </c>
      <c r="H21" s="213">
        <v>81.599999999999994</v>
      </c>
      <c r="I21" s="43">
        <f t="shared" si="11"/>
        <v>4.7619999999999996</v>
      </c>
      <c r="J21" s="21"/>
      <c r="K21" s="118">
        <f t="shared" si="2"/>
        <v>92</v>
      </c>
      <c r="L21" s="119">
        <f t="shared" si="3"/>
        <v>87.031999999999982</v>
      </c>
      <c r="M21" s="120">
        <f t="shared" si="0"/>
        <v>94.6</v>
      </c>
      <c r="N21" s="119">
        <f t="shared" si="4"/>
        <v>0</v>
      </c>
      <c r="O21" s="121">
        <f t="shared" si="1"/>
        <v>0</v>
      </c>
      <c r="P21" s="62"/>
    </row>
    <row r="22" spans="1:16" s="1" customFormat="1" ht="15" customHeight="1" x14ac:dyDescent="0.25">
      <c r="A22" s="11">
        <v>4</v>
      </c>
      <c r="B22" s="48">
        <v>20060</v>
      </c>
      <c r="C22" s="19" t="s">
        <v>14</v>
      </c>
      <c r="D22" s="212">
        <v>147</v>
      </c>
      <c r="E22" s="213"/>
      <c r="F22" s="213">
        <v>6.8</v>
      </c>
      <c r="G22" s="213">
        <v>19</v>
      </c>
      <c r="H22" s="213">
        <v>74.2</v>
      </c>
      <c r="I22" s="43">
        <f t="shared" si="11"/>
        <v>4.6739999999999995</v>
      </c>
      <c r="J22" s="21"/>
      <c r="K22" s="118">
        <f t="shared" si="2"/>
        <v>147</v>
      </c>
      <c r="L22" s="119">
        <f t="shared" si="3"/>
        <v>137.00399999999999</v>
      </c>
      <c r="M22" s="120">
        <f t="shared" si="0"/>
        <v>93.2</v>
      </c>
      <c r="N22" s="119">
        <f t="shared" si="4"/>
        <v>0</v>
      </c>
      <c r="O22" s="121">
        <f t="shared" si="1"/>
        <v>0</v>
      </c>
      <c r="P22" s="62"/>
    </row>
    <row r="23" spans="1:16" s="1" customFormat="1" ht="15" customHeight="1" x14ac:dyDescent="0.25">
      <c r="A23" s="11">
        <v>5</v>
      </c>
      <c r="B23" s="48">
        <v>20400</v>
      </c>
      <c r="C23" s="19" t="s">
        <v>17</v>
      </c>
      <c r="D23" s="212">
        <v>127</v>
      </c>
      <c r="E23" s="213"/>
      <c r="F23" s="213">
        <v>5.5</v>
      </c>
      <c r="G23" s="213">
        <v>29.1</v>
      </c>
      <c r="H23" s="213">
        <v>65.400000000000006</v>
      </c>
      <c r="I23" s="43">
        <f t="shared" si="11"/>
        <v>4.5990000000000002</v>
      </c>
      <c r="J23" s="21"/>
      <c r="K23" s="118">
        <f t="shared" si="2"/>
        <v>127</v>
      </c>
      <c r="L23" s="119">
        <f t="shared" si="3"/>
        <v>120.015</v>
      </c>
      <c r="M23" s="120">
        <f t="shared" si="0"/>
        <v>94.5</v>
      </c>
      <c r="N23" s="119">
        <f t="shared" si="4"/>
        <v>0</v>
      </c>
      <c r="O23" s="121">
        <f t="shared" si="1"/>
        <v>0</v>
      </c>
      <c r="P23" s="62"/>
    </row>
    <row r="24" spans="1:16" s="1" customFormat="1" ht="15" customHeight="1" x14ac:dyDescent="0.25">
      <c r="A24" s="11">
        <v>6</v>
      </c>
      <c r="B24" s="48">
        <v>20080</v>
      </c>
      <c r="C24" s="19" t="s">
        <v>16</v>
      </c>
      <c r="D24" s="212">
        <v>87</v>
      </c>
      <c r="E24" s="213">
        <v>4.5999999999999996</v>
      </c>
      <c r="F24" s="213">
        <v>34.5</v>
      </c>
      <c r="G24" s="213">
        <v>27.6</v>
      </c>
      <c r="H24" s="213">
        <v>33.299999999999997</v>
      </c>
      <c r="I24" s="43">
        <f t="shared" si="11"/>
        <v>3.8960000000000004</v>
      </c>
      <c r="J24" s="21"/>
      <c r="K24" s="118">
        <f t="shared" si="2"/>
        <v>87</v>
      </c>
      <c r="L24" s="119">
        <f t="shared" si="3"/>
        <v>52.983000000000004</v>
      </c>
      <c r="M24" s="120">
        <f t="shared" si="0"/>
        <v>60.9</v>
      </c>
      <c r="N24" s="119">
        <f t="shared" si="4"/>
        <v>4.0019999999999998</v>
      </c>
      <c r="O24" s="121">
        <f t="shared" si="1"/>
        <v>4.5999999999999996</v>
      </c>
    </row>
    <row r="25" spans="1:16" s="1" customFormat="1" ht="15" customHeight="1" x14ac:dyDescent="0.25">
      <c r="A25" s="11">
        <v>7</v>
      </c>
      <c r="B25" s="48">
        <v>20460</v>
      </c>
      <c r="C25" s="19" t="s">
        <v>18</v>
      </c>
      <c r="D25" s="212">
        <v>78</v>
      </c>
      <c r="E25" s="213"/>
      <c r="F25" s="213">
        <v>12.8</v>
      </c>
      <c r="G25" s="213">
        <v>29.5</v>
      </c>
      <c r="H25" s="213">
        <v>57.7</v>
      </c>
      <c r="I25" s="43">
        <f t="shared" si="11"/>
        <v>4.4489999999999998</v>
      </c>
      <c r="J25" s="21"/>
      <c r="K25" s="118">
        <f t="shared" si="2"/>
        <v>78</v>
      </c>
      <c r="L25" s="119">
        <f t="shared" si="3"/>
        <v>68.016000000000005</v>
      </c>
      <c r="M25" s="120">
        <f t="shared" si="0"/>
        <v>87.2</v>
      </c>
      <c r="N25" s="119">
        <f t="shared" si="4"/>
        <v>0</v>
      </c>
      <c r="O25" s="121">
        <f t="shared" si="1"/>
        <v>0</v>
      </c>
    </row>
    <row r="26" spans="1:16" s="1" customFormat="1" ht="15" customHeight="1" x14ac:dyDescent="0.25">
      <c r="A26" s="307">
        <v>8</v>
      </c>
      <c r="B26" s="48">
        <v>20550</v>
      </c>
      <c r="C26" s="19" t="s">
        <v>19</v>
      </c>
      <c r="D26" s="212">
        <v>75</v>
      </c>
      <c r="E26" s="213">
        <v>1.3</v>
      </c>
      <c r="F26" s="213">
        <v>25.3</v>
      </c>
      <c r="G26" s="213">
        <v>29.3</v>
      </c>
      <c r="H26" s="213">
        <v>44.1</v>
      </c>
      <c r="I26" s="43">
        <f t="shared" si="11"/>
        <v>4.1619999999999999</v>
      </c>
      <c r="J26" s="21"/>
      <c r="K26" s="118">
        <f t="shared" si="2"/>
        <v>75</v>
      </c>
      <c r="L26" s="119">
        <f t="shared" si="3"/>
        <v>55.05</v>
      </c>
      <c r="M26" s="120">
        <f t="shared" si="0"/>
        <v>73.400000000000006</v>
      </c>
      <c r="N26" s="136">
        <f t="shared" si="4"/>
        <v>0.97499999999999998</v>
      </c>
      <c r="O26" s="121">
        <f t="shared" si="1"/>
        <v>1.3</v>
      </c>
    </row>
    <row r="27" spans="1:16" s="1" customFormat="1" ht="15" customHeight="1" x14ac:dyDescent="0.25">
      <c r="A27" s="307">
        <v>9</v>
      </c>
      <c r="B27" s="48">
        <v>20630</v>
      </c>
      <c r="C27" s="19" t="s">
        <v>20</v>
      </c>
      <c r="D27" s="212">
        <v>85</v>
      </c>
      <c r="E27" s="213">
        <v>1.2</v>
      </c>
      <c r="F27" s="213">
        <v>17.600000000000001</v>
      </c>
      <c r="G27" s="213">
        <v>20</v>
      </c>
      <c r="H27" s="213">
        <v>61.2</v>
      </c>
      <c r="I27" s="43">
        <f t="shared" si="11"/>
        <v>4.4119999999999999</v>
      </c>
      <c r="J27" s="21"/>
      <c r="K27" s="118">
        <f t="shared" si="2"/>
        <v>85</v>
      </c>
      <c r="L27" s="119">
        <f t="shared" si="3"/>
        <v>69.02</v>
      </c>
      <c r="M27" s="120">
        <f t="shared" si="0"/>
        <v>81.2</v>
      </c>
      <c r="N27" s="136">
        <f t="shared" si="4"/>
        <v>1.02</v>
      </c>
      <c r="O27" s="121">
        <f t="shared" si="1"/>
        <v>1.2</v>
      </c>
    </row>
    <row r="28" spans="1:16" s="1" customFormat="1" ht="15" customHeight="1" x14ac:dyDescent="0.25">
      <c r="A28" s="307">
        <v>10</v>
      </c>
      <c r="B28" s="48">
        <v>20810</v>
      </c>
      <c r="C28" s="19" t="s">
        <v>21</v>
      </c>
      <c r="D28" s="212">
        <v>108</v>
      </c>
      <c r="E28" s="213"/>
      <c r="F28" s="213">
        <v>10.1</v>
      </c>
      <c r="G28" s="213">
        <v>38</v>
      </c>
      <c r="H28" s="213">
        <v>51.9</v>
      </c>
      <c r="I28" s="43">
        <f t="shared" si="11"/>
        <v>4.4180000000000001</v>
      </c>
      <c r="J28" s="21"/>
      <c r="K28" s="118">
        <f t="shared" si="2"/>
        <v>108</v>
      </c>
      <c r="L28" s="119">
        <f t="shared" si="3"/>
        <v>97.092000000000013</v>
      </c>
      <c r="M28" s="120">
        <f t="shared" si="0"/>
        <v>89.9</v>
      </c>
      <c r="N28" s="136">
        <f t="shared" si="4"/>
        <v>0</v>
      </c>
      <c r="O28" s="121">
        <f t="shared" si="1"/>
        <v>0</v>
      </c>
    </row>
    <row r="29" spans="1:16" s="1" customFormat="1" ht="15" customHeight="1" x14ac:dyDescent="0.25">
      <c r="A29" s="307">
        <v>11</v>
      </c>
      <c r="B29" s="48">
        <v>20900</v>
      </c>
      <c r="C29" s="19" t="s">
        <v>22</v>
      </c>
      <c r="D29" s="212">
        <v>50</v>
      </c>
      <c r="E29" s="213"/>
      <c r="F29" s="213">
        <v>18</v>
      </c>
      <c r="G29" s="213">
        <v>38</v>
      </c>
      <c r="H29" s="213">
        <v>44</v>
      </c>
      <c r="I29" s="43">
        <f t="shared" si="11"/>
        <v>4.26</v>
      </c>
      <c r="J29" s="21"/>
      <c r="K29" s="118">
        <f t="shared" si="2"/>
        <v>50</v>
      </c>
      <c r="L29" s="119">
        <f t="shared" si="3"/>
        <v>41</v>
      </c>
      <c r="M29" s="120">
        <f t="shared" si="0"/>
        <v>82</v>
      </c>
      <c r="N29" s="136">
        <f t="shared" si="4"/>
        <v>0</v>
      </c>
      <c r="O29" s="121">
        <f t="shared" si="1"/>
        <v>0</v>
      </c>
    </row>
    <row r="30" spans="1:16" s="1" customFormat="1" ht="15" customHeight="1" thickBot="1" x14ac:dyDescent="0.3">
      <c r="A30" s="307">
        <v>12</v>
      </c>
      <c r="B30" s="52">
        <v>21350</v>
      </c>
      <c r="C30" s="20" t="s">
        <v>24</v>
      </c>
      <c r="D30" s="214">
        <v>50</v>
      </c>
      <c r="E30" s="215"/>
      <c r="F30" s="215">
        <v>12</v>
      </c>
      <c r="G30" s="215">
        <v>42</v>
      </c>
      <c r="H30" s="215">
        <v>46</v>
      </c>
      <c r="I30" s="45">
        <f t="shared" si="11"/>
        <v>4.34</v>
      </c>
      <c r="J30" s="21"/>
      <c r="K30" s="122">
        <f t="shared" si="2"/>
        <v>50</v>
      </c>
      <c r="L30" s="123">
        <f t="shared" si="3"/>
        <v>44</v>
      </c>
      <c r="M30" s="124">
        <f t="shared" si="0"/>
        <v>88</v>
      </c>
      <c r="N30" s="197">
        <f t="shared" si="4"/>
        <v>0</v>
      </c>
      <c r="O30" s="125">
        <f t="shared" si="1"/>
        <v>0</v>
      </c>
    </row>
    <row r="31" spans="1:16" s="1" customFormat="1" ht="15" customHeight="1" thickBot="1" x14ac:dyDescent="0.3">
      <c r="A31" s="35"/>
      <c r="B31" s="51"/>
      <c r="C31" s="37" t="s">
        <v>105</v>
      </c>
      <c r="D31" s="36">
        <f>SUM(D32:D48)</f>
        <v>1258</v>
      </c>
      <c r="E31" s="38">
        <f>AVERAGE(E32:E48)</f>
        <v>3.6259999999999999</v>
      </c>
      <c r="F31" s="38">
        <f>AVERAGE(F32:F48)</f>
        <v>21.317647058823528</v>
      </c>
      <c r="G31" s="38">
        <f>AVERAGE(G32:G48)</f>
        <v>30.800000000000008</v>
      </c>
      <c r="H31" s="38">
        <f>AVERAGE(H32:H48)</f>
        <v>45.752941176470586</v>
      </c>
      <c r="I31" s="39">
        <f>AVERAGE(I32:I48)</f>
        <v>4.2018352941176467</v>
      </c>
      <c r="J31" s="21"/>
      <c r="K31" s="132">
        <f t="shared" si="2"/>
        <v>1258</v>
      </c>
      <c r="L31" s="133">
        <f>SUM(L32:L48)</f>
        <v>974.13000000000011</v>
      </c>
      <c r="M31" s="134">
        <f t="shared" si="0"/>
        <v>76.552941176470597</v>
      </c>
      <c r="N31" s="133">
        <f>SUM(N32:N48)</f>
        <v>24.961400000000005</v>
      </c>
      <c r="O31" s="135">
        <f t="shared" si="1"/>
        <v>3.6259999999999999</v>
      </c>
    </row>
    <row r="32" spans="1:16" s="1" customFormat="1" ht="15" customHeight="1" x14ac:dyDescent="0.25">
      <c r="A32" s="10">
        <v>1</v>
      </c>
      <c r="B32" s="49">
        <v>30070</v>
      </c>
      <c r="C32" s="13" t="s">
        <v>26</v>
      </c>
      <c r="D32" s="218">
        <v>87</v>
      </c>
      <c r="E32" s="219"/>
      <c r="F32" s="219">
        <v>6.9</v>
      </c>
      <c r="G32" s="219">
        <v>24.1</v>
      </c>
      <c r="H32" s="219">
        <v>69</v>
      </c>
      <c r="I32" s="42">
        <f t="shared" si="11"/>
        <v>4.6210000000000004</v>
      </c>
      <c r="J32" s="7"/>
      <c r="K32" s="114">
        <f t="shared" si="2"/>
        <v>87</v>
      </c>
      <c r="L32" s="115">
        <f t="shared" si="3"/>
        <v>80.997</v>
      </c>
      <c r="M32" s="116">
        <f t="shared" si="0"/>
        <v>93.1</v>
      </c>
      <c r="N32" s="115">
        <f t="shared" si="4"/>
        <v>0</v>
      </c>
      <c r="O32" s="117">
        <f t="shared" si="1"/>
        <v>0</v>
      </c>
    </row>
    <row r="33" spans="1:15" s="1" customFormat="1" ht="15" customHeight="1" x14ac:dyDescent="0.25">
      <c r="A33" s="11">
        <v>2</v>
      </c>
      <c r="B33" s="48">
        <v>30480</v>
      </c>
      <c r="C33" s="19" t="s">
        <v>113</v>
      </c>
      <c r="D33" s="220">
        <v>105</v>
      </c>
      <c r="E33" s="221">
        <v>1.9</v>
      </c>
      <c r="F33" s="221">
        <v>19</v>
      </c>
      <c r="G33" s="221">
        <v>35.299999999999997</v>
      </c>
      <c r="H33" s="221">
        <v>43.8</v>
      </c>
      <c r="I33" s="43">
        <f t="shared" si="11"/>
        <v>4.21</v>
      </c>
      <c r="J33" s="7"/>
      <c r="K33" s="118">
        <f t="shared" si="2"/>
        <v>105</v>
      </c>
      <c r="L33" s="119">
        <f t="shared" si="3"/>
        <v>83.055000000000007</v>
      </c>
      <c r="M33" s="120">
        <f t="shared" si="0"/>
        <v>79.099999999999994</v>
      </c>
      <c r="N33" s="119">
        <f t="shared" si="4"/>
        <v>1.9950000000000001</v>
      </c>
      <c r="O33" s="121">
        <f t="shared" si="1"/>
        <v>1.9</v>
      </c>
    </row>
    <row r="34" spans="1:15" s="1" customFormat="1" ht="15" customHeight="1" x14ac:dyDescent="0.25">
      <c r="A34" s="11">
        <v>3</v>
      </c>
      <c r="B34" s="50">
        <v>30460</v>
      </c>
      <c r="C34" s="22" t="s">
        <v>31</v>
      </c>
      <c r="D34" s="224">
        <v>106</v>
      </c>
      <c r="E34" s="225">
        <v>1.9</v>
      </c>
      <c r="F34" s="225">
        <v>17</v>
      </c>
      <c r="G34" s="225">
        <v>31.1</v>
      </c>
      <c r="H34" s="225">
        <v>50</v>
      </c>
      <c r="I34" s="46">
        <f t="shared" si="11"/>
        <v>4.2919999999999998</v>
      </c>
      <c r="J34" s="7"/>
      <c r="K34" s="118">
        <f t="shared" si="2"/>
        <v>106</v>
      </c>
      <c r="L34" s="119">
        <f t="shared" si="3"/>
        <v>85.96599999999998</v>
      </c>
      <c r="M34" s="120">
        <f t="shared" si="0"/>
        <v>81.099999999999994</v>
      </c>
      <c r="N34" s="119">
        <f t="shared" si="4"/>
        <v>2.0139999999999998</v>
      </c>
      <c r="O34" s="121">
        <f t="shared" si="1"/>
        <v>1.9</v>
      </c>
    </row>
    <row r="35" spans="1:15" s="1" customFormat="1" ht="15" customHeight="1" x14ac:dyDescent="0.25">
      <c r="A35" s="307">
        <v>4</v>
      </c>
      <c r="B35" s="48">
        <v>30030</v>
      </c>
      <c r="C35" s="19" t="s">
        <v>25</v>
      </c>
      <c r="D35" s="220">
        <v>70</v>
      </c>
      <c r="E35" s="221"/>
      <c r="F35" s="221">
        <v>12.9</v>
      </c>
      <c r="G35" s="221">
        <v>20</v>
      </c>
      <c r="H35" s="221">
        <v>67.099999999999994</v>
      </c>
      <c r="I35" s="43">
        <f t="shared" si="11"/>
        <v>4.5419999999999998</v>
      </c>
      <c r="J35" s="7"/>
      <c r="K35" s="118">
        <f t="shared" si="2"/>
        <v>70</v>
      </c>
      <c r="L35" s="119">
        <f t="shared" si="3"/>
        <v>60.97</v>
      </c>
      <c r="M35" s="120">
        <f t="shared" si="0"/>
        <v>87.1</v>
      </c>
      <c r="N35" s="119">
        <f t="shared" si="4"/>
        <v>0</v>
      </c>
      <c r="O35" s="121">
        <f t="shared" si="1"/>
        <v>0</v>
      </c>
    </row>
    <row r="36" spans="1:15" s="1" customFormat="1" ht="15" customHeight="1" x14ac:dyDescent="0.25">
      <c r="A36" s="307">
        <v>5</v>
      </c>
      <c r="B36" s="48">
        <v>31000</v>
      </c>
      <c r="C36" s="19" t="s">
        <v>39</v>
      </c>
      <c r="D36" s="220">
        <v>94</v>
      </c>
      <c r="E36" s="221"/>
      <c r="F36" s="221">
        <v>10.6</v>
      </c>
      <c r="G36" s="221">
        <v>30.9</v>
      </c>
      <c r="H36" s="221">
        <v>58.5</v>
      </c>
      <c r="I36" s="43">
        <f t="shared" si="11"/>
        <v>4.4790000000000001</v>
      </c>
      <c r="J36" s="7"/>
      <c r="K36" s="118">
        <f t="shared" si="2"/>
        <v>94</v>
      </c>
      <c r="L36" s="119">
        <f t="shared" si="3"/>
        <v>84.036000000000001</v>
      </c>
      <c r="M36" s="120">
        <f t="shared" si="0"/>
        <v>89.4</v>
      </c>
      <c r="N36" s="119">
        <f t="shared" si="4"/>
        <v>0</v>
      </c>
      <c r="O36" s="121">
        <f t="shared" si="1"/>
        <v>0</v>
      </c>
    </row>
    <row r="37" spans="1:15" s="1" customFormat="1" ht="15" customHeight="1" x14ac:dyDescent="0.25">
      <c r="A37" s="307">
        <v>6</v>
      </c>
      <c r="B37" s="48">
        <v>30130</v>
      </c>
      <c r="C37" s="19" t="s">
        <v>27</v>
      </c>
      <c r="D37" s="220">
        <v>50</v>
      </c>
      <c r="E37" s="221">
        <v>2</v>
      </c>
      <c r="F37" s="221">
        <v>28</v>
      </c>
      <c r="G37" s="221">
        <v>38</v>
      </c>
      <c r="H37" s="221">
        <v>32</v>
      </c>
      <c r="I37" s="43">
        <f t="shared" si="11"/>
        <v>4</v>
      </c>
      <c r="J37" s="7"/>
      <c r="K37" s="118">
        <f t="shared" si="2"/>
        <v>50</v>
      </c>
      <c r="L37" s="119">
        <f t="shared" si="3"/>
        <v>35</v>
      </c>
      <c r="M37" s="120">
        <f t="shared" si="0"/>
        <v>70</v>
      </c>
      <c r="N37" s="119">
        <f t="shared" si="4"/>
        <v>1</v>
      </c>
      <c r="O37" s="121">
        <f t="shared" si="1"/>
        <v>2</v>
      </c>
    </row>
    <row r="38" spans="1:15" s="1" customFormat="1" ht="15" customHeight="1" x14ac:dyDescent="0.25">
      <c r="A38" s="307">
        <v>7</v>
      </c>
      <c r="B38" s="48">
        <v>30160</v>
      </c>
      <c r="C38" s="19" t="s">
        <v>28</v>
      </c>
      <c r="D38" s="220">
        <v>78</v>
      </c>
      <c r="E38" s="221">
        <v>3.8</v>
      </c>
      <c r="F38" s="221">
        <v>26.9</v>
      </c>
      <c r="G38" s="221">
        <v>35.9</v>
      </c>
      <c r="H38" s="221">
        <v>33.4</v>
      </c>
      <c r="I38" s="43">
        <f t="shared" si="11"/>
        <v>3.9889999999999999</v>
      </c>
      <c r="J38" s="7"/>
      <c r="K38" s="118">
        <f t="shared" si="2"/>
        <v>78</v>
      </c>
      <c r="L38" s="119">
        <f t="shared" si="3"/>
        <v>54.053999999999995</v>
      </c>
      <c r="M38" s="120">
        <f t="shared" si="0"/>
        <v>69.3</v>
      </c>
      <c r="N38" s="136">
        <f t="shared" si="4"/>
        <v>2.964</v>
      </c>
      <c r="O38" s="121">
        <f t="shared" si="1"/>
        <v>3.8</v>
      </c>
    </row>
    <row r="39" spans="1:15" s="1" customFormat="1" ht="15" customHeight="1" x14ac:dyDescent="0.25">
      <c r="A39" s="307">
        <v>8</v>
      </c>
      <c r="B39" s="48">
        <v>30310</v>
      </c>
      <c r="C39" s="19" t="s">
        <v>29</v>
      </c>
      <c r="D39" s="220">
        <v>48</v>
      </c>
      <c r="E39" s="221"/>
      <c r="F39" s="221">
        <v>22.9</v>
      </c>
      <c r="G39" s="221">
        <v>54.2</v>
      </c>
      <c r="H39" s="221">
        <v>22.9</v>
      </c>
      <c r="I39" s="43">
        <f t="shared" si="11"/>
        <v>4</v>
      </c>
      <c r="J39" s="7"/>
      <c r="K39" s="118">
        <f t="shared" si="2"/>
        <v>48</v>
      </c>
      <c r="L39" s="119">
        <f t="shared" si="3"/>
        <v>37.007999999999996</v>
      </c>
      <c r="M39" s="120">
        <f t="shared" si="0"/>
        <v>77.099999999999994</v>
      </c>
      <c r="N39" s="136">
        <f t="shared" si="4"/>
        <v>0</v>
      </c>
      <c r="O39" s="121">
        <f t="shared" si="1"/>
        <v>0</v>
      </c>
    </row>
    <row r="40" spans="1:15" s="1" customFormat="1" ht="15" customHeight="1" x14ac:dyDescent="0.25">
      <c r="A40" s="307">
        <v>9</v>
      </c>
      <c r="B40" s="48">
        <v>30440</v>
      </c>
      <c r="C40" s="19" t="s">
        <v>30</v>
      </c>
      <c r="D40" s="220">
        <v>62</v>
      </c>
      <c r="E40" s="221">
        <v>6.5</v>
      </c>
      <c r="F40" s="221">
        <v>33.9</v>
      </c>
      <c r="G40" s="221">
        <v>30.6</v>
      </c>
      <c r="H40" s="221">
        <v>29</v>
      </c>
      <c r="I40" s="43">
        <f t="shared" si="11"/>
        <v>3.8210000000000002</v>
      </c>
      <c r="J40" s="7"/>
      <c r="K40" s="118">
        <f t="shared" si="2"/>
        <v>62</v>
      </c>
      <c r="L40" s="119">
        <f t="shared" si="3"/>
        <v>36.952000000000005</v>
      </c>
      <c r="M40" s="120">
        <f t="shared" si="0"/>
        <v>59.6</v>
      </c>
      <c r="N40" s="136">
        <f t="shared" si="4"/>
        <v>4.03</v>
      </c>
      <c r="O40" s="121">
        <f t="shared" si="1"/>
        <v>6.5</v>
      </c>
    </row>
    <row r="41" spans="1:15" s="1" customFormat="1" ht="15" customHeight="1" x14ac:dyDescent="0.25">
      <c r="A41" s="307">
        <v>10</v>
      </c>
      <c r="B41" s="48">
        <v>30500</v>
      </c>
      <c r="C41" s="19" t="s">
        <v>32</v>
      </c>
      <c r="D41" s="220">
        <v>37</v>
      </c>
      <c r="E41" s="221">
        <v>2.7</v>
      </c>
      <c r="F41" s="221">
        <v>24.3</v>
      </c>
      <c r="G41" s="221">
        <v>21.6</v>
      </c>
      <c r="H41" s="221">
        <v>51.4</v>
      </c>
      <c r="I41" s="43">
        <f t="shared" si="11"/>
        <v>4.2170000000000005</v>
      </c>
      <c r="J41" s="7"/>
      <c r="K41" s="118">
        <f t="shared" si="2"/>
        <v>37</v>
      </c>
      <c r="L41" s="119">
        <f t="shared" si="3"/>
        <v>27.01</v>
      </c>
      <c r="M41" s="120">
        <f t="shared" si="0"/>
        <v>73</v>
      </c>
      <c r="N41" s="136">
        <f t="shared" si="4"/>
        <v>0.99900000000000011</v>
      </c>
      <c r="O41" s="121">
        <f t="shared" si="1"/>
        <v>2.7</v>
      </c>
    </row>
    <row r="42" spans="1:15" s="1" customFormat="1" ht="15" customHeight="1" x14ac:dyDescent="0.25">
      <c r="A42" s="307">
        <v>11</v>
      </c>
      <c r="B42" s="48">
        <v>30530</v>
      </c>
      <c r="C42" s="19" t="s">
        <v>33</v>
      </c>
      <c r="D42" s="220">
        <v>67</v>
      </c>
      <c r="E42" s="221">
        <v>1.5</v>
      </c>
      <c r="F42" s="221">
        <v>22.4</v>
      </c>
      <c r="G42" s="221">
        <v>34.299999999999997</v>
      </c>
      <c r="H42" s="221">
        <v>41.8</v>
      </c>
      <c r="I42" s="43">
        <f t="shared" si="11"/>
        <v>4.1639999999999997</v>
      </c>
      <c r="J42" s="7"/>
      <c r="K42" s="118">
        <f t="shared" si="2"/>
        <v>67</v>
      </c>
      <c r="L42" s="119">
        <f t="shared" si="3"/>
        <v>50.986999999999995</v>
      </c>
      <c r="M42" s="120">
        <f t="shared" si="0"/>
        <v>76.099999999999994</v>
      </c>
      <c r="N42" s="136">
        <f t="shared" si="4"/>
        <v>1.0049999999999999</v>
      </c>
      <c r="O42" s="121">
        <f t="shared" si="1"/>
        <v>1.5</v>
      </c>
    </row>
    <row r="43" spans="1:15" s="1" customFormat="1" ht="15" customHeight="1" x14ac:dyDescent="0.25">
      <c r="A43" s="307">
        <v>12</v>
      </c>
      <c r="B43" s="48">
        <v>30640</v>
      </c>
      <c r="C43" s="19" t="s">
        <v>34</v>
      </c>
      <c r="D43" s="220">
        <v>91</v>
      </c>
      <c r="E43" s="221"/>
      <c r="F43" s="221">
        <v>18.7</v>
      </c>
      <c r="G43" s="221">
        <v>33</v>
      </c>
      <c r="H43" s="221">
        <v>48.3</v>
      </c>
      <c r="I43" s="43">
        <f t="shared" si="11"/>
        <v>4.2960000000000003</v>
      </c>
      <c r="J43" s="7"/>
      <c r="K43" s="118">
        <f t="shared" si="2"/>
        <v>91</v>
      </c>
      <c r="L43" s="119">
        <f t="shared" si="3"/>
        <v>73.983000000000004</v>
      </c>
      <c r="M43" s="120">
        <f t="shared" si="0"/>
        <v>81.3</v>
      </c>
      <c r="N43" s="119">
        <f t="shared" si="4"/>
        <v>0</v>
      </c>
      <c r="O43" s="121">
        <f t="shared" si="1"/>
        <v>0</v>
      </c>
    </row>
    <row r="44" spans="1:15" s="1" customFormat="1" ht="15" customHeight="1" x14ac:dyDescent="0.25">
      <c r="A44" s="307">
        <v>13</v>
      </c>
      <c r="B44" s="48">
        <v>30650</v>
      </c>
      <c r="C44" s="19" t="s">
        <v>35</v>
      </c>
      <c r="D44" s="220">
        <v>66</v>
      </c>
      <c r="E44" s="221">
        <v>13.6</v>
      </c>
      <c r="F44" s="221">
        <v>40.9</v>
      </c>
      <c r="G44" s="221">
        <v>24.2</v>
      </c>
      <c r="H44" s="221">
        <v>21.3</v>
      </c>
      <c r="I44" s="43">
        <f t="shared" si="11"/>
        <v>3.532</v>
      </c>
      <c r="J44" s="7"/>
      <c r="K44" s="118">
        <f t="shared" si="2"/>
        <v>66</v>
      </c>
      <c r="L44" s="119">
        <f t="shared" si="3"/>
        <v>30.03</v>
      </c>
      <c r="M44" s="120">
        <f t="shared" si="0"/>
        <v>45.5</v>
      </c>
      <c r="N44" s="119">
        <f t="shared" si="4"/>
        <v>8.9760000000000009</v>
      </c>
      <c r="O44" s="121">
        <f t="shared" si="1"/>
        <v>13.6</v>
      </c>
    </row>
    <row r="45" spans="1:15" s="1" customFormat="1" ht="15" customHeight="1" x14ac:dyDescent="0.25">
      <c r="A45" s="307">
        <v>14</v>
      </c>
      <c r="B45" s="48">
        <v>30790</v>
      </c>
      <c r="C45" s="19" t="s">
        <v>36</v>
      </c>
      <c r="D45" s="220">
        <v>41</v>
      </c>
      <c r="E45" s="221"/>
      <c r="F45" s="221">
        <v>12.2</v>
      </c>
      <c r="G45" s="221">
        <v>14.6</v>
      </c>
      <c r="H45" s="221">
        <v>73.2</v>
      </c>
      <c r="I45" s="43">
        <f t="shared" si="11"/>
        <v>4.6100000000000003</v>
      </c>
      <c r="J45" s="7"/>
      <c r="K45" s="118">
        <f t="shared" si="2"/>
        <v>41</v>
      </c>
      <c r="L45" s="119">
        <f t="shared" ref="L45" si="12">M45*K45/100</f>
        <v>35.997999999999998</v>
      </c>
      <c r="M45" s="120">
        <f t="shared" ref="M45" si="13">G45+H45</f>
        <v>87.8</v>
      </c>
      <c r="N45" s="136">
        <f t="shared" ref="N45" si="14">O45*K45/100</f>
        <v>0</v>
      </c>
      <c r="O45" s="121">
        <f t="shared" ref="O45" si="15">E45</f>
        <v>0</v>
      </c>
    </row>
    <row r="46" spans="1:15" s="1" customFormat="1" ht="15" customHeight="1" x14ac:dyDescent="0.25">
      <c r="A46" s="307">
        <v>15</v>
      </c>
      <c r="B46" s="48">
        <v>30890</v>
      </c>
      <c r="C46" s="19" t="s">
        <v>37</v>
      </c>
      <c r="D46" s="220">
        <v>70</v>
      </c>
      <c r="E46" s="221">
        <v>1.4</v>
      </c>
      <c r="F46" s="221">
        <v>20</v>
      </c>
      <c r="G46" s="221">
        <v>38.6</v>
      </c>
      <c r="H46" s="221">
        <v>40</v>
      </c>
      <c r="I46" s="43">
        <f t="shared" si="11"/>
        <v>4.1719999999999997</v>
      </c>
      <c r="J46" s="7"/>
      <c r="K46" s="118">
        <f t="shared" si="2"/>
        <v>70</v>
      </c>
      <c r="L46" s="119">
        <f t="shared" si="3"/>
        <v>55.02</v>
      </c>
      <c r="M46" s="120">
        <f t="shared" si="0"/>
        <v>78.599999999999994</v>
      </c>
      <c r="N46" s="119">
        <f t="shared" si="4"/>
        <v>0.98</v>
      </c>
      <c r="O46" s="121">
        <f t="shared" si="1"/>
        <v>1.4</v>
      </c>
    </row>
    <row r="47" spans="1:15" s="1" customFormat="1" ht="15" customHeight="1" x14ac:dyDescent="0.25">
      <c r="A47" s="307">
        <v>16</v>
      </c>
      <c r="B47" s="48">
        <v>30940</v>
      </c>
      <c r="C47" s="19" t="s">
        <v>38</v>
      </c>
      <c r="D47" s="220">
        <v>82</v>
      </c>
      <c r="E47" s="221"/>
      <c r="F47" s="221">
        <v>25.6</v>
      </c>
      <c r="G47" s="221">
        <v>29.3</v>
      </c>
      <c r="H47" s="221">
        <v>45.1</v>
      </c>
      <c r="I47" s="43">
        <f t="shared" si="11"/>
        <v>4.1950000000000003</v>
      </c>
      <c r="J47" s="7"/>
      <c r="K47" s="118">
        <f t="shared" si="2"/>
        <v>82</v>
      </c>
      <c r="L47" s="119">
        <f t="shared" si="3"/>
        <v>61.008000000000003</v>
      </c>
      <c r="M47" s="120">
        <f t="shared" si="0"/>
        <v>74.400000000000006</v>
      </c>
      <c r="N47" s="119">
        <f t="shared" si="4"/>
        <v>0</v>
      </c>
      <c r="O47" s="121">
        <f t="shared" si="1"/>
        <v>0</v>
      </c>
    </row>
    <row r="48" spans="1:15" s="1" customFormat="1" ht="15" customHeight="1" thickBot="1" x14ac:dyDescent="0.3">
      <c r="A48" s="307">
        <v>17</v>
      </c>
      <c r="B48" s="52">
        <v>31480</v>
      </c>
      <c r="C48" s="20" t="s">
        <v>40</v>
      </c>
      <c r="D48" s="222">
        <v>104</v>
      </c>
      <c r="E48" s="223">
        <v>0.96</v>
      </c>
      <c r="F48" s="223">
        <v>20.2</v>
      </c>
      <c r="G48" s="223">
        <v>27.9</v>
      </c>
      <c r="H48" s="223">
        <v>51</v>
      </c>
      <c r="I48" s="45">
        <f t="shared" si="11"/>
        <v>4.2911999999999999</v>
      </c>
      <c r="J48" s="7"/>
      <c r="K48" s="122">
        <f t="shared" si="2"/>
        <v>104</v>
      </c>
      <c r="L48" s="123">
        <f t="shared" si="3"/>
        <v>82.055999999999997</v>
      </c>
      <c r="M48" s="124">
        <f t="shared" si="0"/>
        <v>78.900000000000006</v>
      </c>
      <c r="N48" s="123">
        <f t="shared" si="4"/>
        <v>0.99840000000000007</v>
      </c>
      <c r="O48" s="125">
        <f t="shared" si="1"/>
        <v>0.96</v>
      </c>
    </row>
    <row r="49" spans="1:15" s="1" customFormat="1" ht="15" customHeight="1" thickBot="1" x14ac:dyDescent="0.3">
      <c r="A49" s="35"/>
      <c r="B49" s="51"/>
      <c r="C49" s="37" t="s">
        <v>106</v>
      </c>
      <c r="D49" s="36">
        <f>SUM(D50:D68)</f>
        <v>1658</v>
      </c>
      <c r="E49" s="97">
        <f t="shared" ref="E49:H49" si="16">AVERAGE(E50:E68)</f>
        <v>9.2956249999999994</v>
      </c>
      <c r="F49" s="97">
        <f t="shared" si="16"/>
        <v>24.006315789473689</v>
      </c>
      <c r="G49" s="97">
        <f t="shared" si="16"/>
        <v>42.133684210526319</v>
      </c>
      <c r="H49" s="97">
        <f t="shared" si="16"/>
        <v>27.475555555555552</v>
      </c>
      <c r="I49" s="41">
        <f>AVERAGE(I50:I68)</f>
        <v>3.8635684210526327</v>
      </c>
      <c r="J49" s="21"/>
      <c r="K49" s="132">
        <f t="shared" si="2"/>
        <v>1658</v>
      </c>
      <c r="L49" s="133">
        <f>SUM(L50:L68)</f>
        <v>1193.9499999999998</v>
      </c>
      <c r="M49" s="134">
        <f t="shared" si="0"/>
        <v>69.60923976608187</v>
      </c>
      <c r="N49" s="133">
        <f>SUM(N50:N68)</f>
        <v>94.996499999999983</v>
      </c>
      <c r="O49" s="135">
        <f t="shared" si="1"/>
        <v>9.2956249999999994</v>
      </c>
    </row>
    <row r="50" spans="1:15" s="1" customFormat="1" ht="15" customHeight="1" x14ac:dyDescent="0.25">
      <c r="A50" s="60">
        <v>1</v>
      </c>
      <c r="B50" s="49">
        <v>40010</v>
      </c>
      <c r="C50" s="13" t="s">
        <v>41</v>
      </c>
      <c r="D50" s="177">
        <v>189</v>
      </c>
      <c r="E50" s="178">
        <v>1.06</v>
      </c>
      <c r="F50" s="178">
        <v>15.34</v>
      </c>
      <c r="G50" s="178">
        <v>50.26</v>
      </c>
      <c r="H50" s="178">
        <v>33.33</v>
      </c>
      <c r="I50" s="42">
        <f t="shared" si="11"/>
        <v>4.1582999999999997</v>
      </c>
      <c r="J50" s="21"/>
      <c r="K50" s="114">
        <f t="shared" si="2"/>
        <v>189</v>
      </c>
      <c r="L50" s="115">
        <f t="shared" si="3"/>
        <v>157.98509999999999</v>
      </c>
      <c r="M50" s="116">
        <f t="shared" si="0"/>
        <v>83.59</v>
      </c>
      <c r="N50" s="115">
        <f t="shared" si="4"/>
        <v>2.0034000000000001</v>
      </c>
      <c r="O50" s="117">
        <f t="shared" si="1"/>
        <v>1.06</v>
      </c>
    </row>
    <row r="51" spans="1:15" s="1" customFormat="1" ht="15" customHeight="1" x14ac:dyDescent="0.25">
      <c r="A51" s="23">
        <v>2</v>
      </c>
      <c r="B51" s="48">
        <v>40030</v>
      </c>
      <c r="C51" s="19" t="s">
        <v>43</v>
      </c>
      <c r="D51" s="188">
        <v>52</v>
      </c>
      <c r="E51" s="189">
        <v>1.92</v>
      </c>
      <c r="F51" s="189">
        <v>13.46</v>
      </c>
      <c r="G51" s="189">
        <v>67.31</v>
      </c>
      <c r="H51" s="189">
        <v>17.309999999999999</v>
      </c>
      <c r="I51" s="43">
        <f t="shared" si="11"/>
        <v>4.0001000000000007</v>
      </c>
      <c r="J51" s="21"/>
      <c r="K51" s="118">
        <f t="shared" si="2"/>
        <v>52</v>
      </c>
      <c r="L51" s="119">
        <f t="shared" si="3"/>
        <v>44.002399999999994</v>
      </c>
      <c r="M51" s="120">
        <f t="shared" si="0"/>
        <v>84.62</v>
      </c>
      <c r="N51" s="119">
        <f t="shared" si="4"/>
        <v>0.99840000000000007</v>
      </c>
      <c r="O51" s="121">
        <f t="shared" si="1"/>
        <v>1.92</v>
      </c>
    </row>
    <row r="52" spans="1:15" s="1" customFormat="1" ht="15" customHeight="1" x14ac:dyDescent="0.25">
      <c r="A52" s="23">
        <v>3</v>
      </c>
      <c r="B52" s="48">
        <v>40410</v>
      </c>
      <c r="C52" s="19" t="s">
        <v>50</v>
      </c>
      <c r="D52" s="188">
        <v>171</v>
      </c>
      <c r="E52" s="189"/>
      <c r="F52" s="189">
        <v>14.62</v>
      </c>
      <c r="G52" s="189">
        <v>47.95</v>
      </c>
      <c r="H52" s="189">
        <v>37.43</v>
      </c>
      <c r="I52" s="43">
        <f t="shared" si="11"/>
        <v>4.2281000000000004</v>
      </c>
      <c r="J52" s="21"/>
      <c r="K52" s="118">
        <f t="shared" si="2"/>
        <v>171</v>
      </c>
      <c r="L52" s="119">
        <f t="shared" si="3"/>
        <v>145.99979999999999</v>
      </c>
      <c r="M52" s="120">
        <f t="shared" si="0"/>
        <v>85.38</v>
      </c>
      <c r="N52" s="119">
        <f t="shared" si="4"/>
        <v>0</v>
      </c>
      <c r="O52" s="121">
        <f t="shared" si="1"/>
        <v>0</v>
      </c>
    </row>
    <row r="53" spans="1:15" s="1" customFormat="1" ht="15" customHeight="1" x14ac:dyDescent="0.25">
      <c r="A53" s="23">
        <v>4</v>
      </c>
      <c r="B53" s="48">
        <v>40011</v>
      </c>
      <c r="C53" s="19" t="s">
        <v>42</v>
      </c>
      <c r="D53" s="188">
        <v>217</v>
      </c>
      <c r="E53" s="189">
        <v>7.37</v>
      </c>
      <c r="F53" s="189">
        <v>20.74</v>
      </c>
      <c r="G53" s="189">
        <v>41.01</v>
      </c>
      <c r="H53" s="189">
        <v>30.88</v>
      </c>
      <c r="I53" s="43">
        <f t="shared" si="11"/>
        <v>3.9539999999999997</v>
      </c>
      <c r="J53" s="21"/>
      <c r="K53" s="118">
        <f t="shared" si="2"/>
        <v>217</v>
      </c>
      <c r="L53" s="119">
        <f t="shared" si="3"/>
        <v>156.00130000000001</v>
      </c>
      <c r="M53" s="120">
        <f t="shared" si="0"/>
        <v>71.89</v>
      </c>
      <c r="N53" s="119">
        <f t="shared" si="4"/>
        <v>15.992899999999999</v>
      </c>
      <c r="O53" s="121">
        <f t="shared" si="1"/>
        <v>7.37</v>
      </c>
    </row>
    <row r="54" spans="1:15" s="1" customFormat="1" ht="15" customHeight="1" x14ac:dyDescent="0.25">
      <c r="A54" s="23">
        <v>5</v>
      </c>
      <c r="B54" s="48">
        <v>40080</v>
      </c>
      <c r="C54" s="19" t="s">
        <v>98</v>
      </c>
      <c r="D54" s="188">
        <v>123</v>
      </c>
      <c r="E54" s="189"/>
      <c r="F54" s="189">
        <v>28.46</v>
      </c>
      <c r="G54" s="189">
        <v>46.34</v>
      </c>
      <c r="H54" s="189">
        <v>25.2</v>
      </c>
      <c r="I54" s="43">
        <f t="shared" si="11"/>
        <v>3.9674</v>
      </c>
      <c r="J54" s="21"/>
      <c r="K54" s="118">
        <f t="shared" si="2"/>
        <v>123</v>
      </c>
      <c r="L54" s="119">
        <f t="shared" si="3"/>
        <v>87.994200000000006</v>
      </c>
      <c r="M54" s="120">
        <f t="shared" si="0"/>
        <v>71.540000000000006</v>
      </c>
      <c r="N54" s="119">
        <f t="shared" si="4"/>
        <v>0</v>
      </c>
      <c r="O54" s="121">
        <f t="shared" si="1"/>
        <v>0</v>
      </c>
    </row>
    <row r="55" spans="1:15" s="1" customFormat="1" ht="15" customHeight="1" x14ac:dyDescent="0.25">
      <c r="A55" s="23">
        <v>6</v>
      </c>
      <c r="B55" s="48">
        <v>40100</v>
      </c>
      <c r="C55" s="19" t="s">
        <v>44</v>
      </c>
      <c r="D55" s="188">
        <v>86</v>
      </c>
      <c r="E55" s="189">
        <v>2.33</v>
      </c>
      <c r="F55" s="189">
        <v>17.440000000000001</v>
      </c>
      <c r="G55" s="189">
        <v>43.02</v>
      </c>
      <c r="H55" s="189">
        <v>37.21</v>
      </c>
      <c r="I55" s="43">
        <f t="shared" si="11"/>
        <v>4.1511000000000005</v>
      </c>
      <c r="J55" s="21"/>
      <c r="K55" s="118">
        <f t="shared" si="2"/>
        <v>86</v>
      </c>
      <c r="L55" s="119">
        <f t="shared" si="3"/>
        <v>68.997800000000012</v>
      </c>
      <c r="M55" s="120">
        <f t="shared" si="0"/>
        <v>80.23</v>
      </c>
      <c r="N55" s="119">
        <f t="shared" si="4"/>
        <v>2.0038</v>
      </c>
      <c r="O55" s="121">
        <f t="shared" si="1"/>
        <v>2.33</v>
      </c>
    </row>
    <row r="56" spans="1:15" s="1" customFormat="1" ht="15" customHeight="1" x14ac:dyDescent="0.25">
      <c r="A56" s="23">
        <v>7</v>
      </c>
      <c r="B56" s="48">
        <v>40020</v>
      </c>
      <c r="C56" s="19" t="s">
        <v>112</v>
      </c>
      <c r="D56" s="188">
        <v>25</v>
      </c>
      <c r="E56" s="189">
        <v>20</v>
      </c>
      <c r="F56" s="189">
        <v>16</v>
      </c>
      <c r="G56" s="189">
        <v>32</v>
      </c>
      <c r="H56" s="189">
        <v>32</v>
      </c>
      <c r="I56" s="43">
        <f t="shared" si="11"/>
        <v>3.76</v>
      </c>
      <c r="J56" s="21"/>
      <c r="K56" s="118">
        <f t="shared" si="2"/>
        <v>25</v>
      </c>
      <c r="L56" s="119">
        <f t="shared" si="3"/>
        <v>16</v>
      </c>
      <c r="M56" s="120">
        <f t="shared" si="0"/>
        <v>64</v>
      </c>
      <c r="N56" s="136">
        <f t="shared" si="4"/>
        <v>5</v>
      </c>
      <c r="O56" s="121">
        <f t="shared" si="1"/>
        <v>20</v>
      </c>
    </row>
    <row r="57" spans="1:15" s="1" customFormat="1" ht="15" customHeight="1" x14ac:dyDescent="0.25">
      <c r="A57" s="23">
        <v>8</v>
      </c>
      <c r="B57" s="48">
        <v>40031</v>
      </c>
      <c r="C57" s="19" t="s">
        <v>115</v>
      </c>
      <c r="D57" s="188">
        <v>112</v>
      </c>
      <c r="E57" s="189">
        <v>4.46</v>
      </c>
      <c r="F57" s="189">
        <v>28.57</v>
      </c>
      <c r="G57" s="189">
        <v>44.64</v>
      </c>
      <c r="H57" s="189">
        <v>22.32</v>
      </c>
      <c r="I57" s="43">
        <f t="shared" si="11"/>
        <v>3.8478999999999997</v>
      </c>
      <c r="J57" s="21"/>
      <c r="K57" s="118">
        <f t="shared" si="2"/>
        <v>112</v>
      </c>
      <c r="L57" s="119">
        <f t="shared" si="3"/>
        <v>74.995200000000011</v>
      </c>
      <c r="M57" s="120">
        <f t="shared" si="0"/>
        <v>66.960000000000008</v>
      </c>
      <c r="N57" s="119">
        <f t="shared" si="4"/>
        <v>4.9951999999999996</v>
      </c>
      <c r="O57" s="121">
        <f t="shared" si="1"/>
        <v>4.46</v>
      </c>
    </row>
    <row r="58" spans="1:15" s="1" customFormat="1" ht="15" customHeight="1" x14ac:dyDescent="0.25">
      <c r="A58" s="23">
        <v>9</v>
      </c>
      <c r="B58" s="48">
        <v>40210</v>
      </c>
      <c r="C58" s="19" t="s">
        <v>46</v>
      </c>
      <c r="D58" s="188">
        <v>42</v>
      </c>
      <c r="E58" s="189">
        <v>7.14</v>
      </c>
      <c r="F58" s="189">
        <v>19.05</v>
      </c>
      <c r="G58" s="189">
        <v>38.1</v>
      </c>
      <c r="H58" s="189">
        <v>35.71</v>
      </c>
      <c r="I58" s="43">
        <f t="shared" si="11"/>
        <v>4.0237999999999996</v>
      </c>
      <c r="J58" s="21"/>
      <c r="K58" s="118">
        <f t="shared" si="2"/>
        <v>42</v>
      </c>
      <c r="L58" s="119">
        <f t="shared" si="3"/>
        <v>31.0002</v>
      </c>
      <c r="M58" s="120">
        <f t="shared" si="0"/>
        <v>73.81</v>
      </c>
      <c r="N58" s="136">
        <f t="shared" si="4"/>
        <v>2.9988000000000001</v>
      </c>
      <c r="O58" s="121">
        <f t="shared" si="1"/>
        <v>7.14</v>
      </c>
    </row>
    <row r="59" spans="1:15" s="1" customFormat="1" ht="15" customHeight="1" x14ac:dyDescent="0.25">
      <c r="A59" s="23">
        <v>10</v>
      </c>
      <c r="B59" s="48">
        <v>40300</v>
      </c>
      <c r="C59" s="19" t="s">
        <v>47</v>
      </c>
      <c r="D59" s="188">
        <v>21</v>
      </c>
      <c r="E59" s="189"/>
      <c r="F59" s="189">
        <v>23.81</v>
      </c>
      <c r="G59" s="189">
        <v>47.62</v>
      </c>
      <c r="H59" s="189">
        <v>28.57</v>
      </c>
      <c r="I59" s="43">
        <f t="shared" si="11"/>
        <v>4.0476000000000001</v>
      </c>
      <c r="J59" s="21"/>
      <c r="K59" s="118">
        <f t="shared" si="2"/>
        <v>21</v>
      </c>
      <c r="L59" s="119">
        <f t="shared" si="3"/>
        <v>15.9999</v>
      </c>
      <c r="M59" s="120">
        <f t="shared" si="0"/>
        <v>76.19</v>
      </c>
      <c r="N59" s="119">
        <f t="shared" si="4"/>
        <v>0</v>
      </c>
      <c r="O59" s="121">
        <f t="shared" si="1"/>
        <v>0</v>
      </c>
    </row>
    <row r="60" spans="1:15" s="1" customFormat="1" ht="15" customHeight="1" x14ac:dyDescent="0.25">
      <c r="A60" s="23">
        <v>11</v>
      </c>
      <c r="B60" s="48">
        <v>40360</v>
      </c>
      <c r="C60" s="19" t="s">
        <v>48</v>
      </c>
      <c r="D60" s="188">
        <v>46</v>
      </c>
      <c r="E60" s="189">
        <v>10.87</v>
      </c>
      <c r="F60" s="189">
        <v>36.96</v>
      </c>
      <c r="G60" s="189">
        <v>41.3</v>
      </c>
      <c r="H60" s="189">
        <v>10.87</v>
      </c>
      <c r="I60" s="43">
        <f t="shared" si="11"/>
        <v>3.5216999999999996</v>
      </c>
      <c r="J60" s="21"/>
      <c r="K60" s="118">
        <f t="shared" si="2"/>
        <v>46</v>
      </c>
      <c r="L60" s="119">
        <f t="shared" si="3"/>
        <v>23.998199999999997</v>
      </c>
      <c r="M60" s="120">
        <f t="shared" si="0"/>
        <v>52.169999999999995</v>
      </c>
      <c r="N60" s="119">
        <f t="shared" si="4"/>
        <v>5.0001999999999995</v>
      </c>
      <c r="O60" s="121">
        <f t="shared" si="1"/>
        <v>10.87</v>
      </c>
    </row>
    <row r="61" spans="1:15" s="1" customFormat="1" ht="15" customHeight="1" x14ac:dyDescent="0.25">
      <c r="A61" s="23">
        <v>12</v>
      </c>
      <c r="B61" s="48">
        <v>40390</v>
      </c>
      <c r="C61" s="19" t="s">
        <v>49</v>
      </c>
      <c r="D61" s="188">
        <v>71</v>
      </c>
      <c r="E61" s="189">
        <v>11.27</v>
      </c>
      <c r="F61" s="189">
        <v>23.94</v>
      </c>
      <c r="G61" s="189">
        <v>29.58</v>
      </c>
      <c r="H61" s="189">
        <v>35.21</v>
      </c>
      <c r="I61" s="43">
        <f t="shared" si="11"/>
        <v>3.8873000000000002</v>
      </c>
      <c r="J61" s="21"/>
      <c r="K61" s="118">
        <f t="shared" si="2"/>
        <v>71</v>
      </c>
      <c r="L61" s="119">
        <f t="shared" si="3"/>
        <v>46.000899999999994</v>
      </c>
      <c r="M61" s="120">
        <f t="shared" si="0"/>
        <v>64.789999999999992</v>
      </c>
      <c r="N61" s="119">
        <f t="shared" si="4"/>
        <v>8.0016999999999996</v>
      </c>
      <c r="O61" s="121">
        <f t="shared" si="1"/>
        <v>11.27</v>
      </c>
    </row>
    <row r="62" spans="1:15" s="1" customFormat="1" ht="15" customHeight="1" x14ac:dyDescent="0.25">
      <c r="A62" s="23">
        <v>13</v>
      </c>
      <c r="B62" s="48">
        <v>40720</v>
      </c>
      <c r="C62" s="19" t="s">
        <v>111</v>
      </c>
      <c r="D62" s="188">
        <v>81</v>
      </c>
      <c r="E62" s="189">
        <v>9.8800000000000008</v>
      </c>
      <c r="F62" s="189">
        <v>34.57</v>
      </c>
      <c r="G62" s="189">
        <v>44.44</v>
      </c>
      <c r="H62" s="189">
        <v>11.11</v>
      </c>
      <c r="I62" s="43">
        <f t="shared" si="11"/>
        <v>3.5678000000000001</v>
      </c>
      <c r="J62" s="21"/>
      <c r="K62" s="118">
        <f t="shared" si="2"/>
        <v>81</v>
      </c>
      <c r="L62" s="119">
        <f t="shared" si="3"/>
        <v>44.9955</v>
      </c>
      <c r="M62" s="120">
        <f t="shared" si="0"/>
        <v>55.55</v>
      </c>
      <c r="N62" s="119">
        <f t="shared" si="4"/>
        <v>8.0028000000000006</v>
      </c>
      <c r="O62" s="121">
        <f t="shared" si="1"/>
        <v>9.8800000000000008</v>
      </c>
    </row>
    <row r="63" spans="1:15" s="1" customFormat="1" ht="15" customHeight="1" x14ac:dyDescent="0.25">
      <c r="A63" s="23">
        <v>14</v>
      </c>
      <c r="B63" s="48">
        <v>40730</v>
      </c>
      <c r="C63" s="19" t="s">
        <v>51</v>
      </c>
      <c r="D63" s="188">
        <v>16</v>
      </c>
      <c r="E63" s="189">
        <v>25</v>
      </c>
      <c r="F63" s="189">
        <v>43.75</v>
      </c>
      <c r="G63" s="189">
        <v>31.25</v>
      </c>
      <c r="H63" s="189"/>
      <c r="I63" s="43">
        <f t="shared" si="11"/>
        <v>3.0625</v>
      </c>
      <c r="J63" s="21"/>
      <c r="K63" s="118">
        <f t="shared" si="2"/>
        <v>16</v>
      </c>
      <c r="L63" s="119">
        <f t="shared" si="3"/>
        <v>5</v>
      </c>
      <c r="M63" s="120">
        <f t="shared" si="0"/>
        <v>31.25</v>
      </c>
      <c r="N63" s="136">
        <f t="shared" si="4"/>
        <v>4</v>
      </c>
      <c r="O63" s="121">
        <f t="shared" si="1"/>
        <v>25</v>
      </c>
    </row>
    <row r="64" spans="1:15" s="1" customFormat="1" ht="15" customHeight="1" x14ac:dyDescent="0.25">
      <c r="A64" s="23">
        <v>15</v>
      </c>
      <c r="B64" s="48">
        <v>40820</v>
      </c>
      <c r="C64" s="19" t="s">
        <v>52</v>
      </c>
      <c r="D64" s="188">
        <v>75</v>
      </c>
      <c r="E64" s="189">
        <v>2.67</v>
      </c>
      <c r="F64" s="189">
        <v>10.67</v>
      </c>
      <c r="G64" s="189">
        <v>37.33</v>
      </c>
      <c r="H64" s="189">
        <v>49.33</v>
      </c>
      <c r="I64" s="43">
        <f t="shared" si="11"/>
        <v>4.3331999999999997</v>
      </c>
      <c r="J64" s="21"/>
      <c r="K64" s="118">
        <f t="shared" si="2"/>
        <v>75</v>
      </c>
      <c r="L64" s="119">
        <f t="shared" si="3"/>
        <v>64.995000000000005</v>
      </c>
      <c r="M64" s="120">
        <f t="shared" si="0"/>
        <v>86.66</v>
      </c>
      <c r="N64" s="136">
        <f t="shared" si="4"/>
        <v>2.0024999999999999</v>
      </c>
      <c r="O64" s="121">
        <f t="shared" si="1"/>
        <v>2.67</v>
      </c>
    </row>
    <row r="65" spans="1:15" s="1" customFormat="1" ht="15" customHeight="1" x14ac:dyDescent="0.25">
      <c r="A65" s="23">
        <v>16</v>
      </c>
      <c r="B65" s="48">
        <v>40840</v>
      </c>
      <c r="C65" s="19" t="s">
        <v>53</v>
      </c>
      <c r="D65" s="188">
        <v>81</v>
      </c>
      <c r="E65" s="189">
        <v>19.75</v>
      </c>
      <c r="F65" s="189">
        <v>38.270000000000003</v>
      </c>
      <c r="G65" s="189">
        <v>33.33</v>
      </c>
      <c r="H65" s="189">
        <v>8.64</v>
      </c>
      <c r="I65" s="43">
        <f t="shared" si="11"/>
        <v>3.3083</v>
      </c>
      <c r="J65" s="21"/>
      <c r="K65" s="118">
        <f t="shared" si="2"/>
        <v>81</v>
      </c>
      <c r="L65" s="119">
        <f t="shared" si="3"/>
        <v>33.995699999999999</v>
      </c>
      <c r="M65" s="120">
        <f t="shared" si="0"/>
        <v>41.97</v>
      </c>
      <c r="N65" s="136">
        <f t="shared" si="4"/>
        <v>15.9975</v>
      </c>
      <c r="O65" s="121">
        <f t="shared" si="1"/>
        <v>19.75</v>
      </c>
    </row>
    <row r="66" spans="1:15" s="1" customFormat="1" ht="15" customHeight="1" x14ac:dyDescent="0.25">
      <c r="A66" s="23">
        <v>17</v>
      </c>
      <c r="B66" s="48">
        <v>40950</v>
      </c>
      <c r="C66" s="19" t="s">
        <v>54</v>
      </c>
      <c r="D66" s="188">
        <v>90</v>
      </c>
      <c r="E66" s="189">
        <v>7.78</v>
      </c>
      <c r="F66" s="189">
        <v>34.44</v>
      </c>
      <c r="G66" s="189">
        <v>41.11</v>
      </c>
      <c r="H66" s="189">
        <v>16.670000000000002</v>
      </c>
      <c r="I66" s="43">
        <f t="shared" si="11"/>
        <v>3.6667000000000001</v>
      </c>
      <c r="J66" s="21"/>
      <c r="K66" s="118">
        <f t="shared" si="2"/>
        <v>90</v>
      </c>
      <c r="L66" s="119">
        <f t="shared" si="3"/>
        <v>52.001999999999995</v>
      </c>
      <c r="M66" s="120">
        <f t="shared" si="0"/>
        <v>57.78</v>
      </c>
      <c r="N66" s="136">
        <f t="shared" si="4"/>
        <v>7.0020000000000007</v>
      </c>
      <c r="O66" s="121">
        <f t="shared" si="1"/>
        <v>7.78</v>
      </c>
    </row>
    <row r="67" spans="1:15" s="1" customFormat="1" ht="15" customHeight="1" x14ac:dyDescent="0.25">
      <c r="A67" s="23">
        <v>18</v>
      </c>
      <c r="B67" s="50">
        <v>40990</v>
      </c>
      <c r="C67" s="22" t="s">
        <v>55</v>
      </c>
      <c r="D67" s="188">
        <v>101</v>
      </c>
      <c r="E67" s="189">
        <v>1.98</v>
      </c>
      <c r="F67" s="189">
        <v>8.91</v>
      </c>
      <c r="G67" s="189">
        <v>41.58</v>
      </c>
      <c r="H67" s="189">
        <v>47.52</v>
      </c>
      <c r="I67" s="46">
        <f t="shared" si="11"/>
        <v>4.3460999999999999</v>
      </c>
      <c r="J67" s="21"/>
      <c r="K67" s="118">
        <f t="shared" si="2"/>
        <v>101</v>
      </c>
      <c r="L67" s="119">
        <f t="shared" si="3"/>
        <v>89.990999999999985</v>
      </c>
      <c r="M67" s="120">
        <f t="shared" si="0"/>
        <v>89.1</v>
      </c>
      <c r="N67" s="136">
        <f t="shared" si="4"/>
        <v>1.9997999999999998</v>
      </c>
      <c r="O67" s="121">
        <f t="shared" si="1"/>
        <v>1.98</v>
      </c>
    </row>
    <row r="68" spans="1:15" s="1" customFormat="1" ht="15" customHeight="1" thickBot="1" x14ac:dyDescent="0.3">
      <c r="A68" s="24">
        <v>19</v>
      </c>
      <c r="B68" s="48">
        <v>40133</v>
      </c>
      <c r="C68" s="19" t="s">
        <v>45</v>
      </c>
      <c r="D68" s="163">
        <v>59</v>
      </c>
      <c r="E68" s="164">
        <v>15.25</v>
      </c>
      <c r="F68" s="164">
        <v>27.12</v>
      </c>
      <c r="G68" s="164">
        <v>42.37</v>
      </c>
      <c r="H68" s="165">
        <v>15.25</v>
      </c>
      <c r="I68" s="43">
        <f t="shared" si="11"/>
        <v>3.5758999999999999</v>
      </c>
      <c r="J68" s="21"/>
      <c r="K68" s="122">
        <f t="shared" si="2"/>
        <v>59</v>
      </c>
      <c r="L68" s="123">
        <f t="shared" si="3"/>
        <v>33.995800000000003</v>
      </c>
      <c r="M68" s="124">
        <f t="shared" si="0"/>
        <v>57.62</v>
      </c>
      <c r="N68" s="197">
        <f t="shared" si="4"/>
        <v>8.9975000000000005</v>
      </c>
      <c r="O68" s="125">
        <f t="shared" si="1"/>
        <v>15.25</v>
      </c>
    </row>
    <row r="69" spans="1:15" s="1" customFormat="1" ht="15" customHeight="1" thickBot="1" x14ac:dyDescent="0.3">
      <c r="A69" s="35"/>
      <c r="B69" s="51"/>
      <c r="C69" s="37" t="s">
        <v>107</v>
      </c>
      <c r="D69" s="36">
        <f>SUM(D70:D82)</f>
        <v>1059</v>
      </c>
      <c r="E69" s="38">
        <f>AVERAGE(E70:E82)</f>
        <v>3.75</v>
      </c>
      <c r="F69" s="38">
        <f>AVERAGE(F70:F82)</f>
        <v>16.845454545454547</v>
      </c>
      <c r="G69" s="38">
        <f>AVERAGE(G70:G82)</f>
        <v>24.45384615384615</v>
      </c>
      <c r="H69" s="38">
        <f>AVERAGE(H70:H82)</f>
        <v>60.138461538461542</v>
      </c>
      <c r="I69" s="39">
        <f>AVERAGE(I70:I82)</f>
        <v>4.4357692307692309</v>
      </c>
      <c r="J69" s="21"/>
      <c r="K69" s="132">
        <f t="shared" si="2"/>
        <v>1059</v>
      </c>
      <c r="L69" s="133">
        <f>SUM(L70:L82)</f>
        <v>888.04200000000014</v>
      </c>
      <c r="M69" s="134">
        <f t="shared" si="0"/>
        <v>84.592307692307685</v>
      </c>
      <c r="N69" s="133">
        <f>SUM(N70:N82)</f>
        <v>10.940000000000001</v>
      </c>
      <c r="O69" s="135">
        <f t="shared" si="1"/>
        <v>3.75</v>
      </c>
    </row>
    <row r="70" spans="1:15" s="1" customFormat="1" ht="15" customHeight="1" x14ac:dyDescent="0.25">
      <c r="A70" s="16">
        <v>1</v>
      </c>
      <c r="B70" s="48">
        <v>50040</v>
      </c>
      <c r="C70" s="19" t="s">
        <v>56</v>
      </c>
      <c r="D70" s="228">
        <v>75</v>
      </c>
      <c r="E70" s="229"/>
      <c r="F70" s="229">
        <v>12</v>
      </c>
      <c r="G70" s="229">
        <v>20</v>
      </c>
      <c r="H70" s="229">
        <v>68</v>
      </c>
      <c r="I70" s="43">
        <f t="shared" si="11"/>
        <v>4.5599999999999996</v>
      </c>
      <c r="J70" s="21"/>
      <c r="K70" s="114">
        <f t="shared" si="2"/>
        <v>75</v>
      </c>
      <c r="L70" s="115">
        <f t="shared" si="3"/>
        <v>66</v>
      </c>
      <c r="M70" s="116">
        <f t="shared" ref="M70:M124" si="17">G70+H70</f>
        <v>88</v>
      </c>
      <c r="N70" s="115">
        <f t="shared" si="4"/>
        <v>0</v>
      </c>
      <c r="O70" s="117">
        <f t="shared" ref="O70:O124" si="18">E70</f>
        <v>0</v>
      </c>
    </row>
    <row r="71" spans="1:15" s="1" customFormat="1" ht="15" customHeight="1" x14ac:dyDescent="0.25">
      <c r="A71" s="11">
        <v>2</v>
      </c>
      <c r="B71" s="48">
        <v>50003</v>
      </c>
      <c r="C71" s="19" t="s">
        <v>99</v>
      </c>
      <c r="D71" s="228">
        <v>104</v>
      </c>
      <c r="E71" s="229"/>
      <c r="F71" s="229">
        <v>6.7</v>
      </c>
      <c r="G71" s="229">
        <v>22.1</v>
      </c>
      <c r="H71" s="229">
        <v>71.2</v>
      </c>
      <c r="I71" s="43">
        <f t="shared" si="11"/>
        <v>4.6449999999999996</v>
      </c>
      <c r="J71" s="21"/>
      <c r="K71" s="118">
        <f t="shared" ref="K71:K124" si="19">D71</f>
        <v>104</v>
      </c>
      <c r="L71" s="119">
        <f t="shared" ref="L71:L124" si="20">M71*K71/100</f>
        <v>97.032000000000011</v>
      </c>
      <c r="M71" s="120">
        <f t="shared" si="17"/>
        <v>93.300000000000011</v>
      </c>
      <c r="N71" s="119">
        <f t="shared" ref="N71:N82" si="21">O71*K71/100</f>
        <v>0</v>
      </c>
      <c r="O71" s="121">
        <f t="shared" si="18"/>
        <v>0</v>
      </c>
    </row>
    <row r="72" spans="1:15" s="1" customFormat="1" ht="15" customHeight="1" x14ac:dyDescent="0.25">
      <c r="A72" s="11">
        <v>3</v>
      </c>
      <c r="B72" s="48">
        <v>50060</v>
      </c>
      <c r="C72" s="19" t="s">
        <v>58</v>
      </c>
      <c r="D72" s="228">
        <v>51</v>
      </c>
      <c r="E72" s="229"/>
      <c r="F72" s="229">
        <v>7.9</v>
      </c>
      <c r="G72" s="229">
        <v>17.600000000000001</v>
      </c>
      <c r="H72" s="229">
        <v>74.5</v>
      </c>
      <c r="I72" s="43">
        <f t="shared" si="11"/>
        <v>4.6660000000000004</v>
      </c>
      <c r="J72" s="21"/>
      <c r="K72" s="118">
        <f t="shared" si="19"/>
        <v>51</v>
      </c>
      <c r="L72" s="119">
        <f t="shared" si="20"/>
        <v>46.970999999999997</v>
      </c>
      <c r="M72" s="120">
        <f t="shared" si="17"/>
        <v>92.1</v>
      </c>
      <c r="N72" s="119">
        <f t="shared" si="21"/>
        <v>0</v>
      </c>
      <c r="O72" s="121">
        <f t="shared" si="18"/>
        <v>0</v>
      </c>
    </row>
    <row r="73" spans="1:15" s="1" customFormat="1" ht="15" customHeight="1" x14ac:dyDescent="0.25">
      <c r="A73" s="11">
        <v>4</v>
      </c>
      <c r="B73" s="54">
        <v>50170</v>
      </c>
      <c r="C73" s="19" t="s">
        <v>59</v>
      </c>
      <c r="D73" s="228">
        <v>45</v>
      </c>
      <c r="E73" s="229">
        <v>6.7</v>
      </c>
      <c r="F73" s="229">
        <v>11.1</v>
      </c>
      <c r="G73" s="229">
        <v>31.1</v>
      </c>
      <c r="H73" s="229">
        <v>51.1</v>
      </c>
      <c r="I73" s="43">
        <f t="shared" si="11"/>
        <v>4.266</v>
      </c>
      <c r="J73" s="21"/>
      <c r="K73" s="118">
        <f t="shared" si="19"/>
        <v>45</v>
      </c>
      <c r="L73" s="119">
        <f t="shared" si="20"/>
        <v>36.99</v>
      </c>
      <c r="M73" s="120">
        <f t="shared" si="17"/>
        <v>82.2</v>
      </c>
      <c r="N73" s="136">
        <f t="shared" si="21"/>
        <v>3.0150000000000001</v>
      </c>
      <c r="O73" s="121">
        <f t="shared" si="18"/>
        <v>6.7</v>
      </c>
    </row>
    <row r="74" spans="1:15" s="1" customFormat="1" ht="15" customHeight="1" x14ac:dyDescent="0.25">
      <c r="A74" s="307">
        <v>5</v>
      </c>
      <c r="B74" s="48">
        <v>50230</v>
      </c>
      <c r="C74" s="19" t="s">
        <v>60</v>
      </c>
      <c r="D74" s="228">
        <v>72</v>
      </c>
      <c r="E74" s="229"/>
      <c r="F74" s="229"/>
      <c r="G74" s="229">
        <v>11.1</v>
      </c>
      <c r="H74" s="229">
        <v>88.9</v>
      </c>
      <c r="I74" s="43">
        <f t="shared" si="11"/>
        <v>4.8889999999999993</v>
      </c>
      <c r="J74" s="21"/>
      <c r="K74" s="118">
        <f t="shared" si="19"/>
        <v>72</v>
      </c>
      <c r="L74" s="119">
        <f t="shared" si="20"/>
        <v>72</v>
      </c>
      <c r="M74" s="120">
        <f t="shared" si="17"/>
        <v>100</v>
      </c>
      <c r="N74" s="119">
        <f t="shared" si="21"/>
        <v>0</v>
      </c>
      <c r="O74" s="121">
        <f t="shared" si="18"/>
        <v>0</v>
      </c>
    </row>
    <row r="75" spans="1:15" s="1" customFormat="1" ht="15" customHeight="1" x14ac:dyDescent="0.25">
      <c r="A75" s="307">
        <v>6</v>
      </c>
      <c r="B75" s="48">
        <v>50340</v>
      </c>
      <c r="C75" s="19" t="s">
        <v>61</v>
      </c>
      <c r="D75" s="228">
        <v>88</v>
      </c>
      <c r="E75" s="229">
        <v>1.1000000000000001</v>
      </c>
      <c r="F75" s="229">
        <v>23.9</v>
      </c>
      <c r="G75" s="229">
        <v>34.1</v>
      </c>
      <c r="H75" s="229">
        <v>40.9</v>
      </c>
      <c r="I75" s="43">
        <f t="shared" ref="I75:I122" si="22">(E75*2+F75*3+G75*4+H75*5)/100</f>
        <v>4.1479999999999997</v>
      </c>
      <c r="J75" s="21"/>
      <c r="K75" s="118">
        <f t="shared" si="19"/>
        <v>88</v>
      </c>
      <c r="L75" s="119">
        <f t="shared" si="20"/>
        <v>66</v>
      </c>
      <c r="M75" s="120">
        <f t="shared" si="17"/>
        <v>75</v>
      </c>
      <c r="N75" s="119">
        <f t="shared" si="21"/>
        <v>0.96800000000000008</v>
      </c>
      <c r="O75" s="121">
        <f t="shared" si="18"/>
        <v>1.1000000000000001</v>
      </c>
    </row>
    <row r="76" spans="1:15" s="1" customFormat="1" ht="15" customHeight="1" x14ac:dyDescent="0.25">
      <c r="A76" s="307">
        <v>7</v>
      </c>
      <c r="B76" s="48">
        <v>50420</v>
      </c>
      <c r="C76" s="19" t="s">
        <v>62</v>
      </c>
      <c r="D76" s="228">
        <v>101</v>
      </c>
      <c r="E76" s="229"/>
      <c r="F76" s="229">
        <v>8.9</v>
      </c>
      <c r="G76" s="229">
        <v>27.7</v>
      </c>
      <c r="H76" s="229">
        <v>63.4</v>
      </c>
      <c r="I76" s="43">
        <f t="shared" si="22"/>
        <v>4.5449999999999999</v>
      </c>
      <c r="J76" s="21"/>
      <c r="K76" s="118">
        <f t="shared" si="19"/>
        <v>101</v>
      </c>
      <c r="L76" s="119">
        <f t="shared" si="20"/>
        <v>92.010999999999981</v>
      </c>
      <c r="M76" s="120">
        <f t="shared" si="17"/>
        <v>91.1</v>
      </c>
      <c r="N76" s="119">
        <f t="shared" si="21"/>
        <v>0</v>
      </c>
      <c r="O76" s="121">
        <f t="shared" si="18"/>
        <v>0</v>
      </c>
    </row>
    <row r="77" spans="1:15" s="1" customFormat="1" ht="15" customHeight="1" x14ac:dyDescent="0.25">
      <c r="A77" s="307">
        <v>8</v>
      </c>
      <c r="B77" s="48">
        <v>50450</v>
      </c>
      <c r="C77" s="19" t="s">
        <v>63</v>
      </c>
      <c r="D77" s="228">
        <v>98</v>
      </c>
      <c r="E77" s="229">
        <v>6.1</v>
      </c>
      <c r="F77" s="229">
        <v>27.6</v>
      </c>
      <c r="G77" s="229">
        <v>15.3</v>
      </c>
      <c r="H77" s="229">
        <v>51</v>
      </c>
      <c r="I77" s="43">
        <f t="shared" si="22"/>
        <v>4.1120000000000001</v>
      </c>
      <c r="J77" s="21"/>
      <c r="K77" s="118">
        <f t="shared" si="19"/>
        <v>98</v>
      </c>
      <c r="L77" s="119">
        <f t="shared" si="20"/>
        <v>64.97399999999999</v>
      </c>
      <c r="M77" s="120">
        <f t="shared" si="17"/>
        <v>66.3</v>
      </c>
      <c r="N77" s="119">
        <f t="shared" si="21"/>
        <v>5.9779999999999998</v>
      </c>
      <c r="O77" s="121">
        <f t="shared" si="18"/>
        <v>6.1</v>
      </c>
    </row>
    <row r="78" spans="1:15" s="1" customFormat="1" ht="15" customHeight="1" x14ac:dyDescent="0.25">
      <c r="A78" s="307">
        <v>9</v>
      </c>
      <c r="B78" s="48">
        <v>50620</v>
      </c>
      <c r="C78" s="19" t="s">
        <v>64</v>
      </c>
      <c r="D78" s="228">
        <v>79</v>
      </c>
      <c r="E78" s="229"/>
      <c r="F78" s="229">
        <v>35.4</v>
      </c>
      <c r="G78" s="229">
        <v>27.8</v>
      </c>
      <c r="H78" s="229">
        <v>36.799999999999997</v>
      </c>
      <c r="I78" s="43">
        <f t="shared" si="22"/>
        <v>4.0139999999999993</v>
      </c>
      <c r="J78" s="21"/>
      <c r="K78" s="118">
        <f t="shared" si="19"/>
        <v>79</v>
      </c>
      <c r="L78" s="119">
        <f t="shared" si="20"/>
        <v>51.033999999999999</v>
      </c>
      <c r="M78" s="120">
        <f t="shared" si="17"/>
        <v>64.599999999999994</v>
      </c>
      <c r="N78" s="119">
        <f t="shared" si="21"/>
        <v>0</v>
      </c>
      <c r="O78" s="121">
        <f t="shared" si="18"/>
        <v>0</v>
      </c>
    </row>
    <row r="79" spans="1:15" s="1" customFormat="1" ht="15" customHeight="1" x14ac:dyDescent="0.25">
      <c r="A79" s="307">
        <v>10</v>
      </c>
      <c r="B79" s="48">
        <v>50760</v>
      </c>
      <c r="C79" s="19" t="s">
        <v>65</v>
      </c>
      <c r="D79" s="228">
        <v>97</v>
      </c>
      <c r="E79" s="229"/>
      <c r="F79" s="229">
        <v>28.9</v>
      </c>
      <c r="G79" s="229">
        <v>38.1</v>
      </c>
      <c r="H79" s="229">
        <v>33</v>
      </c>
      <c r="I79" s="43">
        <f t="shared" si="22"/>
        <v>4.0410000000000004</v>
      </c>
      <c r="J79" s="21"/>
      <c r="K79" s="118">
        <f t="shared" si="19"/>
        <v>97</v>
      </c>
      <c r="L79" s="119">
        <f t="shared" si="20"/>
        <v>68.966999999999999</v>
      </c>
      <c r="M79" s="120">
        <f t="shared" si="17"/>
        <v>71.099999999999994</v>
      </c>
      <c r="N79" s="136">
        <f t="shared" si="21"/>
        <v>0</v>
      </c>
      <c r="O79" s="121">
        <f t="shared" si="18"/>
        <v>0</v>
      </c>
    </row>
    <row r="80" spans="1:15" s="1" customFormat="1" ht="15" customHeight="1" x14ac:dyDescent="0.25">
      <c r="A80" s="307">
        <v>11</v>
      </c>
      <c r="B80" s="48">
        <v>50780</v>
      </c>
      <c r="C80" s="19" t="s">
        <v>66</v>
      </c>
      <c r="D80" s="228">
        <v>108</v>
      </c>
      <c r="E80" s="229"/>
      <c r="F80" s="229">
        <v>8.3000000000000007</v>
      </c>
      <c r="G80" s="229">
        <v>38</v>
      </c>
      <c r="H80" s="229">
        <v>53.7</v>
      </c>
      <c r="I80" s="43">
        <f t="shared" si="22"/>
        <v>4.4539999999999997</v>
      </c>
      <c r="J80" s="21"/>
      <c r="K80" s="118">
        <f t="shared" si="19"/>
        <v>108</v>
      </c>
      <c r="L80" s="119">
        <f t="shared" si="20"/>
        <v>99.036000000000001</v>
      </c>
      <c r="M80" s="120">
        <f t="shared" si="17"/>
        <v>91.7</v>
      </c>
      <c r="N80" s="136">
        <f t="shared" si="21"/>
        <v>0</v>
      </c>
      <c r="O80" s="121">
        <f t="shared" si="18"/>
        <v>0</v>
      </c>
    </row>
    <row r="81" spans="1:15" s="1" customFormat="1" ht="15" customHeight="1" x14ac:dyDescent="0.25">
      <c r="A81" s="307">
        <v>12</v>
      </c>
      <c r="B81" s="50">
        <v>50930</v>
      </c>
      <c r="C81" s="22" t="s">
        <v>67</v>
      </c>
      <c r="D81" s="228">
        <v>52</v>
      </c>
      <c r="E81" s="229"/>
      <c r="F81" s="229"/>
      <c r="G81" s="229">
        <v>5.8</v>
      </c>
      <c r="H81" s="229">
        <v>94.2</v>
      </c>
      <c r="I81" s="46">
        <f t="shared" si="22"/>
        <v>4.9420000000000002</v>
      </c>
      <c r="J81" s="21"/>
      <c r="K81" s="118">
        <f t="shared" si="19"/>
        <v>52</v>
      </c>
      <c r="L81" s="119">
        <f t="shared" si="20"/>
        <v>52</v>
      </c>
      <c r="M81" s="120">
        <f t="shared" si="17"/>
        <v>100</v>
      </c>
      <c r="N81" s="119">
        <f t="shared" si="21"/>
        <v>0</v>
      </c>
      <c r="O81" s="121">
        <f t="shared" si="18"/>
        <v>0</v>
      </c>
    </row>
    <row r="82" spans="1:15" s="1" customFormat="1" ht="15" customHeight="1" x14ac:dyDescent="0.25">
      <c r="A82" s="307">
        <v>13</v>
      </c>
      <c r="B82" s="50">
        <v>51370</v>
      </c>
      <c r="C82" s="22" t="s">
        <v>68</v>
      </c>
      <c r="D82" s="317">
        <v>89</v>
      </c>
      <c r="E82" s="318">
        <v>1.1000000000000001</v>
      </c>
      <c r="F82" s="318">
        <v>14.6</v>
      </c>
      <c r="G82" s="318">
        <v>29.2</v>
      </c>
      <c r="H82" s="318">
        <v>55.1</v>
      </c>
      <c r="I82" s="303">
        <f t="shared" si="22"/>
        <v>4.383</v>
      </c>
      <c r="J82" s="21"/>
      <c r="K82" s="118">
        <f t="shared" si="19"/>
        <v>89</v>
      </c>
      <c r="L82" s="119">
        <f t="shared" si="20"/>
        <v>75.027000000000001</v>
      </c>
      <c r="M82" s="120">
        <f t="shared" si="17"/>
        <v>84.3</v>
      </c>
      <c r="N82" s="119">
        <f t="shared" si="21"/>
        <v>0.97900000000000009</v>
      </c>
      <c r="O82" s="121">
        <f t="shared" si="18"/>
        <v>1.1000000000000001</v>
      </c>
    </row>
    <row r="83" spans="1:15" s="296" customFormat="1" ht="15" customHeight="1" thickBot="1" x14ac:dyDescent="0.3">
      <c r="A83" s="307">
        <v>14</v>
      </c>
      <c r="B83" s="293">
        <v>51580</v>
      </c>
      <c r="C83" s="340" t="s">
        <v>126</v>
      </c>
      <c r="D83" s="347" t="s">
        <v>140</v>
      </c>
      <c r="E83" s="355" t="s">
        <v>140</v>
      </c>
      <c r="F83" s="390" t="s">
        <v>140</v>
      </c>
      <c r="G83" s="355" t="s">
        <v>140</v>
      </c>
      <c r="H83" s="392" t="s">
        <v>140</v>
      </c>
      <c r="I83" s="245"/>
      <c r="J83" s="297"/>
      <c r="K83" s="354" t="s">
        <v>140</v>
      </c>
      <c r="L83" s="355" t="s">
        <v>140</v>
      </c>
      <c r="M83" s="390" t="s">
        <v>140</v>
      </c>
      <c r="N83" s="355" t="s">
        <v>140</v>
      </c>
      <c r="O83" s="391" t="s">
        <v>140</v>
      </c>
    </row>
    <row r="84" spans="1:15" s="1" customFormat="1" ht="15" customHeight="1" thickBot="1" x14ac:dyDescent="0.3">
      <c r="A84" s="35"/>
      <c r="B84" s="51"/>
      <c r="C84" s="37" t="s">
        <v>108</v>
      </c>
      <c r="D84" s="216">
        <f>SUM(D85:D113)</f>
        <v>3225</v>
      </c>
      <c r="E84" s="217">
        <f>AVERAGE(E85:E113)</f>
        <v>2.8327777777777774</v>
      </c>
      <c r="F84" s="217">
        <f>AVERAGE(F85:F113)</f>
        <v>16.355172413793102</v>
      </c>
      <c r="G84" s="217">
        <f>AVERAGE(G85:G113)</f>
        <v>25.858620689655179</v>
      </c>
      <c r="H84" s="217">
        <f>AVERAGE(H85:H113)</f>
        <v>56.027586206896551</v>
      </c>
      <c r="I84" s="39">
        <f>AVERAGE(I85:I113)</f>
        <v>4.361544827586207</v>
      </c>
      <c r="J84" s="21"/>
      <c r="K84" s="132">
        <f t="shared" si="19"/>
        <v>3225</v>
      </c>
      <c r="L84" s="133">
        <f>SUM(L85:L113)</f>
        <v>2719.1849999999999</v>
      </c>
      <c r="M84" s="134">
        <f t="shared" si="17"/>
        <v>81.886206896551727</v>
      </c>
      <c r="N84" s="133">
        <f>SUM(N85:N113)</f>
        <v>44.780700000000003</v>
      </c>
      <c r="O84" s="135">
        <f t="shared" si="18"/>
        <v>2.8327777777777774</v>
      </c>
    </row>
    <row r="85" spans="1:15" s="1" customFormat="1" ht="15" customHeight="1" x14ac:dyDescent="0.25">
      <c r="A85" s="60">
        <v>1</v>
      </c>
      <c r="B85" s="53">
        <v>60010</v>
      </c>
      <c r="C85" s="19" t="s">
        <v>70</v>
      </c>
      <c r="D85" s="234">
        <v>81</v>
      </c>
      <c r="E85" s="235">
        <v>2.5</v>
      </c>
      <c r="F85" s="235">
        <v>7.4</v>
      </c>
      <c r="G85" s="235">
        <v>28.4</v>
      </c>
      <c r="H85" s="235">
        <v>61.7</v>
      </c>
      <c r="I85" s="43">
        <f t="shared" si="22"/>
        <v>4.4930000000000003</v>
      </c>
      <c r="J85" s="21"/>
      <c r="K85" s="114">
        <f t="shared" si="19"/>
        <v>81</v>
      </c>
      <c r="L85" s="115">
        <f t="shared" si="20"/>
        <v>72.980999999999995</v>
      </c>
      <c r="M85" s="116">
        <f t="shared" si="17"/>
        <v>90.1</v>
      </c>
      <c r="N85" s="115">
        <f t="shared" ref="N85:N113" si="23">O85*K85/100</f>
        <v>2.0249999999999999</v>
      </c>
      <c r="O85" s="117">
        <f t="shared" si="18"/>
        <v>2.5</v>
      </c>
    </row>
    <row r="86" spans="1:15" s="1" customFormat="1" ht="15" customHeight="1" x14ac:dyDescent="0.25">
      <c r="A86" s="23">
        <v>2</v>
      </c>
      <c r="B86" s="48">
        <v>60020</v>
      </c>
      <c r="C86" s="19" t="s">
        <v>71</v>
      </c>
      <c r="D86" s="234">
        <v>51</v>
      </c>
      <c r="E86" s="235">
        <v>15.6</v>
      </c>
      <c r="F86" s="235">
        <v>29.4</v>
      </c>
      <c r="G86" s="235">
        <v>27.5</v>
      </c>
      <c r="H86" s="235">
        <v>27.5</v>
      </c>
      <c r="I86" s="43">
        <f t="shared" si="22"/>
        <v>3.6689999999999996</v>
      </c>
      <c r="J86" s="21"/>
      <c r="K86" s="118">
        <f t="shared" si="19"/>
        <v>51</v>
      </c>
      <c r="L86" s="119">
        <f t="shared" si="20"/>
        <v>28.05</v>
      </c>
      <c r="M86" s="120">
        <f t="shared" si="17"/>
        <v>55</v>
      </c>
      <c r="N86" s="136">
        <f t="shared" si="23"/>
        <v>7.9560000000000004</v>
      </c>
      <c r="O86" s="121">
        <f t="shared" si="18"/>
        <v>15.6</v>
      </c>
    </row>
    <row r="87" spans="1:15" s="1" customFormat="1" ht="15" customHeight="1" x14ac:dyDescent="0.25">
      <c r="A87" s="23">
        <v>3</v>
      </c>
      <c r="B87" s="48">
        <v>60050</v>
      </c>
      <c r="C87" s="19" t="s">
        <v>72</v>
      </c>
      <c r="D87" s="234">
        <v>101</v>
      </c>
      <c r="E87" s="235">
        <v>0.99</v>
      </c>
      <c r="F87" s="235">
        <v>20.8</v>
      </c>
      <c r="G87" s="235">
        <v>19.8</v>
      </c>
      <c r="H87" s="235">
        <v>58.4</v>
      </c>
      <c r="I87" s="43">
        <f t="shared" si="22"/>
        <v>4.3558000000000003</v>
      </c>
      <c r="J87" s="21"/>
      <c r="K87" s="118">
        <f t="shared" si="19"/>
        <v>101</v>
      </c>
      <c r="L87" s="119">
        <f t="shared" si="20"/>
        <v>78.982000000000014</v>
      </c>
      <c r="M87" s="120">
        <f t="shared" si="17"/>
        <v>78.2</v>
      </c>
      <c r="N87" s="119">
        <f t="shared" si="23"/>
        <v>0.9998999999999999</v>
      </c>
      <c r="O87" s="121">
        <f t="shared" si="18"/>
        <v>0.99</v>
      </c>
    </row>
    <row r="88" spans="1:15" s="1" customFormat="1" ht="15" customHeight="1" x14ac:dyDescent="0.25">
      <c r="A88" s="23">
        <v>4</v>
      </c>
      <c r="B88" s="48">
        <v>60070</v>
      </c>
      <c r="C88" s="19" t="s">
        <v>73</v>
      </c>
      <c r="D88" s="234">
        <v>107</v>
      </c>
      <c r="E88" s="235"/>
      <c r="F88" s="235">
        <v>5.6</v>
      </c>
      <c r="G88" s="235">
        <v>17.8</v>
      </c>
      <c r="H88" s="235">
        <v>76.599999999999994</v>
      </c>
      <c r="I88" s="43">
        <f t="shared" si="22"/>
        <v>4.71</v>
      </c>
      <c r="J88" s="21"/>
      <c r="K88" s="118">
        <f t="shared" si="19"/>
        <v>107</v>
      </c>
      <c r="L88" s="119">
        <f t="shared" si="20"/>
        <v>101.008</v>
      </c>
      <c r="M88" s="120">
        <f t="shared" si="17"/>
        <v>94.399999999999991</v>
      </c>
      <c r="N88" s="119">
        <f t="shared" si="23"/>
        <v>0</v>
      </c>
      <c r="O88" s="121">
        <f t="shared" si="18"/>
        <v>0</v>
      </c>
    </row>
    <row r="89" spans="1:15" s="1" customFormat="1" ht="15" customHeight="1" x14ac:dyDescent="0.25">
      <c r="A89" s="302">
        <v>5</v>
      </c>
      <c r="B89" s="48">
        <v>60180</v>
      </c>
      <c r="C89" s="19" t="s">
        <v>74</v>
      </c>
      <c r="D89" s="234">
        <v>157</v>
      </c>
      <c r="E89" s="235"/>
      <c r="F89" s="235">
        <v>14</v>
      </c>
      <c r="G89" s="235">
        <v>28.7</v>
      </c>
      <c r="H89" s="235">
        <v>57.3</v>
      </c>
      <c r="I89" s="43">
        <f t="shared" si="22"/>
        <v>4.4329999999999998</v>
      </c>
      <c r="J89" s="21"/>
      <c r="K89" s="118">
        <f t="shared" si="19"/>
        <v>157</v>
      </c>
      <c r="L89" s="119">
        <f t="shared" si="20"/>
        <v>135.02000000000001</v>
      </c>
      <c r="M89" s="120">
        <f t="shared" si="17"/>
        <v>86</v>
      </c>
      <c r="N89" s="119">
        <f t="shared" si="23"/>
        <v>0</v>
      </c>
      <c r="O89" s="121">
        <f t="shared" si="18"/>
        <v>0</v>
      </c>
    </row>
    <row r="90" spans="1:15" s="1" customFormat="1" ht="15" customHeight="1" x14ac:dyDescent="0.25">
      <c r="A90" s="302">
        <v>6</v>
      </c>
      <c r="B90" s="48">
        <v>60240</v>
      </c>
      <c r="C90" s="19" t="s">
        <v>75</v>
      </c>
      <c r="D90" s="234">
        <v>160</v>
      </c>
      <c r="E90" s="235"/>
      <c r="F90" s="235">
        <v>7.5</v>
      </c>
      <c r="G90" s="235">
        <v>31.2</v>
      </c>
      <c r="H90" s="235">
        <v>61.3</v>
      </c>
      <c r="I90" s="43">
        <f t="shared" si="22"/>
        <v>4.5380000000000003</v>
      </c>
      <c r="J90" s="21"/>
      <c r="K90" s="118">
        <f t="shared" si="19"/>
        <v>160</v>
      </c>
      <c r="L90" s="119">
        <f t="shared" si="20"/>
        <v>148</v>
      </c>
      <c r="M90" s="120">
        <f t="shared" si="17"/>
        <v>92.5</v>
      </c>
      <c r="N90" s="136">
        <f t="shared" si="23"/>
        <v>0</v>
      </c>
      <c r="O90" s="121">
        <f t="shared" si="18"/>
        <v>0</v>
      </c>
    </row>
    <row r="91" spans="1:15" s="1" customFormat="1" ht="15" customHeight="1" x14ac:dyDescent="0.25">
      <c r="A91" s="302">
        <v>7</v>
      </c>
      <c r="B91" s="48">
        <v>60560</v>
      </c>
      <c r="C91" s="19" t="s">
        <v>76</v>
      </c>
      <c r="D91" s="234">
        <v>52</v>
      </c>
      <c r="E91" s="235"/>
      <c r="F91" s="235">
        <v>9.6</v>
      </c>
      <c r="G91" s="235">
        <v>34.6</v>
      </c>
      <c r="H91" s="235">
        <v>55.8</v>
      </c>
      <c r="I91" s="43">
        <f t="shared" si="22"/>
        <v>4.4619999999999997</v>
      </c>
      <c r="J91" s="21"/>
      <c r="K91" s="118">
        <f t="shared" si="19"/>
        <v>52</v>
      </c>
      <c r="L91" s="119">
        <f t="shared" si="20"/>
        <v>47.008000000000003</v>
      </c>
      <c r="M91" s="120">
        <f t="shared" si="17"/>
        <v>90.4</v>
      </c>
      <c r="N91" s="136">
        <f t="shared" si="23"/>
        <v>0</v>
      </c>
      <c r="O91" s="121">
        <f t="shared" si="18"/>
        <v>0</v>
      </c>
    </row>
    <row r="92" spans="1:15" s="1" customFormat="1" ht="15" customHeight="1" x14ac:dyDescent="0.25">
      <c r="A92" s="302">
        <v>8</v>
      </c>
      <c r="B92" s="48">
        <v>60660</v>
      </c>
      <c r="C92" s="19" t="s">
        <v>77</v>
      </c>
      <c r="D92" s="234">
        <v>25</v>
      </c>
      <c r="E92" s="235"/>
      <c r="F92" s="235">
        <v>32</v>
      </c>
      <c r="G92" s="235">
        <v>20</v>
      </c>
      <c r="H92" s="235">
        <v>48</v>
      </c>
      <c r="I92" s="43">
        <f t="shared" si="22"/>
        <v>4.16</v>
      </c>
      <c r="J92" s="21"/>
      <c r="K92" s="118">
        <f t="shared" si="19"/>
        <v>25</v>
      </c>
      <c r="L92" s="119">
        <f t="shared" si="20"/>
        <v>17</v>
      </c>
      <c r="M92" s="120">
        <f t="shared" si="17"/>
        <v>68</v>
      </c>
      <c r="N92" s="136">
        <f t="shared" si="23"/>
        <v>0</v>
      </c>
      <c r="O92" s="121">
        <f t="shared" si="18"/>
        <v>0</v>
      </c>
    </row>
    <row r="93" spans="1:15" s="1" customFormat="1" ht="15" customHeight="1" x14ac:dyDescent="0.25">
      <c r="A93" s="302">
        <v>9</v>
      </c>
      <c r="B93" s="55">
        <v>60001</v>
      </c>
      <c r="C93" s="14" t="s">
        <v>69</v>
      </c>
      <c r="D93" s="236">
        <v>80</v>
      </c>
      <c r="E93" s="237">
        <v>2.5</v>
      </c>
      <c r="F93" s="237">
        <v>23.8</v>
      </c>
      <c r="G93" s="237">
        <v>32.5</v>
      </c>
      <c r="H93" s="237">
        <v>41.2</v>
      </c>
      <c r="I93" s="43">
        <f t="shared" si="22"/>
        <v>4.1239999999999997</v>
      </c>
      <c r="J93" s="21"/>
      <c r="K93" s="118">
        <f t="shared" si="19"/>
        <v>80</v>
      </c>
      <c r="L93" s="119">
        <f t="shared" si="20"/>
        <v>58.96</v>
      </c>
      <c r="M93" s="120">
        <f t="shared" si="17"/>
        <v>73.7</v>
      </c>
      <c r="N93" s="136">
        <f t="shared" si="23"/>
        <v>2</v>
      </c>
      <c r="O93" s="121">
        <f t="shared" si="18"/>
        <v>2.5</v>
      </c>
    </row>
    <row r="94" spans="1:15" s="1" customFormat="1" ht="15" customHeight="1" x14ac:dyDescent="0.25">
      <c r="A94" s="302">
        <v>10</v>
      </c>
      <c r="B94" s="48">
        <v>60701</v>
      </c>
      <c r="C94" s="19" t="s">
        <v>78</v>
      </c>
      <c r="D94" s="234">
        <v>52</v>
      </c>
      <c r="E94" s="235">
        <v>1.9</v>
      </c>
      <c r="F94" s="235">
        <v>32.700000000000003</v>
      </c>
      <c r="G94" s="235">
        <v>28.8</v>
      </c>
      <c r="H94" s="235">
        <v>36.6</v>
      </c>
      <c r="I94" s="44">
        <f t="shared" si="22"/>
        <v>4.0010000000000003</v>
      </c>
      <c r="J94" s="21"/>
      <c r="K94" s="118">
        <f t="shared" si="19"/>
        <v>52</v>
      </c>
      <c r="L94" s="119">
        <f t="shared" si="20"/>
        <v>34.008000000000003</v>
      </c>
      <c r="M94" s="120">
        <f t="shared" si="17"/>
        <v>65.400000000000006</v>
      </c>
      <c r="N94" s="119">
        <f t="shared" si="23"/>
        <v>0.98799999999999999</v>
      </c>
      <c r="O94" s="121">
        <f t="shared" si="18"/>
        <v>1.9</v>
      </c>
    </row>
    <row r="95" spans="1:15" s="1" customFormat="1" ht="15" customHeight="1" x14ac:dyDescent="0.25">
      <c r="A95" s="302">
        <v>11</v>
      </c>
      <c r="B95" s="48">
        <v>60850</v>
      </c>
      <c r="C95" s="19" t="s">
        <v>79</v>
      </c>
      <c r="D95" s="234">
        <v>103</v>
      </c>
      <c r="E95" s="235">
        <v>1.9</v>
      </c>
      <c r="F95" s="235">
        <v>25.3</v>
      </c>
      <c r="G95" s="235">
        <v>26.2</v>
      </c>
      <c r="H95" s="235">
        <v>46.6</v>
      </c>
      <c r="I95" s="43">
        <f t="shared" si="22"/>
        <v>4.1749999999999998</v>
      </c>
      <c r="J95" s="21"/>
      <c r="K95" s="118">
        <f t="shared" si="19"/>
        <v>103</v>
      </c>
      <c r="L95" s="119">
        <f t="shared" si="20"/>
        <v>74.983999999999995</v>
      </c>
      <c r="M95" s="120">
        <f t="shared" si="17"/>
        <v>72.8</v>
      </c>
      <c r="N95" s="119">
        <f t="shared" si="23"/>
        <v>1.9569999999999999</v>
      </c>
      <c r="O95" s="121">
        <f t="shared" si="18"/>
        <v>1.9</v>
      </c>
    </row>
    <row r="96" spans="1:15" s="1" customFormat="1" ht="15" customHeight="1" x14ac:dyDescent="0.25">
      <c r="A96" s="302">
        <v>12</v>
      </c>
      <c r="B96" s="48">
        <v>60910</v>
      </c>
      <c r="C96" s="19" t="s">
        <v>80</v>
      </c>
      <c r="D96" s="234">
        <v>74</v>
      </c>
      <c r="E96" s="235"/>
      <c r="F96" s="235">
        <v>20.2</v>
      </c>
      <c r="G96" s="235">
        <v>23</v>
      </c>
      <c r="H96" s="235">
        <v>56.8</v>
      </c>
      <c r="I96" s="43">
        <f t="shared" si="22"/>
        <v>4.3660000000000005</v>
      </c>
      <c r="J96" s="21"/>
      <c r="K96" s="118">
        <f t="shared" si="19"/>
        <v>74</v>
      </c>
      <c r="L96" s="119">
        <f t="shared" si="20"/>
        <v>59.052</v>
      </c>
      <c r="M96" s="120">
        <f t="shared" si="17"/>
        <v>79.8</v>
      </c>
      <c r="N96" s="119">
        <f t="shared" si="23"/>
        <v>0</v>
      </c>
      <c r="O96" s="121">
        <f t="shared" si="18"/>
        <v>0</v>
      </c>
    </row>
    <row r="97" spans="1:15" s="1" customFormat="1" ht="15" customHeight="1" x14ac:dyDescent="0.25">
      <c r="A97" s="302">
        <v>13</v>
      </c>
      <c r="B97" s="48">
        <v>60980</v>
      </c>
      <c r="C97" s="19" t="s">
        <v>81</v>
      </c>
      <c r="D97" s="234">
        <v>65</v>
      </c>
      <c r="E97" s="235"/>
      <c r="F97" s="235">
        <v>23.1</v>
      </c>
      <c r="G97" s="235">
        <v>26.1</v>
      </c>
      <c r="H97" s="235">
        <v>50.8</v>
      </c>
      <c r="I97" s="43">
        <f t="shared" si="22"/>
        <v>4.2770000000000001</v>
      </c>
      <c r="J97" s="21"/>
      <c r="K97" s="118">
        <f t="shared" si="19"/>
        <v>65</v>
      </c>
      <c r="L97" s="119">
        <f t="shared" si="20"/>
        <v>49.984999999999999</v>
      </c>
      <c r="M97" s="120">
        <f t="shared" si="17"/>
        <v>76.900000000000006</v>
      </c>
      <c r="N97" s="119">
        <f t="shared" si="23"/>
        <v>0</v>
      </c>
      <c r="O97" s="121">
        <f t="shared" si="18"/>
        <v>0</v>
      </c>
    </row>
    <row r="98" spans="1:15" s="1" customFormat="1" ht="15" customHeight="1" x14ac:dyDescent="0.25">
      <c r="A98" s="302">
        <v>14</v>
      </c>
      <c r="B98" s="48">
        <v>61080</v>
      </c>
      <c r="C98" s="19" t="s">
        <v>82</v>
      </c>
      <c r="D98" s="234">
        <v>69</v>
      </c>
      <c r="E98" s="235"/>
      <c r="F98" s="235">
        <v>5.8</v>
      </c>
      <c r="G98" s="235">
        <v>20.3</v>
      </c>
      <c r="H98" s="235">
        <v>73.900000000000006</v>
      </c>
      <c r="I98" s="43">
        <f t="shared" si="22"/>
        <v>4.681</v>
      </c>
      <c r="J98" s="21"/>
      <c r="K98" s="118">
        <f t="shared" si="19"/>
        <v>69</v>
      </c>
      <c r="L98" s="119">
        <f t="shared" si="20"/>
        <v>64.998000000000005</v>
      </c>
      <c r="M98" s="120">
        <f t="shared" si="17"/>
        <v>94.2</v>
      </c>
      <c r="N98" s="119">
        <f t="shared" si="23"/>
        <v>0</v>
      </c>
      <c r="O98" s="121">
        <f t="shared" si="18"/>
        <v>0</v>
      </c>
    </row>
    <row r="99" spans="1:15" s="1" customFormat="1" ht="15" customHeight="1" x14ac:dyDescent="0.25">
      <c r="A99" s="302">
        <v>15</v>
      </c>
      <c r="B99" s="48">
        <v>61150</v>
      </c>
      <c r="C99" s="19" t="s">
        <v>83</v>
      </c>
      <c r="D99" s="234">
        <v>87</v>
      </c>
      <c r="E99" s="235"/>
      <c r="F99" s="235">
        <v>12.6</v>
      </c>
      <c r="G99" s="235">
        <v>36.799999999999997</v>
      </c>
      <c r="H99" s="235">
        <v>50.6</v>
      </c>
      <c r="I99" s="43">
        <f t="shared" si="22"/>
        <v>4.38</v>
      </c>
      <c r="J99" s="21"/>
      <c r="K99" s="118">
        <f t="shared" si="19"/>
        <v>87</v>
      </c>
      <c r="L99" s="119">
        <f t="shared" si="20"/>
        <v>76.037999999999997</v>
      </c>
      <c r="M99" s="120">
        <f t="shared" si="17"/>
        <v>87.4</v>
      </c>
      <c r="N99" s="119">
        <f t="shared" si="23"/>
        <v>0</v>
      </c>
      <c r="O99" s="121">
        <f t="shared" si="18"/>
        <v>0</v>
      </c>
    </row>
    <row r="100" spans="1:15" s="1" customFormat="1" ht="15" customHeight="1" x14ac:dyDescent="0.25">
      <c r="A100" s="302">
        <v>16</v>
      </c>
      <c r="B100" s="48">
        <v>61210</v>
      </c>
      <c r="C100" s="19" t="s">
        <v>84</v>
      </c>
      <c r="D100" s="234">
        <v>72</v>
      </c>
      <c r="E100" s="235">
        <v>2.8</v>
      </c>
      <c r="F100" s="235">
        <v>29.1</v>
      </c>
      <c r="G100" s="235">
        <v>25</v>
      </c>
      <c r="H100" s="235">
        <v>43.1</v>
      </c>
      <c r="I100" s="43">
        <f t="shared" si="22"/>
        <v>4.0839999999999996</v>
      </c>
      <c r="J100" s="21"/>
      <c r="K100" s="118">
        <f t="shared" si="19"/>
        <v>72</v>
      </c>
      <c r="L100" s="119">
        <f t="shared" si="20"/>
        <v>49.031999999999996</v>
      </c>
      <c r="M100" s="120">
        <f t="shared" si="17"/>
        <v>68.099999999999994</v>
      </c>
      <c r="N100" s="119">
        <f t="shared" si="23"/>
        <v>2.016</v>
      </c>
      <c r="O100" s="121">
        <f t="shared" si="18"/>
        <v>2.8</v>
      </c>
    </row>
    <row r="101" spans="1:15" s="1" customFormat="1" ht="15" customHeight="1" x14ac:dyDescent="0.25">
      <c r="A101" s="302">
        <v>17</v>
      </c>
      <c r="B101" s="48">
        <v>61290</v>
      </c>
      <c r="C101" s="19" t="s">
        <v>85</v>
      </c>
      <c r="D101" s="234">
        <v>79</v>
      </c>
      <c r="E101" s="235">
        <v>6.3</v>
      </c>
      <c r="F101" s="235">
        <v>17.8</v>
      </c>
      <c r="G101" s="235">
        <v>27.8</v>
      </c>
      <c r="H101" s="235">
        <v>48.1</v>
      </c>
      <c r="I101" s="43">
        <f t="shared" si="22"/>
        <v>4.1769999999999996</v>
      </c>
      <c r="J101" s="21"/>
      <c r="K101" s="118">
        <f t="shared" si="19"/>
        <v>79</v>
      </c>
      <c r="L101" s="119">
        <f t="shared" si="20"/>
        <v>59.961000000000006</v>
      </c>
      <c r="M101" s="120">
        <f t="shared" si="17"/>
        <v>75.900000000000006</v>
      </c>
      <c r="N101" s="136">
        <f t="shared" si="23"/>
        <v>4.9770000000000003</v>
      </c>
      <c r="O101" s="121">
        <f t="shared" si="18"/>
        <v>6.3</v>
      </c>
    </row>
    <row r="102" spans="1:15" s="1" customFormat="1" ht="15" customHeight="1" x14ac:dyDescent="0.25">
      <c r="A102" s="302">
        <v>18</v>
      </c>
      <c r="B102" s="48">
        <v>61340</v>
      </c>
      <c r="C102" s="19" t="s">
        <v>86</v>
      </c>
      <c r="D102" s="234">
        <v>96</v>
      </c>
      <c r="E102" s="235">
        <v>2.1</v>
      </c>
      <c r="F102" s="235">
        <v>11.5</v>
      </c>
      <c r="G102" s="235">
        <v>26</v>
      </c>
      <c r="H102" s="235">
        <v>60.4</v>
      </c>
      <c r="I102" s="43">
        <f t="shared" si="22"/>
        <v>4.4470000000000001</v>
      </c>
      <c r="J102" s="21"/>
      <c r="K102" s="118">
        <f t="shared" si="19"/>
        <v>96</v>
      </c>
      <c r="L102" s="119">
        <f t="shared" si="20"/>
        <v>82.944000000000017</v>
      </c>
      <c r="M102" s="120">
        <f t="shared" si="17"/>
        <v>86.4</v>
      </c>
      <c r="N102" s="136">
        <f t="shared" si="23"/>
        <v>2.016</v>
      </c>
      <c r="O102" s="121">
        <f t="shared" si="18"/>
        <v>2.1</v>
      </c>
    </row>
    <row r="103" spans="1:15" s="1" customFormat="1" ht="15" customHeight="1" x14ac:dyDescent="0.25">
      <c r="A103" s="302">
        <v>19</v>
      </c>
      <c r="B103" s="48">
        <v>61390</v>
      </c>
      <c r="C103" s="19" t="s">
        <v>87</v>
      </c>
      <c r="D103" s="234">
        <v>90</v>
      </c>
      <c r="E103" s="235">
        <v>1.1000000000000001</v>
      </c>
      <c r="F103" s="235">
        <v>21.1</v>
      </c>
      <c r="G103" s="235">
        <v>30</v>
      </c>
      <c r="H103" s="235">
        <v>47.8</v>
      </c>
      <c r="I103" s="43">
        <f t="shared" si="22"/>
        <v>4.2450000000000001</v>
      </c>
      <c r="J103" s="21"/>
      <c r="K103" s="118">
        <f t="shared" si="19"/>
        <v>90</v>
      </c>
      <c r="L103" s="119">
        <f t="shared" si="20"/>
        <v>70.02</v>
      </c>
      <c r="M103" s="120">
        <f t="shared" si="17"/>
        <v>77.8</v>
      </c>
      <c r="N103" s="119">
        <f t="shared" si="23"/>
        <v>0.9900000000000001</v>
      </c>
      <c r="O103" s="121">
        <f t="shared" si="18"/>
        <v>1.1000000000000001</v>
      </c>
    </row>
    <row r="104" spans="1:15" s="1" customFormat="1" ht="15" customHeight="1" x14ac:dyDescent="0.25">
      <c r="A104" s="302">
        <v>20</v>
      </c>
      <c r="B104" s="48">
        <v>61410</v>
      </c>
      <c r="C104" s="19" t="s">
        <v>88</v>
      </c>
      <c r="D104" s="234">
        <v>90</v>
      </c>
      <c r="E104" s="235">
        <v>1.1000000000000001</v>
      </c>
      <c r="F104" s="235">
        <v>8.9</v>
      </c>
      <c r="G104" s="235">
        <v>32.200000000000003</v>
      </c>
      <c r="H104" s="235">
        <v>57.8</v>
      </c>
      <c r="I104" s="43">
        <f t="shared" si="22"/>
        <v>4.4670000000000005</v>
      </c>
      <c r="J104" s="21"/>
      <c r="K104" s="118">
        <f t="shared" si="19"/>
        <v>90</v>
      </c>
      <c r="L104" s="119">
        <f t="shared" si="20"/>
        <v>81</v>
      </c>
      <c r="M104" s="120">
        <f t="shared" si="17"/>
        <v>90</v>
      </c>
      <c r="N104" s="119">
        <f t="shared" si="23"/>
        <v>0.9900000000000001</v>
      </c>
      <c r="O104" s="121">
        <f t="shared" si="18"/>
        <v>1.1000000000000001</v>
      </c>
    </row>
    <row r="105" spans="1:15" s="1" customFormat="1" ht="15" customHeight="1" x14ac:dyDescent="0.25">
      <c r="A105" s="302">
        <v>21</v>
      </c>
      <c r="B105" s="48">
        <v>61430</v>
      </c>
      <c r="C105" s="19" t="s">
        <v>116</v>
      </c>
      <c r="D105" s="234">
        <v>200</v>
      </c>
      <c r="E105" s="235">
        <v>0.5</v>
      </c>
      <c r="F105" s="235">
        <v>10</v>
      </c>
      <c r="G105" s="235">
        <v>18.5</v>
      </c>
      <c r="H105" s="235">
        <v>71</v>
      </c>
      <c r="I105" s="43">
        <f t="shared" si="22"/>
        <v>4.5999999999999996</v>
      </c>
      <c r="J105" s="21"/>
      <c r="K105" s="118">
        <f t="shared" si="19"/>
        <v>200</v>
      </c>
      <c r="L105" s="119">
        <f t="shared" si="20"/>
        <v>179</v>
      </c>
      <c r="M105" s="120">
        <f t="shared" si="17"/>
        <v>89.5</v>
      </c>
      <c r="N105" s="119">
        <f t="shared" si="23"/>
        <v>1</v>
      </c>
      <c r="O105" s="121">
        <f t="shared" si="18"/>
        <v>0.5</v>
      </c>
    </row>
    <row r="106" spans="1:15" s="1" customFormat="1" ht="15" customHeight="1" x14ac:dyDescent="0.25">
      <c r="A106" s="302">
        <v>22</v>
      </c>
      <c r="B106" s="48">
        <v>61440</v>
      </c>
      <c r="C106" s="19" t="s">
        <v>89</v>
      </c>
      <c r="D106" s="234">
        <v>222</v>
      </c>
      <c r="E106" s="235">
        <v>0.9</v>
      </c>
      <c r="F106" s="235">
        <v>14.8</v>
      </c>
      <c r="G106" s="235">
        <v>25.7</v>
      </c>
      <c r="H106" s="235">
        <v>58.6</v>
      </c>
      <c r="I106" s="43">
        <f t="shared" si="22"/>
        <v>4.42</v>
      </c>
      <c r="J106" s="21"/>
      <c r="K106" s="118">
        <f t="shared" si="19"/>
        <v>222</v>
      </c>
      <c r="L106" s="119">
        <f t="shared" si="20"/>
        <v>187.14599999999999</v>
      </c>
      <c r="M106" s="120">
        <f t="shared" si="17"/>
        <v>84.3</v>
      </c>
      <c r="N106" s="119">
        <f t="shared" si="23"/>
        <v>1.9980000000000002</v>
      </c>
      <c r="O106" s="121">
        <f t="shared" si="18"/>
        <v>0.9</v>
      </c>
    </row>
    <row r="107" spans="1:15" s="1" customFormat="1" ht="15" customHeight="1" x14ac:dyDescent="0.25">
      <c r="A107" s="302">
        <v>23</v>
      </c>
      <c r="B107" s="48">
        <v>61450</v>
      </c>
      <c r="C107" s="19" t="s">
        <v>117</v>
      </c>
      <c r="D107" s="234">
        <v>122</v>
      </c>
      <c r="E107" s="235">
        <v>0.82</v>
      </c>
      <c r="F107" s="235">
        <v>13.9</v>
      </c>
      <c r="G107" s="235">
        <v>29.6</v>
      </c>
      <c r="H107" s="235">
        <v>55.7</v>
      </c>
      <c r="I107" s="43">
        <f t="shared" si="22"/>
        <v>4.4024000000000001</v>
      </c>
      <c r="J107" s="21"/>
      <c r="K107" s="118">
        <f t="shared" si="19"/>
        <v>122</v>
      </c>
      <c r="L107" s="119">
        <f t="shared" si="20"/>
        <v>104.06600000000002</v>
      </c>
      <c r="M107" s="120">
        <f t="shared" si="17"/>
        <v>85.300000000000011</v>
      </c>
      <c r="N107" s="119">
        <f t="shared" si="23"/>
        <v>1.0004</v>
      </c>
      <c r="O107" s="121">
        <f t="shared" si="18"/>
        <v>0.82</v>
      </c>
    </row>
    <row r="108" spans="1:15" s="1" customFormat="1" ht="15" customHeight="1" x14ac:dyDescent="0.25">
      <c r="A108" s="302">
        <v>24</v>
      </c>
      <c r="B108" s="48">
        <v>61470</v>
      </c>
      <c r="C108" s="19" t="s">
        <v>90</v>
      </c>
      <c r="D108" s="234">
        <v>101</v>
      </c>
      <c r="E108" s="235">
        <v>6.9</v>
      </c>
      <c r="F108" s="235">
        <v>20.8</v>
      </c>
      <c r="G108" s="235">
        <v>19.8</v>
      </c>
      <c r="H108" s="235">
        <v>52.5</v>
      </c>
      <c r="I108" s="43">
        <f t="shared" si="22"/>
        <v>4.1789999999999994</v>
      </c>
      <c r="J108" s="21"/>
      <c r="K108" s="118">
        <f t="shared" si="19"/>
        <v>101</v>
      </c>
      <c r="L108" s="119">
        <f t="shared" si="20"/>
        <v>73.022999999999996</v>
      </c>
      <c r="M108" s="120">
        <f t="shared" si="17"/>
        <v>72.3</v>
      </c>
      <c r="N108" s="119">
        <f t="shared" si="23"/>
        <v>6.9690000000000012</v>
      </c>
      <c r="O108" s="121">
        <f t="shared" si="18"/>
        <v>6.9</v>
      </c>
    </row>
    <row r="109" spans="1:15" s="1" customFormat="1" ht="15" customHeight="1" x14ac:dyDescent="0.25">
      <c r="A109" s="302">
        <v>25</v>
      </c>
      <c r="B109" s="48">
        <v>61490</v>
      </c>
      <c r="C109" s="19" t="s">
        <v>118</v>
      </c>
      <c r="D109" s="234">
        <v>229</v>
      </c>
      <c r="E109" s="235">
        <v>1.7</v>
      </c>
      <c r="F109" s="235">
        <v>10.5</v>
      </c>
      <c r="G109" s="235">
        <v>21</v>
      </c>
      <c r="H109" s="235">
        <v>66.8</v>
      </c>
      <c r="I109" s="43">
        <f t="shared" si="22"/>
        <v>4.5289999999999999</v>
      </c>
      <c r="J109" s="21"/>
      <c r="K109" s="118">
        <f t="shared" si="19"/>
        <v>229</v>
      </c>
      <c r="L109" s="119">
        <f t="shared" si="20"/>
        <v>201.06200000000001</v>
      </c>
      <c r="M109" s="120">
        <f t="shared" si="17"/>
        <v>87.8</v>
      </c>
      <c r="N109" s="119">
        <f t="shared" si="23"/>
        <v>3.8930000000000002</v>
      </c>
      <c r="O109" s="121">
        <f t="shared" si="18"/>
        <v>1.7</v>
      </c>
    </row>
    <row r="110" spans="1:15" s="1" customFormat="1" ht="15" customHeight="1" x14ac:dyDescent="0.25">
      <c r="A110" s="302">
        <v>26</v>
      </c>
      <c r="B110" s="48">
        <v>61500</v>
      </c>
      <c r="C110" s="19" t="s">
        <v>119</v>
      </c>
      <c r="D110" s="234">
        <v>213</v>
      </c>
      <c r="E110" s="235">
        <v>0.94</v>
      </c>
      <c r="F110" s="235">
        <v>12.2</v>
      </c>
      <c r="G110" s="235">
        <v>22.5</v>
      </c>
      <c r="H110" s="235">
        <v>64.3</v>
      </c>
      <c r="I110" s="43">
        <f t="shared" si="22"/>
        <v>4.4998000000000005</v>
      </c>
      <c r="J110" s="21"/>
      <c r="K110" s="118">
        <f t="shared" si="19"/>
        <v>213</v>
      </c>
      <c r="L110" s="119">
        <f t="shared" si="20"/>
        <v>184.88399999999999</v>
      </c>
      <c r="M110" s="120">
        <f t="shared" si="17"/>
        <v>86.8</v>
      </c>
      <c r="N110" s="119">
        <f t="shared" si="23"/>
        <v>2.0022000000000002</v>
      </c>
      <c r="O110" s="121">
        <f t="shared" si="18"/>
        <v>0.94</v>
      </c>
    </row>
    <row r="111" spans="1:15" s="1" customFormat="1" ht="15" customHeight="1" x14ac:dyDescent="0.25">
      <c r="A111" s="302">
        <v>27</v>
      </c>
      <c r="B111" s="48">
        <v>61510</v>
      </c>
      <c r="C111" s="19" t="s">
        <v>91</v>
      </c>
      <c r="D111" s="234">
        <v>172</v>
      </c>
      <c r="E111" s="235"/>
      <c r="F111" s="235">
        <v>9.3000000000000007</v>
      </c>
      <c r="G111" s="235">
        <v>19.2</v>
      </c>
      <c r="H111" s="235">
        <v>71.5</v>
      </c>
      <c r="I111" s="66">
        <f t="shared" si="22"/>
        <v>4.6219999999999999</v>
      </c>
      <c r="J111" s="21"/>
      <c r="K111" s="118">
        <f t="shared" si="19"/>
        <v>172</v>
      </c>
      <c r="L111" s="119">
        <f t="shared" si="20"/>
        <v>156.00399999999999</v>
      </c>
      <c r="M111" s="120">
        <f t="shared" si="17"/>
        <v>90.7</v>
      </c>
      <c r="N111" s="119">
        <f t="shared" si="23"/>
        <v>0</v>
      </c>
      <c r="O111" s="121">
        <f t="shared" si="18"/>
        <v>0</v>
      </c>
    </row>
    <row r="112" spans="1:15" s="1" customFormat="1" ht="15" customHeight="1" x14ac:dyDescent="0.25">
      <c r="A112" s="302">
        <v>28</v>
      </c>
      <c r="B112" s="50">
        <v>61520</v>
      </c>
      <c r="C112" s="22" t="s">
        <v>120</v>
      </c>
      <c r="D112" s="238">
        <v>228</v>
      </c>
      <c r="E112" s="239">
        <v>0.44</v>
      </c>
      <c r="F112" s="239">
        <v>9.6999999999999993</v>
      </c>
      <c r="G112" s="239">
        <v>23.2</v>
      </c>
      <c r="H112" s="239">
        <v>66.7</v>
      </c>
      <c r="I112" s="43">
        <f t="shared" si="22"/>
        <v>4.5627999999999993</v>
      </c>
      <c r="J112" s="21"/>
      <c r="K112" s="118">
        <f t="shared" si="19"/>
        <v>228</v>
      </c>
      <c r="L112" s="119">
        <f t="shared" si="20"/>
        <v>204.97200000000001</v>
      </c>
      <c r="M112" s="120">
        <f t="shared" si="17"/>
        <v>89.9</v>
      </c>
      <c r="N112" s="119">
        <f t="shared" si="23"/>
        <v>1.0032000000000001</v>
      </c>
      <c r="O112" s="121">
        <f t="shared" si="18"/>
        <v>0.44</v>
      </c>
    </row>
    <row r="113" spans="1:15" s="1" customFormat="1" ht="15" customHeight="1" x14ac:dyDescent="0.25">
      <c r="A113" s="302">
        <v>29</v>
      </c>
      <c r="B113" s="50">
        <v>61540</v>
      </c>
      <c r="C113" s="22" t="s">
        <v>121</v>
      </c>
      <c r="D113" s="309">
        <v>47</v>
      </c>
      <c r="E113" s="310"/>
      <c r="F113" s="310">
        <v>14.9</v>
      </c>
      <c r="G113" s="310">
        <v>27.7</v>
      </c>
      <c r="H113" s="310">
        <v>57.4</v>
      </c>
      <c r="I113" s="303">
        <f t="shared" si="22"/>
        <v>4.4249999999999998</v>
      </c>
      <c r="J113" s="21"/>
      <c r="K113" s="118">
        <f t="shared" si="19"/>
        <v>47</v>
      </c>
      <c r="L113" s="119">
        <f t="shared" si="20"/>
        <v>39.997</v>
      </c>
      <c r="M113" s="120">
        <f t="shared" si="17"/>
        <v>85.1</v>
      </c>
      <c r="N113" s="119">
        <f t="shared" si="23"/>
        <v>0</v>
      </c>
      <c r="O113" s="121">
        <f t="shared" si="18"/>
        <v>0</v>
      </c>
    </row>
    <row r="114" spans="1:15" s="296" customFormat="1" ht="15" customHeight="1" x14ac:dyDescent="0.25">
      <c r="A114" s="302">
        <v>30</v>
      </c>
      <c r="B114" s="293">
        <v>61560</v>
      </c>
      <c r="C114" s="340" t="s">
        <v>123</v>
      </c>
      <c r="D114" s="334" t="s">
        <v>140</v>
      </c>
      <c r="E114" s="334" t="s">
        <v>140</v>
      </c>
      <c r="F114" s="393" t="s">
        <v>140</v>
      </c>
      <c r="G114" s="334" t="s">
        <v>140</v>
      </c>
      <c r="H114" s="395" t="s">
        <v>140</v>
      </c>
      <c r="I114" s="396" t="s">
        <v>140</v>
      </c>
      <c r="J114" s="297"/>
      <c r="K114" s="344" t="s">
        <v>140</v>
      </c>
      <c r="L114" s="334" t="s">
        <v>140</v>
      </c>
      <c r="M114" s="393" t="s">
        <v>140</v>
      </c>
      <c r="N114" s="334" t="s">
        <v>140</v>
      </c>
      <c r="O114" s="394" t="s">
        <v>140</v>
      </c>
    </row>
    <row r="115" spans="1:15" s="296" customFormat="1" ht="15" customHeight="1" thickBot="1" x14ac:dyDescent="0.3">
      <c r="A115" s="302">
        <v>31</v>
      </c>
      <c r="B115" s="293">
        <v>61570</v>
      </c>
      <c r="C115" s="340" t="s">
        <v>125</v>
      </c>
      <c r="D115" s="347" t="s">
        <v>140</v>
      </c>
      <c r="E115" s="334" t="s">
        <v>140</v>
      </c>
      <c r="F115" s="393" t="s">
        <v>140</v>
      </c>
      <c r="G115" s="334" t="s">
        <v>140</v>
      </c>
      <c r="H115" s="395" t="s">
        <v>140</v>
      </c>
      <c r="I115" s="397" t="s">
        <v>140</v>
      </c>
      <c r="J115" s="297"/>
      <c r="K115" s="344" t="s">
        <v>140</v>
      </c>
      <c r="L115" s="334" t="s">
        <v>140</v>
      </c>
      <c r="M115" s="393" t="s">
        <v>140</v>
      </c>
      <c r="N115" s="334" t="s">
        <v>140</v>
      </c>
      <c r="O115" s="394" t="s">
        <v>140</v>
      </c>
    </row>
    <row r="116" spans="1:15" s="1" customFormat="1" ht="15" customHeight="1" thickBot="1" x14ac:dyDescent="0.3">
      <c r="A116" s="40"/>
      <c r="B116" s="56"/>
      <c r="C116" s="37" t="s">
        <v>109</v>
      </c>
      <c r="D116" s="84">
        <f>SUM(D117:D124)</f>
        <v>601</v>
      </c>
      <c r="E116" s="38">
        <f>AVERAGE(E117:E124)</f>
        <v>7.1</v>
      </c>
      <c r="F116" s="38">
        <f>AVERAGE(F117:F124)</f>
        <v>17.942857142857143</v>
      </c>
      <c r="G116" s="38">
        <f>AVERAGE(G117:G124)</f>
        <v>22.8125</v>
      </c>
      <c r="H116" s="38">
        <f>AVERAGE(H117:H124)</f>
        <v>60.599999999999994</v>
      </c>
      <c r="I116" s="39">
        <f>AVERAGE(I117:I124)</f>
        <v>4.4312500000000004</v>
      </c>
      <c r="J116" s="21"/>
      <c r="K116" s="132">
        <f t="shared" si="19"/>
        <v>601</v>
      </c>
      <c r="L116" s="133">
        <f>SUM(L117:L124)</f>
        <v>515.09500000000003</v>
      </c>
      <c r="M116" s="134">
        <f t="shared" si="17"/>
        <v>83.412499999999994</v>
      </c>
      <c r="N116" s="133">
        <f>SUM(N117:N124)</f>
        <v>2.9819999999999998</v>
      </c>
      <c r="O116" s="135">
        <f t="shared" si="18"/>
        <v>7.1</v>
      </c>
    </row>
    <row r="117" spans="1:15" s="1" customFormat="1" ht="15" customHeight="1" x14ac:dyDescent="0.25">
      <c r="A117" s="10">
        <v>1</v>
      </c>
      <c r="B117" s="49">
        <v>70020</v>
      </c>
      <c r="C117" s="13" t="s">
        <v>92</v>
      </c>
      <c r="D117" s="230">
        <v>82</v>
      </c>
      <c r="E117" s="231"/>
      <c r="F117" s="231">
        <v>1.2</v>
      </c>
      <c r="G117" s="231">
        <v>15.9</v>
      </c>
      <c r="H117" s="231">
        <v>82.9</v>
      </c>
      <c r="I117" s="42">
        <f t="shared" si="22"/>
        <v>4.8170000000000002</v>
      </c>
      <c r="J117" s="21"/>
      <c r="K117" s="114">
        <f t="shared" si="19"/>
        <v>82</v>
      </c>
      <c r="L117" s="115">
        <f t="shared" si="20"/>
        <v>81.01600000000002</v>
      </c>
      <c r="M117" s="116">
        <f t="shared" si="17"/>
        <v>98.800000000000011</v>
      </c>
      <c r="N117" s="115">
        <f t="shared" ref="N117:N124" si="24">O117*K117/100</f>
        <v>0</v>
      </c>
      <c r="O117" s="117">
        <f t="shared" si="18"/>
        <v>0</v>
      </c>
    </row>
    <row r="118" spans="1:15" s="1" customFormat="1" ht="15" customHeight="1" x14ac:dyDescent="0.25">
      <c r="A118" s="16">
        <v>2</v>
      </c>
      <c r="B118" s="48">
        <v>70110</v>
      </c>
      <c r="C118" s="19" t="s">
        <v>95</v>
      </c>
      <c r="D118" s="232">
        <v>70</v>
      </c>
      <c r="E118" s="233"/>
      <c r="F118" s="233">
        <v>11.4</v>
      </c>
      <c r="G118" s="233">
        <v>22.9</v>
      </c>
      <c r="H118" s="233">
        <v>65.7</v>
      </c>
      <c r="I118" s="43">
        <f t="shared" si="22"/>
        <v>4.5430000000000001</v>
      </c>
      <c r="J118" s="21"/>
      <c r="K118" s="118">
        <f t="shared" si="19"/>
        <v>70</v>
      </c>
      <c r="L118" s="119">
        <f t="shared" si="20"/>
        <v>62.02</v>
      </c>
      <c r="M118" s="120">
        <f t="shared" si="17"/>
        <v>88.6</v>
      </c>
      <c r="N118" s="119">
        <f t="shared" si="24"/>
        <v>0</v>
      </c>
      <c r="O118" s="121">
        <f t="shared" si="18"/>
        <v>0</v>
      </c>
    </row>
    <row r="119" spans="1:15" s="1" customFormat="1" ht="15" customHeight="1" x14ac:dyDescent="0.25">
      <c r="A119" s="301">
        <v>3</v>
      </c>
      <c r="B119" s="48">
        <v>70021</v>
      </c>
      <c r="C119" s="19" t="s">
        <v>93</v>
      </c>
      <c r="D119" s="232">
        <v>46</v>
      </c>
      <c r="E119" s="233"/>
      <c r="F119" s="233"/>
      <c r="G119" s="233">
        <v>8.6999999999999993</v>
      </c>
      <c r="H119" s="233">
        <v>91.3</v>
      </c>
      <c r="I119" s="43">
        <f t="shared" si="22"/>
        <v>4.9130000000000003</v>
      </c>
      <c r="J119" s="21"/>
      <c r="K119" s="118">
        <f t="shared" si="19"/>
        <v>46</v>
      </c>
      <c r="L119" s="119">
        <f t="shared" si="20"/>
        <v>46</v>
      </c>
      <c r="M119" s="120">
        <f t="shared" si="17"/>
        <v>100</v>
      </c>
      <c r="N119" s="119">
        <f t="shared" si="24"/>
        <v>0</v>
      </c>
      <c r="O119" s="121">
        <f t="shared" si="18"/>
        <v>0</v>
      </c>
    </row>
    <row r="120" spans="1:15" s="1" customFormat="1" ht="15" customHeight="1" x14ac:dyDescent="0.25">
      <c r="A120" s="301">
        <v>4</v>
      </c>
      <c r="B120" s="48">
        <v>70040</v>
      </c>
      <c r="C120" s="19" t="s">
        <v>94</v>
      </c>
      <c r="D120" s="232">
        <v>21</v>
      </c>
      <c r="E120" s="233"/>
      <c r="F120" s="233">
        <v>23.8</v>
      </c>
      <c r="G120" s="233">
        <v>33.299999999999997</v>
      </c>
      <c r="H120" s="233">
        <v>42.9</v>
      </c>
      <c r="I120" s="43">
        <f t="shared" si="22"/>
        <v>4.1909999999999998</v>
      </c>
      <c r="J120" s="21"/>
      <c r="K120" s="118">
        <f t="shared" si="19"/>
        <v>21</v>
      </c>
      <c r="L120" s="119">
        <f t="shared" si="20"/>
        <v>16.001999999999999</v>
      </c>
      <c r="M120" s="120">
        <f t="shared" si="17"/>
        <v>76.199999999999989</v>
      </c>
      <c r="N120" s="119">
        <f t="shared" si="24"/>
        <v>0</v>
      </c>
      <c r="O120" s="121">
        <f t="shared" si="18"/>
        <v>0</v>
      </c>
    </row>
    <row r="121" spans="1:15" s="1" customFormat="1" ht="15" customHeight="1" x14ac:dyDescent="0.25">
      <c r="A121" s="301">
        <v>5</v>
      </c>
      <c r="B121" s="48">
        <v>70100</v>
      </c>
      <c r="C121" s="19" t="s">
        <v>110</v>
      </c>
      <c r="D121" s="232">
        <v>79</v>
      </c>
      <c r="E121" s="233"/>
      <c r="F121" s="233">
        <v>8.8000000000000007</v>
      </c>
      <c r="G121" s="233">
        <v>26.6</v>
      </c>
      <c r="H121" s="233">
        <v>64.599999999999994</v>
      </c>
      <c r="I121" s="43">
        <f t="shared" si="22"/>
        <v>4.5579999999999998</v>
      </c>
      <c r="J121" s="21"/>
      <c r="K121" s="118">
        <f t="shared" si="19"/>
        <v>79</v>
      </c>
      <c r="L121" s="119">
        <f t="shared" si="20"/>
        <v>72.047999999999988</v>
      </c>
      <c r="M121" s="120">
        <f t="shared" si="17"/>
        <v>91.199999999999989</v>
      </c>
      <c r="N121" s="119">
        <f t="shared" si="24"/>
        <v>0</v>
      </c>
      <c r="O121" s="121">
        <f t="shared" si="18"/>
        <v>0</v>
      </c>
    </row>
    <row r="122" spans="1:15" s="1" customFormat="1" ht="15" customHeight="1" x14ac:dyDescent="0.25">
      <c r="A122" s="301">
        <v>6</v>
      </c>
      <c r="B122" s="48">
        <v>70270</v>
      </c>
      <c r="C122" s="19" t="s">
        <v>96</v>
      </c>
      <c r="D122" s="232">
        <v>52</v>
      </c>
      <c r="E122" s="233"/>
      <c r="F122" s="233">
        <v>26.9</v>
      </c>
      <c r="G122" s="233">
        <v>21.2</v>
      </c>
      <c r="H122" s="233">
        <v>51.9</v>
      </c>
      <c r="I122" s="43">
        <f t="shared" si="22"/>
        <v>4.25</v>
      </c>
      <c r="J122" s="21"/>
      <c r="K122" s="118">
        <f t="shared" si="19"/>
        <v>52</v>
      </c>
      <c r="L122" s="119">
        <f t="shared" si="20"/>
        <v>38.012</v>
      </c>
      <c r="M122" s="120">
        <f t="shared" si="17"/>
        <v>73.099999999999994</v>
      </c>
      <c r="N122" s="119">
        <f t="shared" si="24"/>
        <v>0</v>
      </c>
      <c r="O122" s="126">
        <f t="shared" si="18"/>
        <v>0</v>
      </c>
    </row>
    <row r="123" spans="1:15" s="1" customFormat="1" ht="15" customHeight="1" x14ac:dyDescent="0.25">
      <c r="A123" s="301">
        <v>7</v>
      </c>
      <c r="B123" s="50">
        <v>70510</v>
      </c>
      <c r="C123" s="22" t="s">
        <v>97</v>
      </c>
      <c r="D123" s="232">
        <v>42</v>
      </c>
      <c r="E123" s="233">
        <v>7.1</v>
      </c>
      <c r="F123" s="233">
        <v>38.200000000000003</v>
      </c>
      <c r="G123" s="233">
        <v>21.4</v>
      </c>
      <c r="H123" s="233">
        <v>33.299999999999997</v>
      </c>
      <c r="I123" s="46">
        <f t="shared" ref="I123:I124" si="25">(E123*2+F123*3+G123*4+H123*5)/100</f>
        <v>3.8089999999999997</v>
      </c>
      <c r="J123" s="21"/>
      <c r="K123" s="118">
        <f t="shared" si="19"/>
        <v>42</v>
      </c>
      <c r="L123" s="119">
        <f t="shared" si="20"/>
        <v>22.973999999999997</v>
      </c>
      <c r="M123" s="120">
        <f t="shared" si="17"/>
        <v>54.699999999999996</v>
      </c>
      <c r="N123" s="119">
        <f t="shared" si="24"/>
        <v>2.9819999999999998</v>
      </c>
      <c r="O123" s="121">
        <f t="shared" si="18"/>
        <v>7.1</v>
      </c>
    </row>
    <row r="124" spans="1:15" s="1" customFormat="1" ht="15" customHeight="1" x14ac:dyDescent="0.25">
      <c r="A124" s="301">
        <v>8</v>
      </c>
      <c r="B124" s="311">
        <v>10880</v>
      </c>
      <c r="C124" s="308" t="s">
        <v>122</v>
      </c>
      <c r="D124" s="317">
        <v>209</v>
      </c>
      <c r="E124" s="318"/>
      <c r="F124" s="318">
        <v>15.3</v>
      </c>
      <c r="G124" s="318">
        <v>32.5</v>
      </c>
      <c r="H124" s="318">
        <v>52.2</v>
      </c>
      <c r="I124" s="303">
        <f t="shared" si="25"/>
        <v>4.3689999999999998</v>
      </c>
      <c r="J124" s="21"/>
      <c r="K124" s="118">
        <f t="shared" si="19"/>
        <v>209</v>
      </c>
      <c r="L124" s="119">
        <f t="shared" si="20"/>
        <v>177.023</v>
      </c>
      <c r="M124" s="120">
        <f t="shared" si="17"/>
        <v>84.7</v>
      </c>
      <c r="N124" s="119">
        <f t="shared" si="24"/>
        <v>0</v>
      </c>
      <c r="O124" s="121">
        <f t="shared" si="18"/>
        <v>0</v>
      </c>
    </row>
    <row r="125" spans="1:15" s="296" customFormat="1" ht="15" customHeight="1" thickBot="1" x14ac:dyDescent="0.3">
      <c r="A125" s="301">
        <v>9</v>
      </c>
      <c r="B125" s="326">
        <v>10890</v>
      </c>
      <c r="C125" s="327" t="s">
        <v>124</v>
      </c>
      <c r="D125" s="328">
        <v>209</v>
      </c>
      <c r="E125" s="325"/>
      <c r="F125" s="325">
        <v>15.3</v>
      </c>
      <c r="G125" s="325">
        <v>32.5</v>
      </c>
      <c r="H125" s="325">
        <v>52.2</v>
      </c>
      <c r="I125" s="329">
        <f t="shared" ref="I125" si="26">(E125*2+F125*3+G125*4+H125*5)/100</f>
        <v>4.3689999999999998</v>
      </c>
      <c r="J125" s="297"/>
      <c r="K125" s="330">
        <f t="shared" ref="K125" si="27">D125</f>
        <v>209</v>
      </c>
      <c r="L125" s="331">
        <f t="shared" ref="L125" si="28">M125*K125/100</f>
        <v>177.023</v>
      </c>
      <c r="M125" s="332">
        <f t="shared" ref="M125" si="29">G125+H125</f>
        <v>84.7</v>
      </c>
      <c r="N125" s="331">
        <f t="shared" ref="N125" si="30">O125*K125/100</f>
        <v>0</v>
      </c>
      <c r="O125" s="333">
        <f t="shared" ref="O125" si="31">E125</f>
        <v>0</v>
      </c>
    </row>
    <row r="126" spans="1:15" ht="15" customHeight="1" x14ac:dyDescent="0.25">
      <c r="A126" s="6"/>
      <c r="B126" s="6"/>
      <c r="C126" s="6"/>
      <c r="D126" s="426" t="s">
        <v>100</v>
      </c>
      <c r="E126" s="426"/>
      <c r="F126" s="426"/>
      <c r="G126" s="426"/>
      <c r="H126" s="426"/>
      <c r="I126" s="57">
        <f>AVERAGE(I7,I9:I17,I19:I30,I32:I48,I50:I68,I70:I82,I85:I113,I117:I124)</f>
        <v>4.2817740740740753</v>
      </c>
      <c r="J126" s="4"/>
      <c r="M126" s="131"/>
      <c r="N126" s="131"/>
      <c r="O126" s="131"/>
    </row>
    <row r="127" spans="1:15" ht="15" customHeight="1" x14ac:dyDescent="0.25">
      <c r="A127" s="6"/>
      <c r="B127" s="6"/>
      <c r="C127" s="6"/>
      <c r="D127" s="6"/>
      <c r="E127" s="7"/>
      <c r="F127" s="7"/>
      <c r="G127" s="8"/>
      <c r="H127" s="8"/>
      <c r="I127" s="9"/>
      <c r="J127" s="4"/>
    </row>
  </sheetData>
  <mergeCells count="8">
    <mergeCell ref="I4:I5"/>
    <mergeCell ref="D126:H126"/>
    <mergeCell ref="E4:H4"/>
    <mergeCell ref="C2:D2"/>
    <mergeCell ref="A4:A5"/>
    <mergeCell ref="B4:B5"/>
    <mergeCell ref="C4:C5"/>
    <mergeCell ref="D4:D5"/>
  </mergeCells>
  <conditionalFormatting sqref="I6:I126">
    <cfRule type="cellIs" dxfId="84" priority="690" stopIfTrue="1" operator="between">
      <formula>$I$126</formula>
      <formula>4.137</formula>
    </cfRule>
    <cfRule type="cellIs" dxfId="83" priority="691" stopIfTrue="1" operator="lessThan">
      <formula>3.5</formula>
    </cfRule>
    <cfRule type="cellIs" dxfId="82" priority="692" stopIfTrue="1" operator="between">
      <formula>$I$126</formula>
      <formula>3.5</formula>
    </cfRule>
    <cfRule type="cellIs" dxfId="81" priority="693" stopIfTrue="1" operator="between">
      <formula>4.5</formula>
      <formula>$I$126</formula>
    </cfRule>
    <cfRule type="cellIs" dxfId="80" priority="694" stopIfTrue="1" operator="greaterThanOrEqual">
      <formula>4.5</formula>
    </cfRule>
    <cfRule type="cellIs" dxfId="79" priority="1" operator="equal">
      <formula>"-"</formula>
    </cfRule>
  </conditionalFormatting>
  <conditionalFormatting sqref="N7:O114 N116:O125">
    <cfRule type="cellIs" dxfId="78" priority="47" operator="equal">
      <formula>0</formula>
    </cfRule>
    <cfRule type="cellIs" dxfId="77" priority="50" operator="between">
      <formula>0</formula>
      <formula>9.99</formula>
    </cfRule>
    <cfRule type="cellIs" dxfId="76" priority="49" operator="greaterThanOrEqual">
      <formula>9.99</formula>
    </cfRule>
    <cfRule type="cellIs" dxfId="75" priority="48" operator="equal">
      <formula>"-"</formula>
    </cfRule>
  </conditionalFormatting>
  <conditionalFormatting sqref="F83">
    <cfRule type="cellIs" dxfId="74" priority="43" operator="lessThan">
      <formula>50</formula>
    </cfRule>
    <cfRule type="cellIs" dxfId="73" priority="44" operator="between">
      <formula>50</formula>
      <formula>$M$126</formula>
    </cfRule>
    <cfRule type="cellIs" dxfId="72" priority="45" operator="between">
      <formula>$M$126</formula>
      <formula>80</formula>
    </cfRule>
    <cfRule type="cellIs" dxfId="71" priority="46" operator="between">
      <formula>80</formula>
      <formula>100</formula>
    </cfRule>
  </conditionalFormatting>
  <conditionalFormatting sqref="G83:H83">
    <cfRule type="cellIs" dxfId="70" priority="39" operator="equal">
      <formula>0</formula>
    </cfRule>
    <cfRule type="cellIs" dxfId="69" priority="40" operator="equal">
      <formula>"-"</formula>
    </cfRule>
    <cfRule type="cellIs" dxfId="68" priority="41" operator="greaterThanOrEqual">
      <formula>9.99</formula>
    </cfRule>
    <cfRule type="cellIs" dxfId="67" priority="42" operator="between">
      <formula>0</formula>
      <formula>9.99</formula>
    </cfRule>
  </conditionalFormatting>
  <conditionalFormatting sqref="N115:O115">
    <cfRule type="cellIs" dxfId="66" priority="23" operator="equal">
      <formula>0</formula>
    </cfRule>
    <cfRule type="cellIs" dxfId="65" priority="24" operator="equal">
      <formula>"-"</formula>
    </cfRule>
    <cfRule type="cellIs" dxfId="64" priority="25" operator="greaterThanOrEqual">
      <formula>9.99</formula>
    </cfRule>
    <cfRule type="cellIs" dxfId="63" priority="26" operator="between">
      <formula>0</formula>
      <formula>9.99</formula>
    </cfRule>
  </conditionalFormatting>
  <conditionalFormatting sqref="F114">
    <cfRule type="cellIs" dxfId="62" priority="19" operator="lessThan">
      <formula>50</formula>
    </cfRule>
    <cfRule type="cellIs" dxfId="61" priority="20" operator="between">
      <formula>50</formula>
      <formula>$M$126</formula>
    </cfRule>
    <cfRule type="cellIs" dxfId="60" priority="21" operator="between">
      <formula>$M$126</formula>
      <formula>80</formula>
    </cfRule>
    <cfRule type="cellIs" dxfId="59" priority="22" operator="between">
      <formula>80</formula>
      <formula>100</formula>
    </cfRule>
  </conditionalFormatting>
  <conditionalFormatting sqref="G114:H114">
    <cfRule type="cellIs" dxfId="58" priority="15" operator="equal">
      <formula>0</formula>
    </cfRule>
    <cfRule type="cellIs" dxfId="57" priority="16" operator="equal">
      <formula>"-"</formula>
    </cfRule>
    <cfRule type="cellIs" dxfId="56" priority="17" operator="greaterThanOrEqual">
      <formula>9.99</formula>
    </cfRule>
    <cfRule type="cellIs" dxfId="55" priority="18" operator="between">
      <formula>0</formula>
      <formula>9.99</formula>
    </cfRule>
  </conditionalFormatting>
  <conditionalFormatting sqref="F115">
    <cfRule type="cellIs" dxfId="54" priority="11" operator="lessThan">
      <formula>50</formula>
    </cfRule>
    <cfRule type="cellIs" dxfId="53" priority="12" operator="between">
      <formula>50</formula>
      <formula>$M$126</formula>
    </cfRule>
    <cfRule type="cellIs" dxfId="52" priority="13" operator="between">
      <formula>$M$126</formula>
      <formula>80</formula>
    </cfRule>
    <cfRule type="cellIs" dxfId="51" priority="14" operator="between">
      <formula>80</formula>
      <formula>100</formula>
    </cfRule>
  </conditionalFormatting>
  <conditionalFormatting sqref="G115:H115">
    <cfRule type="cellIs" dxfId="50" priority="7" operator="equal">
      <formula>0</formula>
    </cfRule>
    <cfRule type="cellIs" dxfId="49" priority="8" operator="equal">
      <formula>"-"</formula>
    </cfRule>
    <cfRule type="cellIs" dxfId="48" priority="9" operator="greaterThanOrEqual">
      <formula>9.99</formula>
    </cfRule>
    <cfRule type="cellIs" dxfId="47" priority="10" operator="between">
      <formula>0</formula>
      <formula>9.99</formula>
    </cfRule>
  </conditionalFormatting>
  <conditionalFormatting sqref="M7:M125">
    <cfRule type="cellIs" dxfId="46" priority="2" operator="equal">
      <formula>"-"</formula>
    </cfRule>
    <cfRule type="cellIs" dxfId="45" priority="3" operator="between">
      <formula>0</formula>
      <formula>50</formula>
    </cfRule>
    <cfRule type="cellIs" dxfId="44" priority="4" operator="between">
      <formula>50</formula>
      <formula>$M$6</formula>
    </cfRule>
    <cfRule type="cellIs" dxfId="43" priority="5" operator="between">
      <formula>$M$6</formula>
      <formula>90</formula>
    </cfRule>
    <cfRule type="cellIs" dxfId="42" priority="6" operator="between">
      <formula>90</formula>
      <formula>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J7" sqref="J7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6.5703125" customWidth="1"/>
    <col min="11" max="15" width="10.7109375" customWidth="1"/>
    <col min="16" max="16" width="9.28515625" customWidth="1"/>
  </cols>
  <sheetData>
    <row r="1" spans="1:16" ht="18" customHeight="1" x14ac:dyDescent="0.25">
      <c r="K1" s="137"/>
      <c r="L1" s="17" t="s">
        <v>134</v>
      </c>
    </row>
    <row r="2" spans="1:16" ht="18" customHeight="1" x14ac:dyDescent="0.25">
      <c r="A2" s="4"/>
      <c r="B2" s="4"/>
      <c r="C2" s="430" t="s">
        <v>1</v>
      </c>
      <c r="D2" s="430"/>
      <c r="E2" s="67"/>
      <c r="F2" s="67"/>
      <c r="G2" s="67"/>
      <c r="H2" s="67"/>
      <c r="I2" s="26">
        <v>2019</v>
      </c>
      <c r="J2" s="4"/>
      <c r="K2" s="27"/>
      <c r="L2" s="17" t="s">
        <v>136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06"/>
      <c r="L3" s="17" t="s">
        <v>139</v>
      </c>
    </row>
    <row r="4" spans="1:16" ht="18" customHeight="1" thickBot="1" x14ac:dyDescent="0.3">
      <c r="A4" s="420" t="s">
        <v>0</v>
      </c>
      <c r="B4" s="422" t="s">
        <v>2</v>
      </c>
      <c r="C4" s="422" t="s">
        <v>3</v>
      </c>
      <c r="D4" s="431" t="s">
        <v>4</v>
      </c>
      <c r="E4" s="427" t="s">
        <v>132</v>
      </c>
      <c r="F4" s="428"/>
      <c r="G4" s="428"/>
      <c r="H4" s="429"/>
      <c r="I4" s="424" t="s">
        <v>101</v>
      </c>
      <c r="J4" s="4"/>
      <c r="K4" s="18"/>
      <c r="L4" s="17" t="s">
        <v>138</v>
      </c>
    </row>
    <row r="5" spans="1:16" ht="30" customHeight="1" thickBot="1" x14ac:dyDescent="0.3">
      <c r="A5" s="421"/>
      <c r="B5" s="423"/>
      <c r="C5" s="423"/>
      <c r="D5" s="432"/>
      <c r="E5" s="3">
        <v>2</v>
      </c>
      <c r="F5" s="3">
        <v>3</v>
      </c>
      <c r="G5" s="3">
        <v>4</v>
      </c>
      <c r="H5" s="3">
        <v>5</v>
      </c>
      <c r="I5" s="425"/>
      <c r="J5" s="4"/>
      <c r="K5" s="107" t="s">
        <v>127</v>
      </c>
      <c r="L5" s="108" t="s">
        <v>128</v>
      </c>
      <c r="M5" s="108" t="s">
        <v>129</v>
      </c>
      <c r="N5" s="108" t="s">
        <v>130</v>
      </c>
      <c r="O5" s="109" t="s">
        <v>131</v>
      </c>
    </row>
    <row r="6" spans="1:16" ht="15" customHeight="1" thickBot="1" x14ac:dyDescent="0.3">
      <c r="A6" s="29"/>
      <c r="B6" s="30"/>
      <c r="C6" s="30" t="s">
        <v>102</v>
      </c>
      <c r="D6" s="31">
        <f>D7+D8+D18+D31+D49+D69+D84+D116</f>
        <v>11049</v>
      </c>
      <c r="E6" s="241">
        <f>AVERAGE(E7,E9:E17,E19:E30,E32:E48,E50:E68,E70:E82,E85:E114,E117:E125)</f>
        <v>3.3900000000000006</v>
      </c>
      <c r="F6" s="227">
        <f>AVERAGE(F7,F9:F17,F19:F30,F32:F48,F50:F68,F70:F82,F85:F114,F117:F125)</f>
        <v>14.010761904761901</v>
      </c>
      <c r="G6" s="227">
        <f>AVERAGE(G7,G9:G17,G19:G30,G32:G48,G50:G68,G70:G82,G85:G114,G117:G125)</f>
        <v>41.580092592592607</v>
      </c>
      <c r="H6" s="226">
        <f>AVERAGE(H7,H9:H17,H19:H30,H32:H48,H50:H68,H70:H82,H85:H114,H117:H125)</f>
        <v>43.103240740740723</v>
      </c>
      <c r="I6" s="141">
        <f>(E6*2+F6*3+G6*4+H6*5)/100</f>
        <v>4.3064885978835976</v>
      </c>
      <c r="J6" s="21"/>
      <c r="K6" s="132">
        <f>D6</f>
        <v>11049</v>
      </c>
      <c r="L6" s="133">
        <f>L7+L8+L18+L31+L49+L69+L84+L116</f>
        <v>9485.0018999999993</v>
      </c>
      <c r="M6" s="134">
        <f t="shared" ref="M6:M69" si="0">G6+H6</f>
        <v>84.683333333333337</v>
      </c>
      <c r="N6" s="133">
        <f>N7+N8+N18+N31+N49+N69+N84+N116</f>
        <v>158.00709999999998</v>
      </c>
      <c r="O6" s="135">
        <f t="shared" ref="O6:O69" si="1">E6</f>
        <v>3.3900000000000006</v>
      </c>
      <c r="P6" s="59"/>
    </row>
    <row r="7" spans="1:16" ht="15" customHeight="1" thickBot="1" x14ac:dyDescent="0.3">
      <c r="A7" s="47">
        <v>1</v>
      </c>
      <c r="B7" s="63">
        <v>50050</v>
      </c>
      <c r="C7" s="28" t="s">
        <v>57</v>
      </c>
      <c r="D7" s="247">
        <v>86</v>
      </c>
      <c r="E7" s="248">
        <v>2.33</v>
      </c>
      <c r="F7" s="248">
        <v>11.63</v>
      </c>
      <c r="G7" s="248">
        <v>43.02</v>
      </c>
      <c r="H7" s="248">
        <v>43.02</v>
      </c>
      <c r="I7" s="64">
        <f>(E7*2+F7*3+G7*4+H7*5)/100</f>
        <v>4.2673000000000005</v>
      </c>
      <c r="J7" s="65"/>
      <c r="K7" s="110">
        <f t="shared" ref="K7:K70" si="2">D7</f>
        <v>86</v>
      </c>
      <c r="L7" s="111">
        <f t="shared" ref="L7:L70" si="3">M7*K7/100</f>
        <v>73.994399999999999</v>
      </c>
      <c r="M7" s="112">
        <f t="shared" si="0"/>
        <v>86.04</v>
      </c>
      <c r="N7" s="111">
        <f t="shared" ref="N7:N70" si="4">O7*K7/100</f>
        <v>2.0038</v>
      </c>
      <c r="O7" s="113">
        <f t="shared" si="1"/>
        <v>2.33</v>
      </c>
      <c r="P7" s="61"/>
    </row>
    <row r="8" spans="1:16" ht="15" customHeight="1" thickBot="1" x14ac:dyDescent="0.3">
      <c r="A8" s="32"/>
      <c r="B8" s="25"/>
      <c r="C8" s="33" t="s">
        <v>103</v>
      </c>
      <c r="D8" s="34">
        <f>SUM(D9:D17)</f>
        <v>818</v>
      </c>
      <c r="E8" s="96">
        <f>AVERAGE(E9:E17)</f>
        <v>2.9024999999999999</v>
      </c>
      <c r="F8" s="96">
        <f t="shared" ref="F8:H8" si="5">AVERAGE(F9:F17)</f>
        <v>11.692500000000001</v>
      </c>
      <c r="G8" s="96">
        <f t="shared" si="5"/>
        <v>37.349999999999994</v>
      </c>
      <c r="H8" s="96">
        <f t="shared" si="5"/>
        <v>50.966666666666669</v>
      </c>
      <c r="I8" s="41">
        <f>AVERAGE(I9:I17)</f>
        <v>4.3799333333333328</v>
      </c>
      <c r="J8" s="21"/>
      <c r="K8" s="132">
        <f t="shared" si="2"/>
        <v>818</v>
      </c>
      <c r="L8" s="133">
        <f>SUM(L9:L17)</f>
        <v>721.00939999999991</v>
      </c>
      <c r="M8" s="134">
        <f t="shared" si="0"/>
        <v>88.316666666666663</v>
      </c>
      <c r="N8" s="133">
        <f>SUM(N9:N17)</f>
        <v>10.993</v>
      </c>
      <c r="O8" s="135">
        <f t="shared" si="1"/>
        <v>2.9024999999999999</v>
      </c>
      <c r="P8" s="70"/>
    </row>
    <row r="9" spans="1:16" s="1" customFormat="1" ht="15" customHeight="1" x14ac:dyDescent="0.25">
      <c r="A9" s="10">
        <v>1</v>
      </c>
      <c r="B9" s="49">
        <v>10003</v>
      </c>
      <c r="C9" s="13" t="s">
        <v>7</v>
      </c>
      <c r="D9" s="251">
        <v>75</v>
      </c>
      <c r="E9" s="252"/>
      <c r="F9" s="252">
        <v>6.67</v>
      </c>
      <c r="G9" s="252">
        <v>37.33</v>
      </c>
      <c r="H9" s="252">
        <v>56</v>
      </c>
      <c r="I9" s="243">
        <f>(E9*2+F9*3+G9*4+H9*5)/100</f>
        <v>4.4932999999999996</v>
      </c>
      <c r="J9" s="21"/>
      <c r="K9" s="114">
        <f t="shared" ref="K9" si="6">D9</f>
        <v>75</v>
      </c>
      <c r="L9" s="115">
        <f t="shared" ref="L9" si="7">M9*K9/100</f>
        <v>69.997500000000002</v>
      </c>
      <c r="M9" s="116">
        <f t="shared" ref="M9" si="8">G9+H9</f>
        <v>93.33</v>
      </c>
      <c r="N9" s="138">
        <f t="shared" ref="N9" si="9">O9*K9/100</f>
        <v>0</v>
      </c>
      <c r="O9" s="117">
        <f t="shared" ref="O9" si="10">E9</f>
        <v>0</v>
      </c>
      <c r="P9" s="62"/>
    </row>
    <row r="10" spans="1:16" s="1" customFormat="1" ht="15" customHeight="1" x14ac:dyDescent="0.25">
      <c r="A10" s="11">
        <v>2</v>
      </c>
      <c r="B10" s="48">
        <v>10002</v>
      </c>
      <c r="C10" s="19" t="s">
        <v>6</v>
      </c>
      <c r="D10" s="253">
        <v>98</v>
      </c>
      <c r="E10" s="254">
        <v>2.04</v>
      </c>
      <c r="F10" s="254">
        <v>1.02</v>
      </c>
      <c r="G10" s="254">
        <v>33.67</v>
      </c>
      <c r="H10" s="254">
        <v>63.27</v>
      </c>
      <c r="I10" s="244">
        <f>(E10*2+F10*3+G10*4+H10*5)/100</f>
        <v>4.5817000000000005</v>
      </c>
      <c r="J10" s="21"/>
      <c r="K10" s="118">
        <f t="shared" si="2"/>
        <v>98</v>
      </c>
      <c r="L10" s="119">
        <f t="shared" si="3"/>
        <v>95.001199999999983</v>
      </c>
      <c r="M10" s="120">
        <f t="shared" si="0"/>
        <v>96.94</v>
      </c>
      <c r="N10" s="119">
        <f t="shared" si="4"/>
        <v>1.9992000000000001</v>
      </c>
      <c r="O10" s="121">
        <f t="shared" si="1"/>
        <v>2.04</v>
      </c>
      <c r="P10" s="62"/>
    </row>
    <row r="11" spans="1:16" s="1" customFormat="1" ht="15" customHeight="1" x14ac:dyDescent="0.25">
      <c r="A11" s="11">
        <v>3</v>
      </c>
      <c r="B11" s="48">
        <v>10090</v>
      </c>
      <c r="C11" s="19" t="s">
        <v>9</v>
      </c>
      <c r="D11" s="253">
        <v>140</v>
      </c>
      <c r="E11" s="254">
        <v>0.71</v>
      </c>
      <c r="F11" s="254">
        <v>7.86</v>
      </c>
      <c r="G11" s="254">
        <v>42.14</v>
      </c>
      <c r="H11" s="254">
        <v>49.29</v>
      </c>
      <c r="I11" s="244">
        <f t="shared" ref="I11:I74" si="11">(E11*2+F11*3+G11*4+H11*5)/100</f>
        <v>4.4001000000000001</v>
      </c>
      <c r="J11" s="21"/>
      <c r="K11" s="118">
        <f t="shared" si="2"/>
        <v>140</v>
      </c>
      <c r="L11" s="119">
        <f t="shared" si="3"/>
        <v>128.00200000000001</v>
      </c>
      <c r="M11" s="120">
        <f t="shared" si="0"/>
        <v>91.43</v>
      </c>
      <c r="N11" s="119">
        <f t="shared" si="4"/>
        <v>0.99399999999999988</v>
      </c>
      <c r="O11" s="121">
        <f t="shared" si="1"/>
        <v>0.71</v>
      </c>
      <c r="P11" s="62"/>
    </row>
    <row r="12" spans="1:16" s="1" customFormat="1" ht="15" customHeight="1" x14ac:dyDescent="0.25">
      <c r="A12" s="11">
        <v>4</v>
      </c>
      <c r="B12" s="50">
        <v>10004</v>
      </c>
      <c r="C12" s="22" t="s">
        <v>8</v>
      </c>
      <c r="D12" s="249">
        <v>114</v>
      </c>
      <c r="E12" s="250"/>
      <c r="F12" s="250"/>
      <c r="G12" s="250">
        <v>20.18</v>
      </c>
      <c r="H12" s="250">
        <v>79.819999999999993</v>
      </c>
      <c r="I12" s="246">
        <f t="shared" si="11"/>
        <v>4.7981999999999996</v>
      </c>
      <c r="J12" s="21"/>
      <c r="K12" s="118">
        <f t="shared" si="2"/>
        <v>114</v>
      </c>
      <c r="L12" s="119">
        <f t="shared" si="3"/>
        <v>114</v>
      </c>
      <c r="M12" s="120">
        <f t="shared" si="0"/>
        <v>100</v>
      </c>
      <c r="N12" s="119">
        <f t="shared" si="4"/>
        <v>0</v>
      </c>
      <c r="O12" s="121">
        <f t="shared" si="1"/>
        <v>0</v>
      </c>
      <c r="P12" s="62"/>
    </row>
    <row r="13" spans="1:16" s="1" customFormat="1" ht="14.25" customHeight="1" x14ac:dyDescent="0.25">
      <c r="A13" s="11">
        <v>5</v>
      </c>
      <c r="B13" s="48">
        <v>10001</v>
      </c>
      <c r="C13" s="19" t="s">
        <v>5</v>
      </c>
      <c r="D13" s="253">
        <v>48</v>
      </c>
      <c r="E13" s="254"/>
      <c r="F13" s="254">
        <v>2.08</v>
      </c>
      <c r="G13" s="254">
        <v>25</v>
      </c>
      <c r="H13" s="254">
        <v>72.92</v>
      </c>
      <c r="I13" s="244">
        <f t="shared" si="11"/>
        <v>4.7084000000000001</v>
      </c>
      <c r="J13" s="21"/>
      <c r="K13" s="118">
        <f t="shared" si="2"/>
        <v>48</v>
      </c>
      <c r="L13" s="119">
        <f t="shared" si="3"/>
        <v>47.001599999999996</v>
      </c>
      <c r="M13" s="120">
        <f t="shared" si="0"/>
        <v>97.92</v>
      </c>
      <c r="N13" s="119">
        <f t="shared" si="4"/>
        <v>0</v>
      </c>
      <c r="O13" s="121">
        <f t="shared" si="1"/>
        <v>0</v>
      </c>
      <c r="P13" s="62"/>
    </row>
    <row r="14" spans="1:16" s="1" customFormat="1" ht="15" customHeight="1" x14ac:dyDescent="0.25">
      <c r="A14" s="11">
        <v>6</v>
      </c>
      <c r="B14" s="48">
        <v>10120</v>
      </c>
      <c r="C14" s="19" t="s">
        <v>10</v>
      </c>
      <c r="D14" s="253">
        <v>80</v>
      </c>
      <c r="E14" s="254"/>
      <c r="F14" s="254">
        <v>15</v>
      </c>
      <c r="G14" s="254">
        <v>41.25</v>
      </c>
      <c r="H14" s="254">
        <v>43.75</v>
      </c>
      <c r="I14" s="244">
        <f t="shared" si="11"/>
        <v>4.2874999999999996</v>
      </c>
      <c r="J14" s="21"/>
      <c r="K14" s="118">
        <f t="shared" si="2"/>
        <v>80</v>
      </c>
      <c r="L14" s="119">
        <f t="shared" si="3"/>
        <v>68</v>
      </c>
      <c r="M14" s="120">
        <f t="shared" si="0"/>
        <v>85</v>
      </c>
      <c r="N14" s="119">
        <f t="shared" si="4"/>
        <v>0</v>
      </c>
      <c r="O14" s="121">
        <f t="shared" si="1"/>
        <v>0</v>
      </c>
      <c r="P14" s="62"/>
    </row>
    <row r="15" spans="1:16" s="1" customFormat="1" ht="15" customHeight="1" x14ac:dyDescent="0.25">
      <c r="A15" s="11">
        <v>7</v>
      </c>
      <c r="B15" s="48">
        <v>10190</v>
      </c>
      <c r="C15" s="19" t="s">
        <v>11</v>
      </c>
      <c r="D15" s="253">
        <v>102</v>
      </c>
      <c r="E15" s="254">
        <v>3.92</v>
      </c>
      <c r="F15" s="254">
        <v>32.35</v>
      </c>
      <c r="G15" s="254">
        <v>37.26</v>
      </c>
      <c r="H15" s="254">
        <v>26.47</v>
      </c>
      <c r="I15" s="244">
        <f t="shared" si="11"/>
        <v>3.8627999999999996</v>
      </c>
      <c r="J15" s="21"/>
      <c r="K15" s="118">
        <f t="shared" si="2"/>
        <v>102</v>
      </c>
      <c r="L15" s="119">
        <f t="shared" si="3"/>
        <v>65.004599999999996</v>
      </c>
      <c r="M15" s="120">
        <f t="shared" si="0"/>
        <v>63.73</v>
      </c>
      <c r="N15" s="119">
        <f t="shared" si="4"/>
        <v>3.9983999999999997</v>
      </c>
      <c r="O15" s="121">
        <f t="shared" si="1"/>
        <v>3.92</v>
      </c>
      <c r="P15" s="69"/>
    </row>
    <row r="16" spans="1:16" s="1" customFormat="1" ht="15" customHeight="1" x14ac:dyDescent="0.25">
      <c r="A16" s="11">
        <v>8</v>
      </c>
      <c r="B16" s="48">
        <v>10320</v>
      </c>
      <c r="C16" s="19" t="s">
        <v>12</v>
      </c>
      <c r="D16" s="253">
        <v>81</v>
      </c>
      <c r="E16" s="254">
        <v>4.9400000000000004</v>
      </c>
      <c r="F16" s="254">
        <v>14.81</v>
      </c>
      <c r="G16" s="254">
        <v>54.32</v>
      </c>
      <c r="H16" s="254">
        <v>25.93</v>
      </c>
      <c r="I16" s="244">
        <f t="shared" si="11"/>
        <v>4.0124000000000004</v>
      </c>
      <c r="J16" s="21"/>
      <c r="K16" s="118">
        <f t="shared" si="2"/>
        <v>81</v>
      </c>
      <c r="L16" s="119">
        <f t="shared" si="3"/>
        <v>65.002499999999998</v>
      </c>
      <c r="M16" s="120">
        <f t="shared" si="0"/>
        <v>80.25</v>
      </c>
      <c r="N16" s="119">
        <f t="shared" si="4"/>
        <v>4.0014000000000003</v>
      </c>
      <c r="O16" s="121">
        <f t="shared" si="1"/>
        <v>4.9400000000000004</v>
      </c>
      <c r="P16" s="62"/>
    </row>
    <row r="17" spans="1:16" s="1" customFormat="1" ht="15" customHeight="1" thickBot="1" x14ac:dyDescent="0.3">
      <c r="A17" s="12">
        <v>9</v>
      </c>
      <c r="B17" s="52">
        <v>10860</v>
      </c>
      <c r="C17" s="20" t="s">
        <v>114</v>
      </c>
      <c r="D17" s="255">
        <v>80</v>
      </c>
      <c r="E17" s="256"/>
      <c r="F17" s="256">
        <v>13.75</v>
      </c>
      <c r="G17" s="256">
        <v>45</v>
      </c>
      <c r="H17" s="256">
        <v>41.25</v>
      </c>
      <c r="I17" s="245">
        <f t="shared" si="11"/>
        <v>4.2750000000000004</v>
      </c>
      <c r="J17" s="21"/>
      <c r="K17" s="122">
        <f t="shared" si="2"/>
        <v>80</v>
      </c>
      <c r="L17" s="123">
        <f t="shared" si="3"/>
        <v>69</v>
      </c>
      <c r="M17" s="124">
        <f t="shared" si="0"/>
        <v>86.25</v>
      </c>
      <c r="N17" s="123">
        <f t="shared" si="4"/>
        <v>0</v>
      </c>
      <c r="O17" s="125">
        <f t="shared" si="1"/>
        <v>0</v>
      </c>
      <c r="P17" s="62"/>
    </row>
    <row r="18" spans="1:16" s="1" customFormat="1" ht="15" customHeight="1" thickBot="1" x14ac:dyDescent="0.3">
      <c r="A18" s="35"/>
      <c r="B18" s="51"/>
      <c r="C18" s="37" t="s">
        <v>104</v>
      </c>
      <c r="D18" s="36">
        <f>SUM(D19:D30)</f>
        <v>1097</v>
      </c>
      <c r="E18" s="38">
        <f>AVERAGE(E19:E30)</f>
        <v>1.2425000000000002</v>
      </c>
      <c r="F18" s="38">
        <f>AVERAGE(F19:F30)</f>
        <v>10.977272727272728</v>
      </c>
      <c r="G18" s="38">
        <f>AVERAGE(G19:G30)</f>
        <v>41.455833333333338</v>
      </c>
      <c r="H18" s="38">
        <f>AVERAGE(H19:H30)</f>
        <v>48.067499999999995</v>
      </c>
      <c r="I18" s="39">
        <f>AVERAGE(I19:I30)</f>
        <v>4.3717666666666668</v>
      </c>
      <c r="J18" s="21"/>
      <c r="K18" s="132">
        <f t="shared" si="2"/>
        <v>1097</v>
      </c>
      <c r="L18" s="133">
        <f>SUM(L19:L30)</f>
        <v>978.98730000000012</v>
      </c>
      <c r="M18" s="134">
        <f t="shared" si="0"/>
        <v>89.523333333333341</v>
      </c>
      <c r="N18" s="133">
        <f>SUM(N19:N30)</f>
        <v>5.0036000000000005</v>
      </c>
      <c r="O18" s="135">
        <f t="shared" si="1"/>
        <v>1.2425000000000002</v>
      </c>
      <c r="P18" s="62"/>
    </row>
    <row r="19" spans="1:16" s="1" customFormat="1" ht="15" customHeight="1" x14ac:dyDescent="0.25">
      <c r="A19" s="10">
        <v>1</v>
      </c>
      <c r="B19" s="49">
        <v>20040</v>
      </c>
      <c r="C19" s="13" t="s">
        <v>13</v>
      </c>
      <c r="D19" s="263">
        <v>86</v>
      </c>
      <c r="E19" s="264"/>
      <c r="F19" s="264">
        <v>1.1599999999999999</v>
      </c>
      <c r="G19" s="264">
        <v>23.26</v>
      </c>
      <c r="H19" s="264">
        <v>75.58</v>
      </c>
      <c r="I19" s="42">
        <f t="shared" si="11"/>
        <v>4.7441999999999993</v>
      </c>
      <c r="J19" s="21"/>
      <c r="K19" s="114">
        <f t="shared" si="2"/>
        <v>86</v>
      </c>
      <c r="L19" s="115">
        <f t="shared" si="3"/>
        <v>85.002399999999994</v>
      </c>
      <c r="M19" s="116">
        <f t="shared" si="0"/>
        <v>98.84</v>
      </c>
      <c r="N19" s="115">
        <f t="shared" si="4"/>
        <v>0</v>
      </c>
      <c r="O19" s="117">
        <f t="shared" si="1"/>
        <v>0</v>
      </c>
      <c r="P19" s="62"/>
    </row>
    <row r="20" spans="1:16" s="1" customFormat="1" ht="15" customHeight="1" x14ac:dyDescent="0.25">
      <c r="A20" s="16">
        <v>2</v>
      </c>
      <c r="B20" s="48">
        <v>20061</v>
      </c>
      <c r="C20" s="19" t="s">
        <v>15</v>
      </c>
      <c r="D20" s="265">
        <v>53</v>
      </c>
      <c r="E20" s="266"/>
      <c r="F20" s="266"/>
      <c r="G20" s="266">
        <v>32.08</v>
      </c>
      <c r="H20" s="266">
        <v>67.92</v>
      </c>
      <c r="I20" s="43">
        <f t="shared" si="11"/>
        <v>4.6791999999999998</v>
      </c>
      <c r="J20" s="21"/>
      <c r="K20" s="118">
        <f t="shared" si="2"/>
        <v>53</v>
      </c>
      <c r="L20" s="119">
        <f t="shared" si="3"/>
        <v>53</v>
      </c>
      <c r="M20" s="120">
        <f t="shared" si="0"/>
        <v>100</v>
      </c>
      <c r="N20" s="119">
        <f t="shared" si="4"/>
        <v>0</v>
      </c>
      <c r="O20" s="121">
        <f t="shared" si="1"/>
        <v>0</v>
      </c>
      <c r="P20" s="62"/>
    </row>
    <row r="21" spans="1:16" s="1" customFormat="1" ht="15" customHeight="1" x14ac:dyDescent="0.25">
      <c r="A21" s="16">
        <v>3</v>
      </c>
      <c r="B21" s="48">
        <v>21020</v>
      </c>
      <c r="C21" s="19" t="s">
        <v>23</v>
      </c>
      <c r="D21" s="265">
        <v>102</v>
      </c>
      <c r="E21" s="266"/>
      <c r="F21" s="266">
        <v>1.96</v>
      </c>
      <c r="G21" s="266">
        <v>43.14</v>
      </c>
      <c r="H21" s="266">
        <v>54.9</v>
      </c>
      <c r="I21" s="43">
        <f t="shared" si="11"/>
        <v>4.5293999999999999</v>
      </c>
      <c r="J21" s="21"/>
      <c r="K21" s="118">
        <f t="shared" si="2"/>
        <v>102</v>
      </c>
      <c r="L21" s="119">
        <f t="shared" si="3"/>
        <v>100.0008</v>
      </c>
      <c r="M21" s="120">
        <f t="shared" si="0"/>
        <v>98.039999999999992</v>
      </c>
      <c r="N21" s="119">
        <f t="shared" si="4"/>
        <v>0</v>
      </c>
      <c r="O21" s="121">
        <f t="shared" si="1"/>
        <v>0</v>
      </c>
      <c r="P21" s="62"/>
    </row>
    <row r="22" spans="1:16" s="1" customFormat="1" ht="15" customHeight="1" x14ac:dyDescent="0.25">
      <c r="A22" s="11">
        <v>4</v>
      </c>
      <c r="B22" s="48">
        <v>20060</v>
      </c>
      <c r="C22" s="19" t="s">
        <v>14</v>
      </c>
      <c r="D22" s="265">
        <v>156</v>
      </c>
      <c r="E22" s="266"/>
      <c r="F22" s="266">
        <v>4.49</v>
      </c>
      <c r="G22" s="266">
        <v>17.95</v>
      </c>
      <c r="H22" s="266">
        <v>77.56</v>
      </c>
      <c r="I22" s="43">
        <f t="shared" si="11"/>
        <v>4.7306999999999997</v>
      </c>
      <c r="J22" s="21"/>
      <c r="K22" s="118">
        <f t="shared" si="2"/>
        <v>156</v>
      </c>
      <c r="L22" s="119">
        <f t="shared" si="3"/>
        <v>148.99560000000002</v>
      </c>
      <c r="M22" s="120">
        <f t="shared" si="0"/>
        <v>95.51</v>
      </c>
      <c r="N22" s="119">
        <f t="shared" si="4"/>
        <v>0</v>
      </c>
      <c r="O22" s="121">
        <f t="shared" si="1"/>
        <v>0</v>
      </c>
      <c r="P22" s="62"/>
    </row>
    <row r="23" spans="1:16" s="1" customFormat="1" ht="15" customHeight="1" x14ac:dyDescent="0.25">
      <c r="A23" s="11">
        <v>5</v>
      </c>
      <c r="B23" s="48">
        <v>20400</v>
      </c>
      <c r="C23" s="19" t="s">
        <v>17</v>
      </c>
      <c r="D23" s="265">
        <v>130</v>
      </c>
      <c r="E23" s="266">
        <v>1.54</v>
      </c>
      <c r="F23" s="266">
        <v>11.54</v>
      </c>
      <c r="G23" s="266">
        <v>56.15</v>
      </c>
      <c r="H23" s="266">
        <v>30.77</v>
      </c>
      <c r="I23" s="43">
        <f t="shared" si="11"/>
        <v>4.1615000000000002</v>
      </c>
      <c r="J23" s="21"/>
      <c r="K23" s="118">
        <f t="shared" si="2"/>
        <v>130</v>
      </c>
      <c r="L23" s="119">
        <f t="shared" si="3"/>
        <v>112.99600000000001</v>
      </c>
      <c r="M23" s="120">
        <f t="shared" si="0"/>
        <v>86.92</v>
      </c>
      <c r="N23" s="119">
        <f t="shared" si="4"/>
        <v>2.0020000000000002</v>
      </c>
      <c r="O23" s="121">
        <f t="shared" si="1"/>
        <v>1.54</v>
      </c>
      <c r="P23" s="62"/>
    </row>
    <row r="24" spans="1:16" s="1" customFormat="1" ht="15" customHeight="1" x14ac:dyDescent="0.25">
      <c r="A24" s="11">
        <v>6</v>
      </c>
      <c r="B24" s="48">
        <v>20080</v>
      </c>
      <c r="C24" s="19" t="s">
        <v>16</v>
      </c>
      <c r="D24" s="265">
        <v>102</v>
      </c>
      <c r="E24" s="266"/>
      <c r="F24" s="266">
        <v>27.45</v>
      </c>
      <c r="G24" s="266">
        <v>43.14</v>
      </c>
      <c r="H24" s="266">
        <v>29.41</v>
      </c>
      <c r="I24" s="43">
        <f t="shared" si="11"/>
        <v>4.0196000000000005</v>
      </c>
      <c r="J24" s="21"/>
      <c r="K24" s="118">
        <f t="shared" si="2"/>
        <v>102</v>
      </c>
      <c r="L24" s="119">
        <f t="shared" si="3"/>
        <v>74.000999999999991</v>
      </c>
      <c r="M24" s="120">
        <f t="shared" si="0"/>
        <v>72.55</v>
      </c>
      <c r="N24" s="119">
        <f t="shared" si="4"/>
        <v>0</v>
      </c>
      <c r="O24" s="121">
        <f t="shared" si="1"/>
        <v>0</v>
      </c>
    </row>
    <row r="25" spans="1:16" s="1" customFormat="1" ht="15" customHeight="1" x14ac:dyDescent="0.25">
      <c r="A25" s="11">
        <v>7</v>
      </c>
      <c r="B25" s="48">
        <v>20460</v>
      </c>
      <c r="C25" s="19" t="s">
        <v>18</v>
      </c>
      <c r="D25" s="265">
        <v>86</v>
      </c>
      <c r="E25" s="266">
        <v>1.1599999999999999</v>
      </c>
      <c r="F25" s="266">
        <v>8.14</v>
      </c>
      <c r="G25" s="266">
        <v>41.86</v>
      </c>
      <c r="H25" s="266">
        <v>48.84</v>
      </c>
      <c r="I25" s="43">
        <f t="shared" si="11"/>
        <v>4.3837999999999999</v>
      </c>
      <c r="J25" s="21"/>
      <c r="K25" s="118">
        <f t="shared" si="2"/>
        <v>86</v>
      </c>
      <c r="L25" s="119">
        <f t="shared" si="3"/>
        <v>78.001999999999995</v>
      </c>
      <c r="M25" s="120">
        <f t="shared" si="0"/>
        <v>90.7</v>
      </c>
      <c r="N25" s="119">
        <f t="shared" si="4"/>
        <v>0.99759999999999993</v>
      </c>
      <c r="O25" s="121">
        <f t="shared" si="1"/>
        <v>1.1599999999999999</v>
      </c>
    </row>
    <row r="26" spans="1:16" s="1" customFormat="1" ht="15" customHeight="1" x14ac:dyDescent="0.25">
      <c r="A26" s="307">
        <v>8</v>
      </c>
      <c r="B26" s="261">
        <v>20550</v>
      </c>
      <c r="C26" s="259" t="s">
        <v>19</v>
      </c>
      <c r="D26" s="265">
        <v>53</v>
      </c>
      <c r="E26" s="266"/>
      <c r="F26" s="266">
        <v>11.32</v>
      </c>
      <c r="G26" s="266">
        <v>49.06</v>
      </c>
      <c r="H26" s="266">
        <v>39.619999999999997</v>
      </c>
      <c r="I26" s="43">
        <f t="shared" si="11"/>
        <v>4.2830000000000004</v>
      </c>
      <c r="J26" s="21"/>
      <c r="K26" s="118">
        <f t="shared" si="2"/>
        <v>53</v>
      </c>
      <c r="L26" s="119">
        <f t="shared" si="3"/>
        <v>47.000399999999999</v>
      </c>
      <c r="M26" s="120">
        <f t="shared" si="0"/>
        <v>88.68</v>
      </c>
      <c r="N26" s="136">
        <f t="shared" si="4"/>
        <v>0</v>
      </c>
      <c r="O26" s="121">
        <f t="shared" si="1"/>
        <v>0</v>
      </c>
    </row>
    <row r="27" spans="1:16" s="1" customFormat="1" ht="15" customHeight="1" x14ac:dyDescent="0.25">
      <c r="A27" s="307">
        <v>9</v>
      </c>
      <c r="B27" s="261">
        <v>20630</v>
      </c>
      <c r="C27" s="259" t="s">
        <v>20</v>
      </c>
      <c r="D27" s="265">
        <v>84</v>
      </c>
      <c r="E27" s="266">
        <v>1.19</v>
      </c>
      <c r="F27" s="266">
        <v>15.48</v>
      </c>
      <c r="G27" s="266">
        <v>53.57</v>
      </c>
      <c r="H27" s="266">
        <v>29.76</v>
      </c>
      <c r="I27" s="43">
        <f t="shared" si="11"/>
        <v>4.1190000000000007</v>
      </c>
      <c r="J27" s="21"/>
      <c r="K27" s="118">
        <f t="shared" si="2"/>
        <v>84</v>
      </c>
      <c r="L27" s="119">
        <f t="shared" si="3"/>
        <v>69.997200000000007</v>
      </c>
      <c r="M27" s="120">
        <f t="shared" si="0"/>
        <v>83.33</v>
      </c>
      <c r="N27" s="136">
        <f t="shared" si="4"/>
        <v>0.99959999999999993</v>
      </c>
      <c r="O27" s="121">
        <f t="shared" si="1"/>
        <v>1.19</v>
      </c>
    </row>
    <row r="28" spans="1:16" s="1" customFormat="1" ht="15" customHeight="1" x14ac:dyDescent="0.25">
      <c r="A28" s="307">
        <v>10</v>
      </c>
      <c r="B28" s="261">
        <v>20810</v>
      </c>
      <c r="C28" s="259" t="s">
        <v>21</v>
      </c>
      <c r="D28" s="265">
        <v>93</v>
      </c>
      <c r="E28" s="266">
        <v>1.08</v>
      </c>
      <c r="F28" s="266">
        <v>24.73</v>
      </c>
      <c r="G28" s="266">
        <v>45.16</v>
      </c>
      <c r="H28" s="266">
        <v>29.03</v>
      </c>
      <c r="I28" s="43">
        <f t="shared" si="11"/>
        <v>4.0213999999999999</v>
      </c>
      <c r="J28" s="21"/>
      <c r="K28" s="118">
        <f t="shared" si="2"/>
        <v>93</v>
      </c>
      <c r="L28" s="119">
        <f t="shared" si="3"/>
        <v>68.996700000000004</v>
      </c>
      <c r="M28" s="120">
        <f t="shared" si="0"/>
        <v>74.19</v>
      </c>
      <c r="N28" s="136">
        <f t="shared" si="4"/>
        <v>1.0044000000000002</v>
      </c>
      <c r="O28" s="121">
        <f t="shared" si="1"/>
        <v>1.08</v>
      </c>
    </row>
    <row r="29" spans="1:16" s="1" customFormat="1" ht="15" customHeight="1" x14ac:dyDescent="0.25">
      <c r="A29" s="307">
        <v>11</v>
      </c>
      <c r="B29" s="261">
        <v>20900</v>
      </c>
      <c r="C29" s="259" t="s">
        <v>22</v>
      </c>
      <c r="D29" s="265">
        <v>76</v>
      </c>
      <c r="E29" s="266"/>
      <c r="F29" s="266">
        <v>3.95</v>
      </c>
      <c r="G29" s="266">
        <v>40.79</v>
      </c>
      <c r="H29" s="266">
        <v>55.26</v>
      </c>
      <c r="I29" s="43">
        <f t="shared" si="11"/>
        <v>4.5130999999999997</v>
      </c>
      <c r="J29" s="21"/>
      <c r="K29" s="118">
        <f t="shared" si="2"/>
        <v>76</v>
      </c>
      <c r="L29" s="119">
        <f t="shared" si="3"/>
        <v>72.998000000000005</v>
      </c>
      <c r="M29" s="120">
        <f t="shared" si="0"/>
        <v>96.05</v>
      </c>
      <c r="N29" s="136">
        <f t="shared" si="4"/>
        <v>0</v>
      </c>
      <c r="O29" s="121">
        <f t="shared" si="1"/>
        <v>0</v>
      </c>
    </row>
    <row r="30" spans="1:16" s="1" customFormat="1" ht="15" customHeight="1" thickBot="1" x14ac:dyDescent="0.3">
      <c r="A30" s="307">
        <v>12</v>
      </c>
      <c r="B30" s="262">
        <v>21350</v>
      </c>
      <c r="C30" s="260" t="s">
        <v>24</v>
      </c>
      <c r="D30" s="267">
        <v>76</v>
      </c>
      <c r="E30" s="268"/>
      <c r="F30" s="268">
        <v>10.53</v>
      </c>
      <c r="G30" s="268">
        <v>51.31</v>
      </c>
      <c r="H30" s="268">
        <v>38.159999999999997</v>
      </c>
      <c r="I30" s="45">
        <f t="shared" si="11"/>
        <v>4.2763</v>
      </c>
      <c r="J30" s="21"/>
      <c r="K30" s="122">
        <f t="shared" si="2"/>
        <v>76</v>
      </c>
      <c r="L30" s="123">
        <f t="shared" si="3"/>
        <v>67.997200000000007</v>
      </c>
      <c r="M30" s="124">
        <f t="shared" si="0"/>
        <v>89.47</v>
      </c>
      <c r="N30" s="197">
        <f t="shared" si="4"/>
        <v>0</v>
      </c>
      <c r="O30" s="125">
        <f t="shared" si="1"/>
        <v>0</v>
      </c>
    </row>
    <row r="31" spans="1:16" s="1" customFormat="1" ht="15" customHeight="1" thickBot="1" x14ac:dyDescent="0.3">
      <c r="A31" s="35"/>
      <c r="B31" s="51"/>
      <c r="C31" s="37" t="s">
        <v>105</v>
      </c>
      <c r="D31" s="257">
        <f>SUM(D32:D48)</f>
        <v>1516</v>
      </c>
      <c r="E31" s="258">
        <f>AVERAGE(E32:E48)</f>
        <v>4.7640000000000002</v>
      </c>
      <c r="F31" s="258">
        <f>AVERAGE(F32:F48)</f>
        <v>18.96764705882353</v>
      </c>
      <c r="G31" s="258">
        <f>AVERAGE(G32:G48)</f>
        <v>44.194705882352942</v>
      </c>
      <c r="H31" s="258">
        <f>AVERAGE(H32:H48)</f>
        <v>34.035294117647062</v>
      </c>
      <c r="I31" s="39">
        <f>AVERAGE(I32:I48)</f>
        <v>4.0946294117647071</v>
      </c>
      <c r="J31" s="21"/>
      <c r="K31" s="132">
        <f t="shared" si="2"/>
        <v>1516</v>
      </c>
      <c r="L31" s="133">
        <f>SUM(L32:L48)</f>
        <v>1208.0236</v>
      </c>
      <c r="M31" s="134">
        <f t="shared" si="0"/>
        <v>78.23</v>
      </c>
      <c r="N31" s="133">
        <f>SUM(N32:N48)</f>
        <v>37.984199999999994</v>
      </c>
      <c r="O31" s="135">
        <f t="shared" si="1"/>
        <v>4.7640000000000002</v>
      </c>
    </row>
    <row r="32" spans="1:16" s="1" customFormat="1" ht="15" customHeight="1" x14ac:dyDescent="0.25">
      <c r="A32" s="10">
        <v>1</v>
      </c>
      <c r="B32" s="49">
        <v>30070</v>
      </c>
      <c r="C32" s="13" t="s">
        <v>26</v>
      </c>
      <c r="D32" s="276">
        <v>88</v>
      </c>
      <c r="E32" s="277"/>
      <c r="F32" s="277">
        <v>15.91</v>
      </c>
      <c r="G32" s="277">
        <v>45.45</v>
      </c>
      <c r="H32" s="277">
        <v>38.64</v>
      </c>
      <c r="I32" s="42">
        <f t="shared" si="11"/>
        <v>4.2273000000000005</v>
      </c>
      <c r="J32" s="7"/>
      <c r="K32" s="114">
        <f t="shared" si="2"/>
        <v>88</v>
      </c>
      <c r="L32" s="115">
        <f t="shared" si="3"/>
        <v>73.999200000000002</v>
      </c>
      <c r="M32" s="116">
        <f t="shared" si="0"/>
        <v>84.09</v>
      </c>
      <c r="N32" s="115">
        <f t="shared" si="4"/>
        <v>0</v>
      </c>
      <c r="O32" s="117">
        <f t="shared" si="1"/>
        <v>0</v>
      </c>
    </row>
    <row r="33" spans="1:15" s="1" customFormat="1" ht="15" customHeight="1" x14ac:dyDescent="0.25">
      <c r="A33" s="11">
        <v>2</v>
      </c>
      <c r="B33" s="48">
        <v>30480</v>
      </c>
      <c r="C33" s="19" t="s">
        <v>113</v>
      </c>
      <c r="D33" s="278">
        <v>135</v>
      </c>
      <c r="E33" s="279">
        <v>0.74</v>
      </c>
      <c r="F33" s="279">
        <v>12.59</v>
      </c>
      <c r="G33" s="279">
        <v>41.48</v>
      </c>
      <c r="H33" s="279">
        <v>45.19</v>
      </c>
      <c r="I33" s="43">
        <f t="shared" si="11"/>
        <v>4.3112000000000004</v>
      </c>
      <c r="J33" s="7"/>
      <c r="K33" s="118">
        <f t="shared" si="2"/>
        <v>135</v>
      </c>
      <c r="L33" s="119">
        <f t="shared" si="3"/>
        <v>117.00449999999999</v>
      </c>
      <c r="M33" s="120">
        <f t="shared" si="0"/>
        <v>86.669999999999987</v>
      </c>
      <c r="N33" s="119">
        <f t="shared" si="4"/>
        <v>0.99900000000000011</v>
      </c>
      <c r="O33" s="121">
        <f t="shared" si="1"/>
        <v>0.74</v>
      </c>
    </row>
    <row r="34" spans="1:15" s="1" customFormat="1" ht="15" customHeight="1" x14ac:dyDescent="0.25">
      <c r="A34" s="11">
        <v>3</v>
      </c>
      <c r="B34" s="50">
        <v>30460</v>
      </c>
      <c r="C34" s="22" t="s">
        <v>31</v>
      </c>
      <c r="D34" s="274">
        <v>114</v>
      </c>
      <c r="E34" s="275">
        <v>1.75</v>
      </c>
      <c r="F34" s="275">
        <v>16.670000000000002</v>
      </c>
      <c r="G34" s="275">
        <v>46.49</v>
      </c>
      <c r="H34" s="275">
        <v>35.090000000000003</v>
      </c>
      <c r="I34" s="46">
        <f t="shared" si="11"/>
        <v>4.1492000000000004</v>
      </c>
      <c r="J34" s="7"/>
      <c r="K34" s="118">
        <f t="shared" si="2"/>
        <v>114</v>
      </c>
      <c r="L34" s="119">
        <f t="shared" si="3"/>
        <v>93.001200000000011</v>
      </c>
      <c r="M34" s="120">
        <f t="shared" si="0"/>
        <v>81.580000000000013</v>
      </c>
      <c r="N34" s="119">
        <f t="shared" si="4"/>
        <v>1.9950000000000001</v>
      </c>
      <c r="O34" s="121">
        <f t="shared" si="1"/>
        <v>1.75</v>
      </c>
    </row>
    <row r="35" spans="1:15" s="1" customFormat="1" ht="15" customHeight="1" x14ac:dyDescent="0.25">
      <c r="A35" s="307">
        <v>4</v>
      </c>
      <c r="B35" s="48">
        <v>30030</v>
      </c>
      <c r="C35" s="19" t="s">
        <v>25</v>
      </c>
      <c r="D35" s="278">
        <v>110</v>
      </c>
      <c r="E35" s="279">
        <v>5.45</v>
      </c>
      <c r="F35" s="279">
        <v>19.09</v>
      </c>
      <c r="G35" s="279">
        <v>40</v>
      </c>
      <c r="H35" s="279">
        <v>35.46</v>
      </c>
      <c r="I35" s="43">
        <f t="shared" si="11"/>
        <v>4.0547000000000004</v>
      </c>
      <c r="J35" s="7"/>
      <c r="K35" s="118">
        <f t="shared" si="2"/>
        <v>110</v>
      </c>
      <c r="L35" s="119">
        <f t="shared" si="3"/>
        <v>83.006</v>
      </c>
      <c r="M35" s="120">
        <f t="shared" si="0"/>
        <v>75.460000000000008</v>
      </c>
      <c r="N35" s="119">
        <f t="shared" si="4"/>
        <v>5.9950000000000001</v>
      </c>
      <c r="O35" s="121">
        <f t="shared" si="1"/>
        <v>5.45</v>
      </c>
    </row>
    <row r="36" spans="1:15" s="1" customFormat="1" ht="15" customHeight="1" x14ac:dyDescent="0.25">
      <c r="A36" s="307">
        <v>5</v>
      </c>
      <c r="B36" s="48">
        <v>31000</v>
      </c>
      <c r="C36" s="19" t="s">
        <v>39</v>
      </c>
      <c r="D36" s="278">
        <v>99</v>
      </c>
      <c r="E36" s="279">
        <v>2.02</v>
      </c>
      <c r="F36" s="279">
        <v>13.13</v>
      </c>
      <c r="G36" s="279">
        <v>35.35</v>
      </c>
      <c r="H36" s="279">
        <v>49.5</v>
      </c>
      <c r="I36" s="43">
        <f t="shared" si="11"/>
        <v>4.3233000000000006</v>
      </c>
      <c r="J36" s="7"/>
      <c r="K36" s="118">
        <f t="shared" si="2"/>
        <v>99</v>
      </c>
      <c r="L36" s="119">
        <f t="shared" si="3"/>
        <v>84.001499999999993</v>
      </c>
      <c r="M36" s="120">
        <f t="shared" si="0"/>
        <v>84.85</v>
      </c>
      <c r="N36" s="119">
        <f t="shared" si="4"/>
        <v>1.9997999999999998</v>
      </c>
      <c r="O36" s="121">
        <f t="shared" si="1"/>
        <v>2.02</v>
      </c>
    </row>
    <row r="37" spans="1:15" s="1" customFormat="1" ht="15" customHeight="1" x14ac:dyDescent="0.25">
      <c r="A37" s="307">
        <v>6</v>
      </c>
      <c r="B37" s="48">
        <v>30130</v>
      </c>
      <c r="C37" s="19" t="s">
        <v>27</v>
      </c>
      <c r="D37" s="278">
        <v>54</v>
      </c>
      <c r="E37" s="279">
        <v>11.11</v>
      </c>
      <c r="F37" s="279">
        <v>22.22</v>
      </c>
      <c r="G37" s="279">
        <v>38.89</v>
      </c>
      <c r="H37" s="279">
        <v>27.78</v>
      </c>
      <c r="I37" s="43">
        <f t="shared" si="11"/>
        <v>3.8334000000000001</v>
      </c>
      <c r="J37" s="7"/>
      <c r="K37" s="118">
        <f t="shared" si="2"/>
        <v>54</v>
      </c>
      <c r="L37" s="119">
        <f t="shared" si="3"/>
        <v>36.001800000000003</v>
      </c>
      <c r="M37" s="120">
        <f t="shared" si="0"/>
        <v>66.67</v>
      </c>
      <c r="N37" s="119">
        <f t="shared" si="4"/>
        <v>5.9993999999999996</v>
      </c>
      <c r="O37" s="121">
        <f t="shared" si="1"/>
        <v>11.11</v>
      </c>
    </row>
    <row r="38" spans="1:15" s="1" customFormat="1" ht="15" customHeight="1" x14ac:dyDescent="0.25">
      <c r="A38" s="307">
        <v>7</v>
      </c>
      <c r="B38" s="48">
        <v>30160</v>
      </c>
      <c r="C38" s="19" t="s">
        <v>28</v>
      </c>
      <c r="D38" s="278">
        <v>81</v>
      </c>
      <c r="E38" s="279">
        <v>13.58</v>
      </c>
      <c r="F38" s="279">
        <v>33.33</v>
      </c>
      <c r="G38" s="279">
        <v>33.33</v>
      </c>
      <c r="H38" s="279">
        <v>19.760000000000002</v>
      </c>
      <c r="I38" s="43">
        <f t="shared" si="11"/>
        <v>3.5926999999999998</v>
      </c>
      <c r="J38" s="7"/>
      <c r="K38" s="118">
        <f t="shared" si="2"/>
        <v>81</v>
      </c>
      <c r="L38" s="119">
        <f t="shared" si="3"/>
        <v>43.002899999999997</v>
      </c>
      <c r="M38" s="120">
        <f t="shared" si="0"/>
        <v>53.09</v>
      </c>
      <c r="N38" s="136">
        <f t="shared" si="4"/>
        <v>10.9998</v>
      </c>
      <c r="O38" s="121">
        <f t="shared" si="1"/>
        <v>13.58</v>
      </c>
    </row>
    <row r="39" spans="1:15" s="1" customFormat="1" ht="15" customHeight="1" x14ac:dyDescent="0.25">
      <c r="A39" s="307">
        <v>8</v>
      </c>
      <c r="B39" s="48">
        <v>30310</v>
      </c>
      <c r="C39" s="19" t="s">
        <v>29</v>
      </c>
      <c r="D39" s="278">
        <v>73</v>
      </c>
      <c r="E39" s="279"/>
      <c r="F39" s="279">
        <v>17.809999999999999</v>
      </c>
      <c r="G39" s="279">
        <v>49.31</v>
      </c>
      <c r="H39" s="279">
        <v>32.880000000000003</v>
      </c>
      <c r="I39" s="43">
        <f t="shared" si="11"/>
        <v>4.1507000000000005</v>
      </c>
      <c r="J39" s="7"/>
      <c r="K39" s="118">
        <f t="shared" si="2"/>
        <v>73</v>
      </c>
      <c r="L39" s="119">
        <f t="shared" si="3"/>
        <v>59.998699999999999</v>
      </c>
      <c r="M39" s="120">
        <f t="shared" si="0"/>
        <v>82.19</v>
      </c>
      <c r="N39" s="136">
        <f t="shared" si="4"/>
        <v>0</v>
      </c>
      <c r="O39" s="121">
        <f t="shared" si="1"/>
        <v>0</v>
      </c>
    </row>
    <row r="40" spans="1:15" s="1" customFormat="1" ht="15" customHeight="1" x14ac:dyDescent="0.25">
      <c r="A40" s="307">
        <v>9</v>
      </c>
      <c r="B40" s="48">
        <v>30440</v>
      </c>
      <c r="C40" s="19" t="s">
        <v>30</v>
      </c>
      <c r="D40" s="278">
        <v>84</v>
      </c>
      <c r="E40" s="279">
        <v>2.38</v>
      </c>
      <c r="F40" s="279">
        <v>22.62</v>
      </c>
      <c r="G40" s="279">
        <v>51.19</v>
      </c>
      <c r="H40" s="279">
        <v>23.81</v>
      </c>
      <c r="I40" s="43">
        <f t="shared" si="11"/>
        <v>3.9643000000000002</v>
      </c>
      <c r="J40" s="7"/>
      <c r="K40" s="118">
        <f t="shared" si="2"/>
        <v>84</v>
      </c>
      <c r="L40" s="119">
        <f t="shared" si="3"/>
        <v>63</v>
      </c>
      <c r="M40" s="120">
        <f t="shared" si="0"/>
        <v>75</v>
      </c>
      <c r="N40" s="136">
        <f t="shared" si="4"/>
        <v>1.9991999999999999</v>
      </c>
      <c r="O40" s="121">
        <f t="shared" si="1"/>
        <v>2.38</v>
      </c>
    </row>
    <row r="41" spans="1:15" s="1" customFormat="1" ht="15" customHeight="1" x14ac:dyDescent="0.25">
      <c r="A41" s="307">
        <v>10</v>
      </c>
      <c r="B41" s="272">
        <v>30500</v>
      </c>
      <c r="C41" s="270" t="s">
        <v>32</v>
      </c>
      <c r="D41" s="278">
        <v>39</v>
      </c>
      <c r="E41" s="279">
        <v>2.56</v>
      </c>
      <c r="F41" s="279">
        <v>33.33</v>
      </c>
      <c r="G41" s="279">
        <v>41.03</v>
      </c>
      <c r="H41" s="279">
        <v>23.08</v>
      </c>
      <c r="I41" s="43">
        <f t="shared" si="11"/>
        <v>3.8462999999999998</v>
      </c>
      <c r="J41" s="7"/>
      <c r="K41" s="118">
        <f t="shared" si="2"/>
        <v>39</v>
      </c>
      <c r="L41" s="119">
        <f t="shared" si="3"/>
        <v>25.0029</v>
      </c>
      <c r="M41" s="120">
        <f t="shared" si="0"/>
        <v>64.11</v>
      </c>
      <c r="N41" s="136">
        <f t="shared" si="4"/>
        <v>0.99840000000000007</v>
      </c>
      <c r="O41" s="121">
        <f t="shared" si="1"/>
        <v>2.56</v>
      </c>
    </row>
    <row r="42" spans="1:15" s="1" customFormat="1" ht="15" customHeight="1" x14ac:dyDescent="0.25">
      <c r="A42" s="307">
        <v>11</v>
      </c>
      <c r="B42" s="272">
        <v>30530</v>
      </c>
      <c r="C42" s="270" t="s">
        <v>33</v>
      </c>
      <c r="D42" s="278">
        <v>84</v>
      </c>
      <c r="E42" s="279">
        <v>7.14</v>
      </c>
      <c r="F42" s="279">
        <v>21.43</v>
      </c>
      <c r="G42" s="279">
        <v>40.479999999999997</v>
      </c>
      <c r="H42" s="279">
        <v>30.95</v>
      </c>
      <c r="I42" s="43">
        <f t="shared" si="11"/>
        <v>3.9523999999999999</v>
      </c>
      <c r="J42" s="7"/>
      <c r="K42" s="118">
        <f t="shared" si="2"/>
        <v>84</v>
      </c>
      <c r="L42" s="119">
        <f t="shared" si="3"/>
        <v>60.00119999999999</v>
      </c>
      <c r="M42" s="120">
        <f t="shared" si="0"/>
        <v>71.429999999999993</v>
      </c>
      <c r="N42" s="136">
        <f t="shared" si="4"/>
        <v>5.9976000000000003</v>
      </c>
      <c r="O42" s="121">
        <f t="shared" si="1"/>
        <v>7.14</v>
      </c>
    </row>
    <row r="43" spans="1:15" s="1" customFormat="1" ht="15" customHeight="1" x14ac:dyDescent="0.25">
      <c r="A43" s="307">
        <v>12</v>
      </c>
      <c r="B43" s="272">
        <v>30640</v>
      </c>
      <c r="C43" s="270" t="s">
        <v>34</v>
      </c>
      <c r="D43" s="278">
        <v>99</v>
      </c>
      <c r="E43" s="279"/>
      <c r="F43" s="279">
        <v>17.170000000000002</v>
      </c>
      <c r="G43" s="279">
        <v>46.47</v>
      </c>
      <c r="H43" s="279">
        <v>36.36</v>
      </c>
      <c r="I43" s="43">
        <f t="shared" si="11"/>
        <v>4.1919000000000004</v>
      </c>
      <c r="J43" s="7"/>
      <c r="K43" s="118">
        <f t="shared" si="2"/>
        <v>99</v>
      </c>
      <c r="L43" s="119">
        <f t="shared" si="3"/>
        <v>82.0017</v>
      </c>
      <c r="M43" s="120">
        <f t="shared" si="0"/>
        <v>82.83</v>
      </c>
      <c r="N43" s="119">
        <f t="shared" si="4"/>
        <v>0</v>
      </c>
      <c r="O43" s="121">
        <f t="shared" si="1"/>
        <v>0</v>
      </c>
    </row>
    <row r="44" spans="1:15" s="1" customFormat="1" ht="15" customHeight="1" x14ac:dyDescent="0.25">
      <c r="A44" s="307">
        <v>13</v>
      </c>
      <c r="B44" s="272">
        <v>30650</v>
      </c>
      <c r="C44" s="270" t="s">
        <v>35</v>
      </c>
      <c r="D44" s="278">
        <v>116</v>
      </c>
      <c r="E44" s="279"/>
      <c r="F44" s="279">
        <v>14.65</v>
      </c>
      <c r="G44" s="279">
        <v>49.14</v>
      </c>
      <c r="H44" s="279">
        <v>36.21</v>
      </c>
      <c r="I44" s="43">
        <f t="shared" si="11"/>
        <v>4.2156000000000002</v>
      </c>
      <c r="J44" s="7"/>
      <c r="K44" s="118">
        <f t="shared" si="2"/>
        <v>116</v>
      </c>
      <c r="L44" s="119">
        <f t="shared" si="3"/>
        <v>99.005999999999986</v>
      </c>
      <c r="M44" s="120">
        <f t="shared" si="0"/>
        <v>85.35</v>
      </c>
      <c r="N44" s="119">
        <f t="shared" si="4"/>
        <v>0</v>
      </c>
      <c r="O44" s="121">
        <f t="shared" si="1"/>
        <v>0</v>
      </c>
    </row>
    <row r="45" spans="1:15" s="1" customFormat="1" ht="15" customHeight="1" x14ac:dyDescent="0.25">
      <c r="A45" s="307">
        <v>14</v>
      </c>
      <c r="B45" s="272">
        <v>30790</v>
      </c>
      <c r="C45" s="270" t="s">
        <v>36</v>
      </c>
      <c r="D45" s="278">
        <v>50</v>
      </c>
      <c r="E45" s="279"/>
      <c r="F45" s="279">
        <v>20</v>
      </c>
      <c r="G45" s="279">
        <v>60</v>
      </c>
      <c r="H45" s="279">
        <v>20</v>
      </c>
      <c r="I45" s="43">
        <f t="shared" si="11"/>
        <v>4</v>
      </c>
      <c r="J45" s="7"/>
      <c r="K45" s="118">
        <f t="shared" si="2"/>
        <v>50</v>
      </c>
      <c r="L45" s="119">
        <f t="shared" ref="L45" si="12">M45*K45/100</f>
        <v>40</v>
      </c>
      <c r="M45" s="120">
        <f t="shared" ref="M45" si="13">G45+H45</f>
        <v>80</v>
      </c>
      <c r="N45" s="136">
        <f t="shared" ref="N45" si="14">O45*K45/100</f>
        <v>0</v>
      </c>
      <c r="O45" s="121">
        <f t="shared" ref="O45" si="15">E45</f>
        <v>0</v>
      </c>
    </row>
    <row r="46" spans="1:15" s="1" customFormat="1" ht="15" customHeight="1" x14ac:dyDescent="0.25">
      <c r="A46" s="307">
        <v>15</v>
      </c>
      <c r="B46" s="272">
        <v>30890</v>
      </c>
      <c r="C46" s="270" t="s">
        <v>37</v>
      </c>
      <c r="D46" s="278">
        <v>77</v>
      </c>
      <c r="E46" s="279"/>
      <c r="F46" s="279">
        <v>18.18</v>
      </c>
      <c r="G46" s="279">
        <v>50.65</v>
      </c>
      <c r="H46" s="279">
        <v>31.17</v>
      </c>
      <c r="I46" s="43">
        <f t="shared" si="11"/>
        <v>4.1299000000000001</v>
      </c>
      <c r="J46" s="7"/>
      <c r="K46" s="118">
        <f t="shared" si="2"/>
        <v>77</v>
      </c>
      <c r="L46" s="119">
        <f t="shared" si="3"/>
        <v>63.001399999999997</v>
      </c>
      <c r="M46" s="120">
        <f t="shared" si="0"/>
        <v>81.819999999999993</v>
      </c>
      <c r="N46" s="119">
        <f t="shared" si="4"/>
        <v>0</v>
      </c>
      <c r="O46" s="121">
        <f t="shared" si="1"/>
        <v>0</v>
      </c>
    </row>
    <row r="47" spans="1:15" s="1" customFormat="1" ht="15" customHeight="1" x14ac:dyDescent="0.25">
      <c r="A47" s="307">
        <v>16</v>
      </c>
      <c r="B47" s="272">
        <v>30940</v>
      </c>
      <c r="C47" s="270" t="s">
        <v>38</v>
      </c>
      <c r="D47" s="278">
        <v>103</v>
      </c>
      <c r="E47" s="279"/>
      <c r="F47" s="279">
        <v>10.68</v>
      </c>
      <c r="G47" s="279">
        <v>46.6</v>
      </c>
      <c r="H47" s="279">
        <v>42.72</v>
      </c>
      <c r="I47" s="43">
        <f t="shared" si="11"/>
        <v>4.3203999999999994</v>
      </c>
      <c r="J47" s="7"/>
      <c r="K47" s="118">
        <f t="shared" si="2"/>
        <v>103</v>
      </c>
      <c r="L47" s="119">
        <f t="shared" si="3"/>
        <v>91.999599999999987</v>
      </c>
      <c r="M47" s="120">
        <f t="shared" si="0"/>
        <v>89.32</v>
      </c>
      <c r="N47" s="119">
        <f t="shared" si="4"/>
        <v>0</v>
      </c>
      <c r="O47" s="121">
        <f t="shared" si="1"/>
        <v>0</v>
      </c>
    </row>
    <row r="48" spans="1:15" s="1" customFormat="1" ht="15" customHeight="1" thickBot="1" x14ac:dyDescent="0.3">
      <c r="A48" s="307">
        <v>17</v>
      </c>
      <c r="B48" s="273">
        <v>31480</v>
      </c>
      <c r="C48" s="271" t="s">
        <v>40</v>
      </c>
      <c r="D48" s="280">
        <v>110</v>
      </c>
      <c r="E48" s="281">
        <v>0.91</v>
      </c>
      <c r="F48" s="281">
        <v>13.64</v>
      </c>
      <c r="G48" s="281">
        <v>35.450000000000003</v>
      </c>
      <c r="H48" s="281">
        <v>50</v>
      </c>
      <c r="I48" s="45">
        <f t="shared" si="11"/>
        <v>4.3454000000000006</v>
      </c>
      <c r="J48" s="7"/>
      <c r="K48" s="122">
        <f t="shared" si="2"/>
        <v>110</v>
      </c>
      <c r="L48" s="123">
        <f t="shared" si="3"/>
        <v>93.995000000000005</v>
      </c>
      <c r="M48" s="124">
        <f t="shared" si="0"/>
        <v>85.45</v>
      </c>
      <c r="N48" s="123">
        <f t="shared" si="4"/>
        <v>1.0010000000000001</v>
      </c>
      <c r="O48" s="125">
        <f t="shared" si="1"/>
        <v>0.91</v>
      </c>
    </row>
    <row r="49" spans="1:15" s="1" customFormat="1" ht="15" customHeight="1" thickBot="1" x14ac:dyDescent="0.3">
      <c r="A49" s="35"/>
      <c r="B49" s="51"/>
      <c r="C49" s="37" t="s">
        <v>106</v>
      </c>
      <c r="D49" s="36">
        <f>SUM(D50:D68)</f>
        <v>1723</v>
      </c>
      <c r="E49" s="97">
        <f t="shared" ref="E49:H49" si="16">AVERAGE(E50:E68)</f>
        <v>3.7612500000000004</v>
      </c>
      <c r="F49" s="97">
        <f t="shared" si="16"/>
        <v>15.735555555555557</v>
      </c>
      <c r="G49" s="97">
        <f t="shared" si="16"/>
        <v>42.817894736842113</v>
      </c>
      <c r="H49" s="97">
        <f t="shared" si="16"/>
        <v>40.691052631578948</v>
      </c>
      <c r="I49" s="41">
        <f>AVERAGE(I50:I68)</f>
        <v>4.226163157894737</v>
      </c>
      <c r="J49" s="21"/>
      <c r="K49" s="132">
        <f t="shared" si="2"/>
        <v>1723</v>
      </c>
      <c r="L49" s="133">
        <f>SUM(L50:L68)</f>
        <v>1480.0095000000001</v>
      </c>
      <c r="M49" s="134">
        <f t="shared" si="0"/>
        <v>83.508947368421062</v>
      </c>
      <c r="N49" s="133">
        <f>SUM(N50:N68)</f>
        <v>18.003700000000002</v>
      </c>
      <c r="O49" s="135">
        <f t="shared" si="1"/>
        <v>3.7612500000000004</v>
      </c>
    </row>
    <row r="50" spans="1:15" s="1" customFormat="1" ht="15" customHeight="1" x14ac:dyDescent="0.25">
      <c r="A50" s="60">
        <v>1</v>
      </c>
      <c r="B50" s="49">
        <v>40010</v>
      </c>
      <c r="C50" s="13" t="s">
        <v>41</v>
      </c>
      <c r="D50" s="286">
        <v>183</v>
      </c>
      <c r="E50" s="287"/>
      <c r="F50" s="287">
        <v>7.65</v>
      </c>
      <c r="G50" s="287">
        <v>36.61</v>
      </c>
      <c r="H50" s="287">
        <v>55.74</v>
      </c>
      <c r="I50" s="42">
        <f t="shared" si="11"/>
        <v>4.4809000000000001</v>
      </c>
      <c r="J50" s="21"/>
      <c r="K50" s="114">
        <f t="shared" si="2"/>
        <v>183</v>
      </c>
      <c r="L50" s="115">
        <f t="shared" si="3"/>
        <v>169.00049999999999</v>
      </c>
      <c r="M50" s="116">
        <f t="shared" si="0"/>
        <v>92.35</v>
      </c>
      <c r="N50" s="115">
        <f t="shared" si="4"/>
        <v>0</v>
      </c>
      <c r="O50" s="117">
        <f t="shared" si="1"/>
        <v>0</v>
      </c>
    </row>
    <row r="51" spans="1:15" s="1" customFormat="1" ht="15" customHeight="1" x14ac:dyDescent="0.25">
      <c r="A51" s="23">
        <v>2</v>
      </c>
      <c r="B51" s="48">
        <v>40030</v>
      </c>
      <c r="C51" s="19" t="s">
        <v>43</v>
      </c>
      <c r="D51" s="288">
        <v>48</v>
      </c>
      <c r="E51" s="289"/>
      <c r="F51" s="289"/>
      <c r="G51" s="289">
        <v>22.92</v>
      </c>
      <c r="H51" s="289">
        <v>77.08</v>
      </c>
      <c r="I51" s="43">
        <f t="shared" si="11"/>
        <v>4.7707999999999995</v>
      </c>
      <c r="J51" s="21"/>
      <c r="K51" s="118">
        <f t="shared" si="2"/>
        <v>48</v>
      </c>
      <c r="L51" s="119">
        <f t="shared" si="3"/>
        <v>48</v>
      </c>
      <c r="M51" s="120">
        <f t="shared" si="0"/>
        <v>100</v>
      </c>
      <c r="N51" s="119">
        <f t="shared" si="4"/>
        <v>0</v>
      </c>
      <c r="O51" s="121">
        <f t="shared" si="1"/>
        <v>0</v>
      </c>
    </row>
    <row r="52" spans="1:15" s="1" customFormat="1" ht="15" customHeight="1" x14ac:dyDescent="0.25">
      <c r="A52" s="23">
        <v>3</v>
      </c>
      <c r="B52" s="48">
        <v>40410</v>
      </c>
      <c r="C52" s="19" t="s">
        <v>50</v>
      </c>
      <c r="D52" s="288">
        <v>186</v>
      </c>
      <c r="E52" s="289"/>
      <c r="F52" s="289">
        <v>2.15</v>
      </c>
      <c r="G52" s="289">
        <v>22.04</v>
      </c>
      <c r="H52" s="289">
        <v>75.81</v>
      </c>
      <c r="I52" s="43">
        <f t="shared" si="11"/>
        <v>4.7366000000000001</v>
      </c>
      <c r="J52" s="21"/>
      <c r="K52" s="118">
        <f t="shared" si="2"/>
        <v>186</v>
      </c>
      <c r="L52" s="119">
        <f t="shared" si="3"/>
        <v>182.00099999999998</v>
      </c>
      <c r="M52" s="120">
        <f t="shared" si="0"/>
        <v>97.85</v>
      </c>
      <c r="N52" s="119">
        <f t="shared" si="4"/>
        <v>0</v>
      </c>
      <c r="O52" s="121">
        <f t="shared" si="1"/>
        <v>0</v>
      </c>
    </row>
    <row r="53" spans="1:15" s="1" customFormat="1" ht="15" customHeight="1" x14ac:dyDescent="0.25">
      <c r="A53" s="23">
        <v>4</v>
      </c>
      <c r="B53" s="48">
        <v>40011</v>
      </c>
      <c r="C53" s="19" t="s">
        <v>42</v>
      </c>
      <c r="D53" s="288">
        <v>228</v>
      </c>
      <c r="E53" s="289">
        <v>1.76</v>
      </c>
      <c r="F53" s="289">
        <v>11.4</v>
      </c>
      <c r="G53" s="289">
        <v>34.65</v>
      </c>
      <c r="H53" s="289">
        <v>52.19</v>
      </c>
      <c r="I53" s="43">
        <f t="shared" si="11"/>
        <v>4.3727</v>
      </c>
      <c r="J53" s="21"/>
      <c r="K53" s="118">
        <f t="shared" si="2"/>
        <v>228</v>
      </c>
      <c r="L53" s="119">
        <f t="shared" si="3"/>
        <v>197.99520000000001</v>
      </c>
      <c r="M53" s="120">
        <f t="shared" si="0"/>
        <v>86.84</v>
      </c>
      <c r="N53" s="119">
        <f t="shared" si="4"/>
        <v>4.0128000000000004</v>
      </c>
      <c r="O53" s="121">
        <f t="shared" si="1"/>
        <v>1.76</v>
      </c>
    </row>
    <row r="54" spans="1:15" s="1" customFormat="1" ht="15" customHeight="1" x14ac:dyDescent="0.25">
      <c r="A54" s="23">
        <v>5</v>
      </c>
      <c r="B54" s="48">
        <v>40080</v>
      </c>
      <c r="C54" s="19" t="s">
        <v>98</v>
      </c>
      <c r="D54" s="288">
        <v>124</v>
      </c>
      <c r="E54" s="289">
        <v>0.81</v>
      </c>
      <c r="F54" s="289">
        <v>19.350000000000001</v>
      </c>
      <c r="G54" s="289">
        <v>43.55</v>
      </c>
      <c r="H54" s="289">
        <v>36.29</v>
      </c>
      <c r="I54" s="43">
        <f t="shared" si="11"/>
        <v>4.1532</v>
      </c>
      <c r="J54" s="21"/>
      <c r="K54" s="118">
        <f t="shared" si="2"/>
        <v>124</v>
      </c>
      <c r="L54" s="119">
        <f t="shared" si="3"/>
        <v>99.001599999999996</v>
      </c>
      <c r="M54" s="120">
        <f t="shared" si="0"/>
        <v>79.84</v>
      </c>
      <c r="N54" s="119">
        <f t="shared" si="4"/>
        <v>1.0044000000000002</v>
      </c>
      <c r="O54" s="121">
        <f t="shared" si="1"/>
        <v>0.81</v>
      </c>
    </row>
    <row r="55" spans="1:15" s="1" customFormat="1" ht="15" customHeight="1" x14ac:dyDescent="0.25">
      <c r="A55" s="23">
        <v>6</v>
      </c>
      <c r="B55" s="48">
        <v>40100</v>
      </c>
      <c r="C55" s="19" t="s">
        <v>44</v>
      </c>
      <c r="D55" s="288">
        <v>79</v>
      </c>
      <c r="E55" s="289"/>
      <c r="F55" s="289">
        <v>13.93</v>
      </c>
      <c r="G55" s="289">
        <v>56.96</v>
      </c>
      <c r="H55" s="289">
        <v>29.11</v>
      </c>
      <c r="I55" s="43">
        <f t="shared" si="11"/>
        <v>4.1517999999999997</v>
      </c>
      <c r="J55" s="21"/>
      <c r="K55" s="118">
        <f t="shared" si="2"/>
        <v>79</v>
      </c>
      <c r="L55" s="119">
        <f t="shared" si="3"/>
        <v>67.9953</v>
      </c>
      <c r="M55" s="120">
        <f t="shared" si="0"/>
        <v>86.07</v>
      </c>
      <c r="N55" s="119">
        <f t="shared" si="4"/>
        <v>0</v>
      </c>
      <c r="O55" s="121">
        <f t="shared" si="1"/>
        <v>0</v>
      </c>
    </row>
    <row r="56" spans="1:15" s="1" customFormat="1" ht="15" customHeight="1" x14ac:dyDescent="0.25">
      <c r="A56" s="23">
        <v>7</v>
      </c>
      <c r="B56" s="48">
        <v>40020</v>
      </c>
      <c r="C56" s="19" t="s">
        <v>112</v>
      </c>
      <c r="D56" s="288">
        <v>32</v>
      </c>
      <c r="E56" s="289"/>
      <c r="F56" s="289">
        <v>3.12</v>
      </c>
      <c r="G56" s="289">
        <v>31.25</v>
      </c>
      <c r="H56" s="289">
        <v>65.63</v>
      </c>
      <c r="I56" s="43">
        <f t="shared" si="11"/>
        <v>4.6250999999999998</v>
      </c>
      <c r="J56" s="21"/>
      <c r="K56" s="118">
        <f t="shared" si="2"/>
        <v>32</v>
      </c>
      <c r="L56" s="119">
        <f t="shared" si="3"/>
        <v>31.0016</v>
      </c>
      <c r="M56" s="120">
        <f t="shared" si="0"/>
        <v>96.88</v>
      </c>
      <c r="N56" s="136">
        <f t="shared" si="4"/>
        <v>0</v>
      </c>
      <c r="O56" s="121">
        <f t="shared" si="1"/>
        <v>0</v>
      </c>
    </row>
    <row r="57" spans="1:15" s="1" customFormat="1" ht="15" customHeight="1" x14ac:dyDescent="0.25">
      <c r="A57" s="23">
        <v>8</v>
      </c>
      <c r="B57" s="48">
        <v>40031</v>
      </c>
      <c r="C57" s="19" t="s">
        <v>115</v>
      </c>
      <c r="D57" s="288">
        <v>116</v>
      </c>
      <c r="E57" s="289"/>
      <c r="F57" s="289">
        <v>7.76</v>
      </c>
      <c r="G57" s="289">
        <v>58.62</v>
      </c>
      <c r="H57" s="289">
        <v>33.619999999999997</v>
      </c>
      <c r="I57" s="43">
        <f t="shared" si="11"/>
        <v>4.2586000000000004</v>
      </c>
      <c r="J57" s="21"/>
      <c r="K57" s="118">
        <f t="shared" si="2"/>
        <v>116</v>
      </c>
      <c r="L57" s="119">
        <f t="shared" si="3"/>
        <v>106.9984</v>
      </c>
      <c r="M57" s="120">
        <f t="shared" si="0"/>
        <v>92.24</v>
      </c>
      <c r="N57" s="119">
        <f t="shared" si="4"/>
        <v>0</v>
      </c>
      <c r="O57" s="121">
        <f t="shared" si="1"/>
        <v>0</v>
      </c>
    </row>
    <row r="58" spans="1:15" s="1" customFormat="1" ht="15" customHeight="1" x14ac:dyDescent="0.25">
      <c r="A58" s="23">
        <v>9</v>
      </c>
      <c r="B58" s="48">
        <v>40210</v>
      </c>
      <c r="C58" s="19" t="s">
        <v>46</v>
      </c>
      <c r="D58" s="288">
        <v>48</v>
      </c>
      <c r="E58" s="289">
        <v>4.16</v>
      </c>
      <c r="F58" s="289">
        <v>18.75</v>
      </c>
      <c r="G58" s="289">
        <v>54.17</v>
      </c>
      <c r="H58" s="289">
        <v>22.92</v>
      </c>
      <c r="I58" s="43">
        <f t="shared" si="11"/>
        <v>3.9585000000000004</v>
      </c>
      <c r="J58" s="21"/>
      <c r="K58" s="118">
        <f t="shared" si="2"/>
        <v>48</v>
      </c>
      <c r="L58" s="119">
        <f t="shared" si="3"/>
        <v>37.0032</v>
      </c>
      <c r="M58" s="120">
        <f t="shared" si="0"/>
        <v>77.09</v>
      </c>
      <c r="N58" s="136">
        <f t="shared" si="4"/>
        <v>1.9968000000000001</v>
      </c>
      <c r="O58" s="121">
        <f t="shared" si="1"/>
        <v>4.16</v>
      </c>
    </row>
    <row r="59" spans="1:15" s="1" customFormat="1" ht="15" customHeight="1" x14ac:dyDescent="0.25">
      <c r="A59" s="23">
        <v>10</v>
      </c>
      <c r="B59" s="48">
        <v>40300</v>
      </c>
      <c r="C59" s="19" t="s">
        <v>47</v>
      </c>
      <c r="D59" s="288">
        <v>25</v>
      </c>
      <c r="E59" s="289"/>
      <c r="F59" s="289">
        <v>28</v>
      </c>
      <c r="G59" s="289">
        <v>44</v>
      </c>
      <c r="H59" s="289">
        <v>28</v>
      </c>
      <c r="I59" s="43">
        <f t="shared" si="11"/>
        <v>4</v>
      </c>
      <c r="J59" s="21"/>
      <c r="K59" s="118">
        <f t="shared" si="2"/>
        <v>25</v>
      </c>
      <c r="L59" s="119">
        <f t="shared" si="3"/>
        <v>18</v>
      </c>
      <c r="M59" s="120">
        <f t="shared" si="0"/>
        <v>72</v>
      </c>
      <c r="N59" s="119">
        <f t="shared" si="4"/>
        <v>0</v>
      </c>
      <c r="O59" s="121">
        <f t="shared" si="1"/>
        <v>0</v>
      </c>
    </row>
    <row r="60" spans="1:15" s="1" customFormat="1" ht="15" customHeight="1" x14ac:dyDescent="0.25">
      <c r="A60" s="23">
        <v>11</v>
      </c>
      <c r="B60" s="48">
        <v>40360</v>
      </c>
      <c r="C60" s="19" t="s">
        <v>48</v>
      </c>
      <c r="D60" s="288">
        <v>75</v>
      </c>
      <c r="E60" s="289">
        <v>1.33</v>
      </c>
      <c r="F60" s="289">
        <v>20</v>
      </c>
      <c r="G60" s="289">
        <v>52</v>
      </c>
      <c r="H60" s="289">
        <v>26.67</v>
      </c>
      <c r="I60" s="43">
        <f t="shared" si="11"/>
        <v>4.0400999999999998</v>
      </c>
      <c r="J60" s="21"/>
      <c r="K60" s="118">
        <f t="shared" si="2"/>
        <v>75</v>
      </c>
      <c r="L60" s="119">
        <f t="shared" si="3"/>
        <v>59.002499999999998</v>
      </c>
      <c r="M60" s="120">
        <f t="shared" si="0"/>
        <v>78.67</v>
      </c>
      <c r="N60" s="119">
        <f t="shared" si="4"/>
        <v>0.99750000000000005</v>
      </c>
      <c r="O60" s="121">
        <f t="shared" si="1"/>
        <v>1.33</v>
      </c>
    </row>
    <row r="61" spans="1:15" s="1" customFormat="1" ht="15" customHeight="1" x14ac:dyDescent="0.25">
      <c r="A61" s="23">
        <v>12</v>
      </c>
      <c r="B61" s="48">
        <v>40390</v>
      </c>
      <c r="C61" s="19" t="s">
        <v>49</v>
      </c>
      <c r="D61" s="288">
        <v>62</v>
      </c>
      <c r="E61" s="289">
        <v>8.06</v>
      </c>
      <c r="F61" s="289">
        <v>32.26</v>
      </c>
      <c r="G61" s="289">
        <v>43.55</v>
      </c>
      <c r="H61" s="289">
        <v>16.13</v>
      </c>
      <c r="I61" s="43">
        <f t="shared" si="11"/>
        <v>3.6775000000000002</v>
      </c>
      <c r="J61" s="21"/>
      <c r="K61" s="118">
        <f t="shared" si="2"/>
        <v>62</v>
      </c>
      <c r="L61" s="119">
        <f t="shared" si="3"/>
        <v>37.001599999999996</v>
      </c>
      <c r="M61" s="120">
        <f t="shared" si="0"/>
        <v>59.679999999999993</v>
      </c>
      <c r="N61" s="119">
        <f t="shared" si="4"/>
        <v>4.9972000000000003</v>
      </c>
      <c r="O61" s="121">
        <f t="shared" si="1"/>
        <v>8.06</v>
      </c>
    </row>
    <row r="62" spans="1:15" s="1" customFormat="1" ht="15" customHeight="1" x14ac:dyDescent="0.25">
      <c r="A62" s="23">
        <v>13</v>
      </c>
      <c r="B62" s="48">
        <v>40720</v>
      </c>
      <c r="C62" s="19" t="s">
        <v>111</v>
      </c>
      <c r="D62" s="288">
        <v>85</v>
      </c>
      <c r="E62" s="289"/>
      <c r="F62" s="289">
        <v>7.06</v>
      </c>
      <c r="G62" s="289">
        <v>51.76</v>
      </c>
      <c r="H62" s="289">
        <v>41.18</v>
      </c>
      <c r="I62" s="43">
        <f t="shared" si="11"/>
        <v>4.3411999999999997</v>
      </c>
      <c r="J62" s="21"/>
      <c r="K62" s="118">
        <f t="shared" si="2"/>
        <v>85</v>
      </c>
      <c r="L62" s="119">
        <f t="shared" si="3"/>
        <v>78.998999999999995</v>
      </c>
      <c r="M62" s="120">
        <f t="shared" si="0"/>
        <v>92.94</v>
      </c>
      <c r="N62" s="119">
        <f t="shared" si="4"/>
        <v>0</v>
      </c>
      <c r="O62" s="121">
        <f t="shared" si="1"/>
        <v>0</v>
      </c>
    </row>
    <row r="63" spans="1:15" s="1" customFormat="1" ht="15" customHeight="1" x14ac:dyDescent="0.25">
      <c r="A63" s="23">
        <v>14</v>
      </c>
      <c r="B63" s="48">
        <v>40730</v>
      </c>
      <c r="C63" s="19" t="s">
        <v>51</v>
      </c>
      <c r="D63" s="288">
        <v>21</v>
      </c>
      <c r="E63" s="289">
        <v>9.52</v>
      </c>
      <c r="F63" s="289">
        <v>19.05</v>
      </c>
      <c r="G63" s="289">
        <v>57.14</v>
      </c>
      <c r="H63" s="289">
        <v>14.29</v>
      </c>
      <c r="I63" s="43">
        <f t="shared" si="11"/>
        <v>3.762</v>
      </c>
      <c r="J63" s="21"/>
      <c r="K63" s="118">
        <f t="shared" si="2"/>
        <v>21</v>
      </c>
      <c r="L63" s="119">
        <f t="shared" si="3"/>
        <v>15.000300000000003</v>
      </c>
      <c r="M63" s="120">
        <f t="shared" si="0"/>
        <v>71.430000000000007</v>
      </c>
      <c r="N63" s="136">
        <f t="shared" si="4"/>
        <v>1.9991999999999999</v>
      </c>
      <c r="O63" s="121">
        <f t="shared" si="1"/>
        <v>9.52</v>
      </c>
    </row>
    <row r="64" spans="1:15" s="1" customFormat="1" ht="15" customHeight="1" x14ac:dyDescent="0.25">
      <c r="A64" s="23">
        <v>15</v>
      </c>
      <c r="B64" s="48">
        <v>40820</v>
      </c>
      <c r="C64" s="19" t="s">
        <v>52</v>
      </c>
      <c r="D64" s="288">
        <v>75</v>
      </c>
      <c r="E64" s="289"/>
      <c r="F64" s="289">
        <v>6.67</v>
      </c>
      <c r="G64" s="289">
        <v>44</v>
      </c>
      <c r="H64" s="289">
        <v>49.33</v>
      </c>
      <c r="I64" s="43">
        <f t="shared" si="11"/>
        <v>4.4265999999999996</v>
      </c>
      <c r="J64" s="21"/>
      <c r="K64" s="118">
        <f t="shared" si="2"/>
        <v>75</v>
      </c>
      <c r="L64" s="119">
        <f t="shared" si="3"/>
        <v>69.997500000000002</v>
      </c>
      <c r="M64" s="120">
        <f t="shared" si="0"/>
        <v>93.33</v>
      </c>
      <c r="N64" s="136">
        <f t="shared" si="4"/>
        <v>0</v>
      </c>
      <c r="O64" s="121">
        <f t="shared" si="1"/>
        <v>0</v>
      </c>
    </row>
    <row r="65" spans="1:15" s="1" customFormat="1" ht="15" customHeight="1" x14ac:dyDescent="0.25">
      <c r="A65" s="23">
        <v>16</v>
      </c>
      <c r="B65" s="48">
        <v>40840</v>
      </c>
      <c r="C65" s="19" t="s">
        <v>53</v>
      </c>
      <c r="D65" s="288">
        <v>68</v>
      </c>
      <c r="E65" s="289">
        <v>2.94</v>
      </c>
      <c r="F65" s="289">
        <v>27.94</v>
      </c>
      <c r="G65" s="289">
        <v>44.12</v>
      </c>
      <c r="H65" s="289">
        <v>25</v>
      </c>
      <c r="I65" s="43">
        <f t="shared" si="11"/>
        <v>3.9117999999999999</v>
      </c>
      <c r="J65" s="21"/>
      <c r="K65" s="118">
        <f t="shared" si="2"/>
        <v>68</v>
      </c>
      <c r="L65" s="119">
        <f t="shared" si="3"/>
        <v>47.001599999999996</v>
      </c>
      <c r="M65" s="120">
        <f t="shared" si="0"/>
        <v>69.12</v>
      </c>
      <c r="N65" s="136">
        <f t="shared" si="4"/>
        <v>1.9991999999999999</v>
      </c>
      <c r="O65" s="121">
        <f t="shared" si="1"/>
        <v>2.94</v>
      </c>
    </row>
    <row r="66" spans="1:15" s="1" customFormat="1" ht="15" customHeight="1" x14ac:dyDescent="0.25">
      <c r="A66" s="23">
        <v>17</v>
      </c>
      <c r="B66" s="48">
        <v>40950</v>
      </c>
      <c r="C66" s="19" t="s">
        <v>54</v>
      </c>
      <c r="D66" s="288">
        <v>92</v>
      </c>
      <c r="E66" s="289"/>
      <c r="F66" s="289">
        <v>23.91</v>
      </c>
      <c r="G66" s="289">
        <v>30.44</v>
      </c>
      <c r="H66" s="289">
        <v>45.65</v>
      </c>
      <c r="I66" s="43">
        <f t="shared" si="11"/>
        <v>4.2174000000000005</v>
      </c>
      <c r="J66" s="21"/>
      <c r="K66" s="118">
        <f t="shared" si="2"/>
        <v>92</v>
      </c>
      <c r="L66" s="119">
        <f t="shared" si="3"/>
        <v>70.002800000000008</v>
      </c>
      <c r="M66" s="120">
        <f t="shared" si="0"/>
        <v>76.09</v>
      </c>
      <c r="N66" s="136">
        <f t="shared" si="4"/>
        <v>0</v>
      </c>
      <c r="O66" s="121">
        <f t="shared" si="1"/>
        <v>0</v>
      </c>
    </row>
    <row r="67" spans="1:15" s="1" customFormat="1" ht="15" customHeight="1" x14ac:dyDescent="0.25">
      <c r="A67" s="23">
        <v>18</v>
      </c>
      <c r="B67" s="50">
        <v>40990</v>
      </c>
      <c r="C67" s="22" t="s">
        <v>55</v>
      </c>
      <c r="D67" s="284">
        <v>110</v>
      </c>
      <c r="E67" s="285"/>
      <c r="F67" s="285">
        <v>14.54</v>
      </c>
      <c r="G67" s="285">
        <v>41.82</v>
      </c>
      <c r="H67" s="285">
        <v>43.64</v>
      </c>
      <c r="I67" s="46">
        <f t="shared" si="11"/>
        <v>4.2910000000000004</v>
      </c>
      <c r="J67" s="21"/>
      <c r="K67" s="118">
        <f t="shared" si="2"/>
        <v>110</v>
      </c>
      <c r="L67" s="119">
        <f t="shared" si="3"/>
        <v>94.006</v>
      </c>
      <c r="M67" s="120">
        <f t="shared" si="0"/>
        <v>85.460000000000008</v>
      </c>
      <c r="N67" s="136">
        <f t="shared" si="4"/>
        <v>0</v>
      </c>
      <c r="O67" s="121">
        <f t="shared" si="1"/>
        <v>0</v>
      </c>
    </row>
    <row r="68" spans="1:15" s="1" customFormat="1" ht="15" customHeight="1" thickBot="1" x14ac:dyDescent="0.3">
      <c r="A68" s="24">
        <v>19</v>
      </c>
      <c r="B68" s="48">
        <v>40133</v>
      </c>
      <c r="C68" s="19" t="s">
        <v>45</v>
      </c>
      <c r="D68" s="288">
        <v>66</v>
      </c>
      <c r="E68" s="289">
        <v>1.51</v>
      </c>
      <c r="F68" s="289">
        <v>19.7</v>
      </c>
      <c r="G68" s="289">
        <v>43.94</v>
      </c>
      <c r="H68" s="289">
        <v>34.85</v>
      </c>
      <c r="I68" s="43">
        <f t="shared" si="11"/>
        <v>4.1212999999999997</v>
      </c>
      <c r="J68" s="21"/>
      <c r="K68" s="122">
        <f t="shared" si="2"/>
        <v>66</v>
      </c>
      <c r="L68" s="123">
        <f t="shared" si="3"/>
        <v>52.001399999999997</v>
      </c>
      <c r="M68" s="124">
        <f t="shared" si="0"/>
        <v>78.789999999999992</v>
      </c>
      <c r="N68" s="197">
        <f t="shared" si="4"/>
        <v>0.99659999999999993</v>
      </c>
      <c r="O68" s="125">
        <f t="shared" si="1"/>
        <v>1.51</v>
      </c>
    </row>
    <row r="69" spans="1:15" s="1" customFormat="1" ht="15" customHeight="1" thickBot="1" x14ac:dyDescent="0.3">
      <c r="A69" s="35"/>
      <c r="B69" s="51"/>
      <c r="C69" s="37" t="s">
        <v>107</v>
      </c>
      <c r="D69" s="36">
        <f>SUM(D70:D82)</f>
        <v>1275</v>
      </c>
      <c r="E69" s="38">
        <f>AVERAGE(E70:E82)</f>
        <v>2.7085714285714286</v>
      </c>
      <c r="F69" s="38">
        <f>AVERAGE(F70:F82)</f>
        <v>15.003076923076922</v>
      </c>
      <c r="G69" s="38">
        <f>AVERAGE(G70:G82)</f>
        <v>40.843846153846158</v>
      </c>
      <c r="H69" s="38">
        <f>AVERAGE(H70:H82)</f>
        <v>42.694615384615382</v>
      </c>
      <c r="I69" s="39">
        <f>AVERAGE(I70:I82)</f>
        <v>4.2477461538461529</v>
      </c>
      <c r="J69" s="21"/>
      <c r="K69" s="132">
        <f t="shared" si="2"/>
        <v>1275</v>
      </c>
      <c r="L69" s="133">
        <f>SUM(L70:L82)</f>
        <v>1067.0096000000001</v>
      </c>
      <c r="M69" s="134">
        <f t="shared" si="0"/>
        <v>83.538461538461547</v>
      </c>
      <c r="N69" s="133">
        <f>SUM(N70:N82)</f>
        <v>19.992000000000001</v>
      </c>
      <c r="O69" s="135">
        <f t="shared" si="1"/>
        <v>2.7085714285714286</v>
      </c>
    </row>
    <row r="70" spans="1:15" s="1" customFormat="1" ht="15" customHeight="1" x14ac:dyDescent="0.25">
      <c r="A70" s="16">
        <v>1</v>
      </c>
      <c r="B70" s="48">
        <v>50040</v>
      </c>
      <c r="C70" s="19" t="s">
        <v>56</v>
      </c>
      <c r="D70" s="298">
        <v>103</v>
      </c>
      <c r="E70" s="299"/>
      <c r="F70" s="299">
        <v>6.8</v>
      </c>
      <c r="G70" s="299">
        <v>42.72</v>
      </c>
      <c r="H70" s="299">
        <v>50.48</v>
      </c>
      <c r="I70" s="294">
        <f t="shared" si="11"/>
        <v>4.4367999999999999</v>
      </c>
      <c r="J70" s="21"/>
      <c r="K70" s="402">
        <f t="shared" si="2"/>
        <v>103</v>
      </c>
      <c r="L70" s="403">
        <f t="shared" si="3"/>
        <v>95.995999999999981</v>
      </c>
      <c r="M70" s="404">
        <f t="shared" ref="M70:M124" si="17">G70+H70</f>
        <v>93.199999999999989</v>
      </c>
      <c r="N70" s="403">
        <f t="shared" si="4"/>
        <v>0</v>
      </c>
      <c r="O70" s="405">
        <f t="shared" ref="O70:O124" si="18">E70</f>
        <v>0</v>
      </c>
    </row>
    <row r="71" spans="1:15" s="1" customFormat="1" ht="15" customHeight="1" x14ac:dyDescent="0.25">
      <c r="A71" s="11">
        <v>2</v>
      </c>
      <c r="B71" s="48">
        <v>50003</v>
      </c>
      <c r="C71" s="19" t="s">
        <v>99</v>
      </c>
      <c r="D71" s="298">
        <v>124</v>
      </c>
      <c r="E71" s="299"/>
      <c r="F71" s="299">
        <v>5.64</v>
      </c>
      <c r="G71" s="299">
        <v>32.26</v>
      </c>
      <c r="H71" s="299">
        <v>62.1</v>
      </c>
      <c r="I71" s="294">
        <f t="shared" si="11"/>
        <v>4.5645999999999995</v>
      </c>
      <c r="J71" s="21"/>
      <c r="K71" s="118">
        <f t="shared" ref="K71:K124" si="19">D71</f>
        <v>124</v>
      </c>
      <c r="L71" s="119">
        <f t="shared" ref="L71:L124" si="20">M71*K71/100</f>
        <v>117.0064</v>
      </c>
      <c r="M71" s="120">
        <f t="shared" si="17"/>
        <v>94.36</v>
      </c>
      <c r="N71" s="119">
        <f t="shared" ref="N71:N82" si="21">O71*K71/100</f>
        <v>0</v>
      </c>
      <c r="O71" s="121">
        <f t="shared" si="18"/>
        <v>0</v>
      </c>
    </row>
    <row r="72" spans="1:15" s="1" customFormat="1" ht="15" customHeight="1" x14ac:dyDescent="0.25">
      <c r="A72" s="11">
        <v>3</v>
      </c>
      <c r="B72" s="48">
        <v>50060</v>
      </c>
      <c r="C72" s="19" t="s">
        <v>58</v>
      </c>
      <c r="D72" s="298">
        <v>73</v>
      </c>
      <c r="E72" s="299"/>
      <c r="F72" s="299">
        <v>8.2200000000000006</v>
      </c>
      <c r="G72" s="299">
        <v>36.99</v>
      </c>
      <c r="H72" s="299">
        <v>54.79</v>
      </c>
      <c r="I72" s="294">
        <f t="shared" si="11"/>
        <v>4.4657</v>
      </c>
      <c r="J72" s="21"/>
      <c r="K72" s="118">
        <f t="shared" si="19"/>
        <v>73</v>
      </c>
      <c r="L72" s="119">
        <f t="shared" si="20"/>
        <v>66.999400000000009</v>
      </c>
      <c r="M72" s="120">
        <f t="shared" si="17"/>
        <v>91.78</v>
      </c>
      <c r="N72" s="119">
        <f t="shared" si="21"/>
        <v>0</v>
      </c>
      <c r="O72" s="121">
        <f t="shared" si="18"/>
        <v>0</v>
      </c>
    </row>
    <row r="73" spans="1:15" s="1" customFormat="1" ht="15" customHeight="1" x14ac:dyDescent="0.25">
      <c r="A73" s="11">
        <v>4</v>
      </c>
      <c r="B73" s="54">
        <v>50170</v>
      </c>
      <c r="C73" s="19" t="s">
        <v>59</v>
      </c>
      <c r="D73" s="298">
        <v>75</v>
      </c>
      <c r="E73" s="299">
        <v>1.33</v>
      </c>
      <c r="F73" s="299">
        <v>14.67</v>
      </c>
      <c r="G73" s="299">
        <v>54.67</v>
      </c>
      <c r="H73" s="299">
        <v>29.33</v>
      </c>
      <c r="I73" s="294">
        <f t="shared" si="11"/>
        <v>4.12</v>
      </c>
      <c r="J73" s="21"/>
      <c r="K73" s="118">
        <f t="shared" si="19"/>
        <v>75</v>
      </c>
      <c r="L73" s="119">
        <f t="shared" si="20"/>
        <v>63</v>
      </c>
      <c r="M73" s="120">
        <f t="shared" si="17"/>
        <v>84</v>
      </c>
      <c r="N73" s="136">
        <f t="shared" si="21"/>
        <v>0.99750000000000005</v>
      </c>
      <c r="O73" s="121">
        <f t="shared" si="18"/>
        <v>1.33</v>
      </c>
    </row>
    <row r="74" spans="1:15" s="1" customFormat="1" ht="15" customHeight="1" x14ac:dyDescent="0.25">
      <c r="A74" s="307">
        <v>5</v>
      </c>
      <c r="B74" s="48">
        <v>50230</v>
      </c>
      <c r="C74" s="19" t="s">
        <v>60</v>
      </c>
      <c r="D74" s="298">
        <v>77</v>
      </c>
      <c r="E74" s="299">
        <v>2.6</v>
      </c>
      <c r="F74" s="299">
        <v>15.58</v>
      </c>
      <c r="G74" s="299">
        <v>31.17</v>
      </c>
      <c r="H74" s="299">
        <v>50.65</v>
      </c>
      <c r="I74" s="294">
        <f t="shared" si="11"/>
        <v>4.2987000000000002</v>
      </c>
      <c r="J74" s="21"/>
      <c r="K74" s="118">
        <f t="shared" si="19"/>
        <v>77</v>
      </c>
      <c r="L74" s="119">
        <f t="shared" si="20"/>
        <v>63.001399999999997</v>
      </c>
      <c r="M74" s="120">
        <f t="shared" si="17"/>
        <v>81.819999999999993</v>
      </c>
      <c r="N74" s="119">
        <f t="shared" si="21"/>
        <v>2.0020000000000002</v>
      </c>
      <c r="O74" s="121">
        <f t="shared" si="18"/>
        <v>2.6</v>
      </c>
    </row>
    <row r="75" spans="1:15" s="1" customFormat="1" ht="15" customHeight="1" x14ac:dyDescent="0.25">
      <c r="A75" s="307">
        <v>6</v>
      </c>
      <c r="B75" s="48">
        <v>50340</v>
      </c>
      <c r="C75" s="19" t="s">
        <v>61</v>
      </c>
      <c r="D75" s="298">
        <v>59</v>
      </c>
      <c r="E75" s="299">
        <v>3.39</v>
      </c>
      <c r="F75" s="299">
        <v>23.73</v>
      </c>
      <c r="G75" s="299">
        <v>38.979999999999997</v>
      </c>
      <c r="H75" s="299">
        <v>33.9</v>
      </c>
      <c r="I75" s="294">
        <f t="shared" ref="I75:I124" si="22">(E75*2+F75*3+G75*4+H75*5)/100</f>
        <v>4.0339</v>
      </c>
      <c r="J75" s="21"/>
      <c r="K75" s="118">
        <f t="shared" si="19"/>
        <v>59</v>
      </c>
      <c r="L75" s="119">
        <f t="shared" si="20"/>
        <v>42.999200000000002</v>
      </c>
      <c r="M75" s="120">
        <f t="shared" si="17"/>
        <v>72.88</v>
      </c>
      <c r="N75" s="119">
        <f t="shared" si="21"/>
        <v>2.0001000000000002</v>
      </c>
      <c r="O75" s="121">
        <f t="shared" si="18"/>
        <v>3.39</v>
      </c>
    </row>
    <row r="76" spans="1:15" s="1" customFormat="1" ht="15" customHeight="1" x14ac:dyDescent="0.25">
      <c r="A76" s="307">
        <v>7</v>
      </c>
      <c r="B76" s="48">
        <v>50420</v>
      </c>
      <c r="C76" s="19" t="s">
        <v>62</v>
      </c>
      <c r="D76" s="298">
        <v>80</v>
      </c>
      <c r="E76" s="299"/>
      <c r="F76" s="299">
        <v>18.75</v>
      </c>
      <c r="G76" s="299">
        <v>36.25</v>
      </c>
      <c r="H76" s="299">
        <v>45</v>
      </c>
      <c r="I76" s="294">
        <f t="shared" si="22"/>
        <v>4.2625000000000002</v>
      </c>
      <c r="J76" s="21"/>
      <c r="K76" s="118">
        <f t="shared" si="19"/>
        <v>80</v>
      </c>
      <c r="L76" s="119">
        <f t="shared" si="20"/>
        <v>65</v>
      </c>
      <c r="M76" s="120">
        <f t="shared" si="17"/>
        <v>81.25</v>
      </c>
      <c r="N76" s="119">
        <f t="shared" si="21"/>
        <v>0</v>
      </c>
      <c r="O76" s="121">
        <f t="shared" si="18"/>
        <v>0</v>
      </c>
    </row>
    <row r="77" spans="1:15" s="1" customFormat="1" ht="15" customHeight="1" x14ac:dyDescent="0.25">
      <c r="A77" s="307">
        <v>8</v>
      </c>
      <c r="B77" s="48">
        <v>50450</v>
      </c>
      <c r="C77" s="19" t="s">
        <v>63</v>
      </c>
      <c r="D77" s="298">
        <v>134</v>
      </c>
      <c r="E77" s="299">
        <v>2.98</v>
      </c>
      <c r="F77" s="299">
        <v>16.420000000000002</v>
      </c>
      <c r="G77" s="299">
        <v>56.72</v>
      </c>
      <c r="H77" s="299">
        <v>23.88</v>
      </c>
      <c r="I77" s="294">
        <f t="shared" si="22"/>
        <v>4.0149999999999997</v>
      </c>
      <c r="J77" s="21"/>
      <c r="K77" s="118">
        <f t="shared" si="19"/>
        <v>134</v>
      </c>
      <c r="L77" s="119">
        <f t="shared" si="20"/>
        <v>108.00399999999999</v>
      </c>
      <c r="M77" s="120">
        <f t="shared" si="17"/>
        <v>80.599999999999994</v>
      </c>
      <c r="N77" s="119">
        <f t="shared" si="21"/>
        <v>3.9931999999999999</v>
      </c>
      <c r="O77" s="121">
        <f t="shared" si="18"/>
        <v>2.98</v>
      </c>
    </row>
    <row r="78" spans="1:15" s="1" customFormat="1" ht="15" customHeight="1" x14ac:dyDescent="0.25">
      <c r="A78" s="307">
        <v>9</v>
      </c>
      <c r="B78" s="48">
        <v>50620</v>
      </c>
      <c r="C78" s="19" t="s">
        <v>64</v>
      </c>
      <c r="D78" s="298">
        <v>78</v>
      </c>
      <c r="E78" s="299"/>
      <c r="F78" s="299">
        <v>19.23</v>
      </c>
      <c r="G78" s="299">
        <v>47.44</v>
      </c>
      <c r="H78" s="299">
        <v>33.33</v>
      </c>
      <c r="I78" s="294">
        <f t="shared" si="22"/>
        <v>4.141</v>
      </c>
      <c r="J78" s="21"/>
      <c r="K78" s="118">
        <f t="shared" si="19"/>
        <v>78</v>
      </c>
      <c r="L78" s="119">
        <f t="shared" si="20"/>
        <v>63.000599999999991</v>
      </c>
      <c r="M78" s="120">
        <f t="shared" si="17"/>
        <v>80.77</v>
      </c>
      <c r="N78" s="119">
        <f t="shared" si="21"/>
        <v>0</v>
      </c>
      <c r="O78" s="121">
        <f t="shared" si="18"/>
        <v>0</v>
      </c>
    </row>
    <row r="79" spans="1:15" s="1" customFormat="1" ht="15" customHeight="1" x14ac:dyDescent="0.25">
      <c r="A79" s="307">
        <v>10</v>
      </c>
      <c r="B79" s="48">
        <v>50760</v>
      </c>
      <c r="C79" s="19" t="s">
        <v>65</v>
      </c>
      <c r="D79" s="298">
        <v>122</v>
      </c>
      <c r="E79" s="299"/>
      <c r="F79" s="299">
        <v>20.49</v>
      </c>
      <c r="G79" s="299">
        <v>55.74</v>
      </c>
      <c r="H79" s="299">
        <v>23.77</v>
      </c>
      <c r="I79" s="294">
        <f t="shared" si="22"/>
        <v>4.0327999999999999</v>
      </c>
      <c r="J79" s="21"/>
      <c r="K79" s="118">
        <f t="shared" si="19"/>
        <v>122</v>
      </c>
      <c r="L79" s="119">
        <f t="shared" si="20"/>
        <v>97.002200000000016</v>
      </c>
      <c r="M79" s="120">
        <f t="shared" si="17"/>
        <v>79.510000000000005</v>
      </c>
      <c r="N79" s="136">
        <f t="shared" si="21"/>
        <v>0</v>
      </c>
      <c r="O79" s="121">
        <f t="shared" si="18"/>
        <v>0</v>
      </c>
    </row>
    <row r="80" spans="1:15" s="1" customFormat="1" ht="15" customHeight="1" x14ac:dyDescent="0.25">
      <c r="A80" s="307">
        <v>11</v>
      </c>
      <c r="B80" s="48">
        <v>50780</v>
      </c>
      <c r="C80" s="19" t="s">
        <v>66</v>
      </c>
      <c r="D80" s="298">
        <v>135</v>
      </c>
      <c r="E80" s="299">
        <v>5.18</v>
      </c>
      <c r="F80" s="299">
        <v>15.56</v>
      </c>
      <c r="G80" s="299">
        <v>27.41</v>
      </c>
      <c r="H80" s="299">
        <v>51.85</v>
      </c>
      <c r="I80" s="294">
        <f t="shared" si="22"/>
        <v>4.2592999999999996</v>
      </c>
      <c r="J80" s="21"/>
      <c r="K80" s="118">
        <f t="shared" si="19"/>
        <v>135</v>
      </c>
      <c r="L80" s="119">
        <f t="shared" si="20"/>
        <v>107.001</v>
      </c>
      <c r="M80" s="120">
        <f t="shared" si="17"/>
        <v>79.260000000000005</v>
      </c>
      <c r="N80" s="136">
        <f t="shared" si="21"/>
        <v>6.9929999999999994</v>
      </c>
      <c r="O80" s="121">
        <f t="shared" si="18"/>
        <v>5.18</v>
      </c>
    </row>
    <row r="81" spans="1:15" s="282" customFormat="1" ht="15" customHeight="1" x14ac:dyDescent="0.25">
      <c r="A81" s="307">
        <v>12</v>
      </c>
      <c r="B81" s="292">
        <v>50930</v>
      </c>
      <c r="C81" s="290" t="s">
        <v>67</v>
      </c>
      <c r="D81" s="298">
        <v>82</v>
      </c>
      <c r="E81" s="299">
        <v>1.22</v>
      </c>
      <c r="F81" s="299">
        <v>13.41</v>
      </c>
      <c r="G81" s="299">
        <v>29.27</v>
      </c>
      <c r="H81" s="299">
        <v>56.1</v>
      </c>
      <c r="I81" s="295">
        <f t="shared" si="22"/>
        <v>4.4024999999999999</v>
      </c>
      <c r="J81" s="283"/>
      <c r="K81" s="118">
        <f t="shared" ref="K81" si="23">D81</f>
        <v>82</v>
      </c>
      <c r="L81" s="119">
        <f t="shared" ref="L81" si="24">M81*K81/100</f>
        <v>70.003399999999999</v>
      </c>
      <c r="M81" s="120">
        <f t="shared" ref="M81" si="25">G81+H81</f>
        <v>85.37</v>
      </c>
      <c r="N81" s="119">
        <f t="shared" ref="N81" si="26">O81*K81/100</f>
        <v>1.0004</v>
      </c>
      <c r="O81" s="121">
        <f t="shared" ref="O81" si="27">E81</f>
        <v>1.22</v>
      </c>
    </row>
    <row r="82" spans="1:15" s="1" customFormat="1" ht="15" customHeight="1" x14ac:dyDescent="0.25">
      <c r="A82" s="307">
        <v>13</v>
      </c>
      <c r="B82" s="293">
        <v>51370</v>
      </c>
      <c r="C82" s="291" t="s">
        <v>68</v>
      </c>
      <c r="D82" s="317">
        <v>133</v>
      </c>
      <c r="E82" s="318">
        <v>2.2599999999999998</v>
      </c>
      <c r="F82" s="318">
        <v>16.54</v>
      </c>
      <c r="G82" s="318">
        <v>41.35</v>
      </c>
      <c r="H82" s="318">
        <v>39.85</v>
      </c>
      <c r="I82" s="303">
        <f t="shared" si="22"/>
        <v>4.1879</v>
      </c>
      <c r="J82" s="21"/>
      <c r="K82" s="118">
        <f t="shared" si="19"/>
        <v>133</v>
      </c>
      <c r="L82" s="119">
        <f t="shared" si="20"/>
        <v>107.99600000000001</v>
      </c>
      <c r="M82" s="120">
        <f t="shared" si="17"/>
        <v>81.2</v>
      </c>
      <c r="N82" s="119">
        <f t="shared" si="21"/>
        <v>3.0057999999999998</v>
      </c>
      <c r="O82" s="121">
        <f t="shared" si="18"/>
        <v>2.2599999999999998</v>
      </c>
    </row>
    <row r="83" spans="1:15" s="296" customFormat="1" ht="15" customHeight="1" thickBot="1" x14ac:dyDescent="0.3">
      <c r="A83" s="307">
        <v>14</v>
      </c>
      <c r="B83" s="293">
        <v>51580</v>
      </c>
      <c r="C83" s="291" t="s">
        <v>126</v>
      </c>
      <c r="D83" s="398" t="s">
        <v>140</v>
      </c>
      <c r="E83" s="398" t="s">
        <v>140</v>
      </c>
      <c r="F83" s="393" t="s">
        <v>140</v>
      </c>
      <c r="G83" s="398" t="s">
        <v>140</v>
      </c>
      <c r="H83" s="398" t="s">
        <v>140</v>
      </c>
      <c r="I83" s="324"/>
      <c r="J83" s="297"/>
      <c r="K83" s="408" t="s">
        <v>140</v>
      </c>
      <c r="L83" s="398" t="s">
        <v>140</v>
      </c>
      <c r="M83" s="393" t="s">
        <v>140</v>
      </c>
      <c r="N83" s="398" t="s">
        <v>140</v>
      </c>
      <c r="O83" s="409" t="s">
        <v>140</v>
      </c>
    </row>
    <row r="84" spans="1:15" s="1" customFormat="1" ht="15" customHeight="1" thickBot="1" x14ac:dyDescent="0.3">
      <c r="A84" s="35"/>
      <c r="B84" s="51"/>
      <c r="C84" s="37" t="s">
        <v>108</v>
      </c>
      <c r="D84" s="36">
        <f>SUM(D85:D114)</f>
        <v>3616</v>
      </c>
      <c r="E84" s="38">
        <f>AVERAGE(E85:E114)</f>
        <v>3.2029411764705884</v>
      </c>
      <c r="F84" s="38">
        <f>AVERAGE(F85:F114)</f>
        <v>12.533103448275863</v>
      </c>
      <c r="G84" s="38">
        <f>AVERAGE(G85:G114)</f>
        <v>42.116206896551731</v>
      </c>
      <c r="H84" s="38">
        <f>AVERAGE(H85:H114)</f>
        <v>43.472413793103456</v>
      </c>
      <c r="I84" s="39">
        <f>AVERAGE(I85:I114)</f>
        <v>4.2718137931034486</v>
      </c>
      <c r="J84" s="21"/>
      <c r="K84" s="132">
        <f t="shared" si="19"/>
        <v>3616</v>
      </c>
      <c r="L84" s="133">
        <f>SUM(L85:L114)</f>
        <v>3156.9844999999996</v>
      </c>
      <c r="M84" s="134">
        <f t="shared" si="17"/>
        <v>85.588620689655187</v>
      </c>
      <c r="N84" s="133">
        <f>SUM(N85:N114)</f>
        <v>49.016099999999994</v>
      </c>
      <c r="O84" s="135">
        <f t="shared" si="18"/>
        <v>3.2029411764705884</v>
      </c>
    </row>
    <row r="85" spans="1:15" s="1" customFormat="1" ht="15" customHeight="1" x14ac:dyDescent="0.25">
      <c r="A85" s="399">
        <v>1</v>
      </c>
      <c r="B85" s="49">
        <v>60010</v>
      </c>
      <c r="C85" s="13" t="s">
        <v>70</v>
      </c>
      <c r="D85" s="315">
        <v>105</v>
      </c>
      <c r="E85" s="316">
        <v>0.95</v>
      </c>
      <c r="F85" s="316">
        <v>11.43</v>
      </c>
      <c r="G85" s="316">
        <v>46.67</v>
      </c>
      <c r="H85" s="316">
        <v>40.950000000000003</v>
      </c>
      <c r="I85" s="243">
        <f t="shared" si="22"/>
        <v>4.2762000000000002</v>
      </c>
      <c r="J85" s="21"/>
      <c r="K85" s="114">
        <f t="shared" si="19"/>
        <v>105</v>
      </c>
      <c r="L85" s="115">
        <f t="shared" si="20"/>
        <v>92.001000000000005</v>
      </c>
      <c r="M85" s="116">
        <f t="shared" si="17"/>
        <v>87.62</v>
      </c>
      <c r="N85" s="115">
        <f t="shared" ref="N85:N113" si="28">O85*K85/100</f>
        <v>0.99750000000000005</v>
      </c>
      <c r="O85" s="117">
        <f t="shared" si="18"/>
        <v>0.95</v>
      </c>
    </row>
    <row r="86" spans="1:15" s="1" customFormat="1" ht="15" customHeight="1" x14ac:dyDescent="0.25">
      <c r="A86" s="302">
        <v>2</v>
      </c>
      <c r="B86" s="311">
        <v>60020</v>
      </c>
      <c r="C86" s="308" t="s">
        <v>71</v>
      </c>
      <c r="D86" s="317">
        <v>72</v>
      </c>
      <c r="E86" s="318">
        <v>12.5</v>
      </c>
      <c r="F86" s="318">
        <v>38.89</v>
      </c>
      <c r="G86" s="318">
        <v>37.5</v>
      </c>
      <c r="H86" s="318">
        <v>11.11</v>
      </c>
      <c r="I86" s="303">
        <f t="shared" si="22"/>
        <v>3.4722000000000004</v>
      </c>
      <c r="J86" s="21"/>
      <c r="K86" s="118">
        <f t="shared" si="19"/>
        <v>72</v>
      </c>
      <c r="L86" s="119">
        <f t="shared" si="20"/>
        <v>34.999200000000002</v>
      </c>
      <c r="M86" s="120">
        <f t="shared" si="17"/>
        <v>48.61</v>
      </c>
      <c r="N86" s="136">
        <f t="shared" si="28"/>
        <v>9</v>
      </c>
      <c r="O86" s="121">
        <f t="shared" si="18"/>
        <v>12.5</v>
      </c>
    </row>
    <row r="87" spans="1:15" s="1" customFormat="1" ht="15" customHeight="1" x14ac:dyDescent="0.25">
      <c r="A87" s="302">
        <v>3</v>
      </c>
      <c r="B87" s="311">
        <v>60050</v>
      </c>
      <c r="C87" s="308" t="s">
        <v>72</v>
      </c>
      <c r="D87" s="317">
        <v>102</v>
      </c>
      <c r="E87" s="318"/>
      <c r="F87" s="318">
        <v>15.69</v>
      </c>
      <c r="G87" s="318">
        <v>55.88</v>
      </c>
      <c r="H87" s="318">
        <v>28.43</v>
      </c>
      <c r="I87" s="303">
        <f t="shared" si="22"/>
        <v>4.1273999999999997</v>
      </c>
      <c r="J87" s="21"/>
      <c r="K87" s="118">
        <f t="shared" si="19"/>
        <v>102</v>
      </c>
      <c r="L87" s="119">
        <f t="shared" si="20"/>
        <v>85.996200000000002</v>
      </c>
      <c r="M87" s="120">
        <f t="shared" si="17"/>
        <v>84.31</v>
      </c>
      <c r="N87" s="119">
        <f t="shared" si="28"/>
        <v>0</v>
      </c>
      <c r="O87" s="121">
        <f t="shared" si="18"/>
        <v>0</v>
      </c>
    </row>
    <row r="88" spans="1:15" s="1" customFormat="1" ht="15" customHeight="1" x14ac:dyDescent="0.25">
      <c r="A88" s="302">
        <v>4</v>
      </c>
      <c r="B88" s="311">
        <v>60070</v>
      </c>
      <c r="C88" s="308" t="s">
        <v>73</v>
      </c>
      <c r="D88" s="317">
        <v>119</v>
      </c>
      <c r="E88" s="318"/>
      <c r="F88" s="318">
        <v>3.36</v>
      </c>
      <c r="G88" s="318">
        <v>28.57</v>
      </c>
      <c r="H88" s="318">
        <v>68.069999999999993</v>
      </c>
      <c r="I88" s="303">
        <f t="shared" si="22"/>
        <v>4.6471</v>
      </c>
      <c r="J88" s="21"/>
      <c r="K88" s="118">
        <f t="shared" si="19"/>
        <v>119</v>
      </c>
      <c r="L88" s="119">
        <f t="shared" si="20"/>
        <v>115.00159999999998</v>
      </c>
      <c r="M88" s="120">
        <f t="shared" si="17"/>
        <v>96.639999999999986</v>
      </c>
      <c r="N88" s="119">
        <f t="shared" si="28"/>
        <v>0</v>
      </c>
      <c r="O88" s="121">
        <f t="shared" si="18"/>
        <v>0</v>
      </c>
    </row>
    <row r="89" spans="1:15" s="1" customFormat="1" ht="15" customHeight="1" x14ac:dyDescent="0.25">
      <c r="A89" s="302">
        <v>5</v>
      </c>
      <c r="B89" s="311">
        <v>60180</v>
      </c>
      <c r="C89" s="308" t="s">
        <v>74</v>
      </c>
      <c r="D89" s="317">
        <v>160</v>
      </c>
      <c r="E89" s="318"/>
      <c r="F89" s="318">
        <v>16.87</v>
      </c>
      <c r="G89" s="318">
        <v>30.63</v>
      </c>
      <c r="H89" s="318">
        <v>52.5</v>
      </c>
      <c r="I89" s="303">
        <f t="shared" si="22"/>
        <v>4.3563000000000001</v>
      </c>
      <c r="J89" s="21"/>
      <c r="K89" s="118">
        <f t="shared" si="19"/>
        <v>160</v>
      </c>
      <c r="L89" s="119">
        <f t="shared" si="20"/>
        <v>133.00799999999998</v>
      </c>
      <c r="M89" s="120">
        <f t="shared" si="17"/>
        <v>83.13</v>
      </c>
      <c r="N89" s="119">
        <f t="shared" si="28"/>
        <v>0</v>
      </c>
      <c r="O89" s="121">
        <f t="shared" si="18"/>
        <v>0</v>
      </c>
    </row>
    <row r="90" spans="1:15" s="1" customFormat="1" ht="15" customHeight="1" x14ac:dyDescent="0.25">
      <c r="A90" s="302">
        <v>6</v>
      </c>
      <c r="B90" s="311">
        <v>60240</v>
      </c>
      <c r="C90" s="308" t="s">
        <v>75</v>
      </c>
      <c r="D90" s="317">
        <v>150</v>
      </c>
      <c r="E90" s="318"/>
      <c r="F90" s="318">
        <v>12.67</v>
      </c>
      <c r="G90" s="318">
        <v>50</v>
      </c>
      <c r="H90" s="318">
        <v>37.33</v>
      </c>
      <c r="I90" s="303">
        <f t="shared" si="22"/>
        <v>4.2465999999999999</v>
      </c>
      <c r="J90" s="21"/>
      <c r="K90" s="118">
        <f t="shared" si="19"/>
        <v>150</v>
      </c>
      <c r="L90" s="119">
        <f t="shared" si="20"/>
        <v>130.995</v>
      </c>
      <c r="M90" s="120">
        <f t="shared" si="17"/>
        <v>87.33</v>
      </c>
      <c r="N90" s="136">
        <f t="shared" si="28"/>
        <v>0</v>
      </c>
      <c r="O90" s="121">
        <f t="shared" si="18"/>
        <v>0</v>
      </c>
    </row>
    <row r="91" spans="1:15" s="1" customFormat="1" ht="15" customHeight="1" x14ac:dyDescent="0.25">
      <c r="A91" s="302">
        <v>7</v>
      </c>
      <c r="B91" s="311">
        <v>60560</v>
      </c>
      <c r="C91" s="308" t="s">
        <v>76</v>
      </c>
      <c r="D91" s="317">
        <v>52</v>
      </c>
      <c r="E91" s="318"/>
      <c r="F91" s="318">
        <v>17.309999999999999</v>
      </c>
      <c r="G91" s="318">
        <v>42.31</v>
      </c>
      <c r="H91" s="318">
        <v>40.380000000000003</v>
      </c>
      <c r="I91" s="303">
        <f t="shared" si="22"/>
        <v>4.2307000000000006</v>
      </c>
      <c r="J91" s="21"/>
      <c r="K91" s="118">
        <f t="shared" si="19"/>
        <v>52</v>
      </c>
      <c r="L91" s="119">
        <f t="shared" si="20"/>
        <v>42.998800000000003</v>
      </c>
      <c r="M91" s="120">
        <f t="shared" si="17"/>
        <v>82.69</v>
      </c>
      <c r="N91" s="136">
        <f t="shared" si="28"/>
        <v>0</v>
      </c>
      <c r="O91" s="121">
        <f t="shared" si="18"/>
        <v>0</v>
      </c>
    </row>
    <row r="92" spans="1:15" s="1" customFormat="1" ht="15" customHeight="1" x14ac:dyDescent="0.25">
      <c r="A92" s="302">
        <v>8</v>
      </c>
      <c r="B92" s="311">
        <v>60660</v>
      </c>
      <c r="C92" s="308" t="s">
        <v>77</v>
      </c>
      <c r="D92" s="317">
        <v>26</v>
      </c>
      <c r="E92" s="318">
        <v>7.69</v>
      </c>
      <c r="F92" s="318">
        <v>7.69</v>
      </c>
      <c r="G92" s="318">
        <v>57.69</v>
      </c>
      <c r="H92" s="318">
        <v>26.92</v>
      </c>
      <c r="I92" s="303">
        <f t="shared" si="22"/>
        <v>4.0381</v>
      </c>
      <c r="J92" s="21"/>
      <c r="K92" s="118">
        <f t="shared" si="19"/>
        <v>26</v>
      </c>
      <c r="L92" s="119">
        <f t="shared" si="20"/>
        <v>21.9986</v>
      </c>
      <c r="M92" s="120">
        <f t="shared" si="17"/>
        <v>84.61</v>
      </c>
      <c r="N92" s="136">
        <f t="shared" si="28"/>
        <v>1.9994000000000001</v>
      </c>
      <c r="O92" s="121">
        <f t="shared" si="18"/>
        <v>7.69</v>
      </c>
    </row>
    <row r="93" spans="1:15" s="1" customFormat="1" ht="15" customHeight="1" x14ac:dyDescent="0.25">
      <c r="A93" s="302">
        <v>9</v>
      </c>
      <c r="B93" s="55">
        <v>60001</v>
      </c>
      <c r="C93" s="14" t="s">
        <v>69</v>
      </c>
      <c r="D93" s="313">
        <v>106</v>
      </c>
      <c r="E93" s="314">
        <v>0.94</v>
      </c>
      <c r="F93" s="314">
        <v>9.44</v>
      </c>
      <c r="G93" s="314">
        <v>58.49</v>
      </c>
      <c r="H93" s="314">
        <v>31.13</v>
      </c>
      <c r="I93" s="303">
        <f t="shared" si="22"/>
        <v>4.1981000000000002</v>
      </c>
      <c r="J93" s="21"/>
      <c r="K93" s="118">
        <f t="shared" si="19"/>
        <v>106</v>
      </c>
      <c r="L93" s="119">
        <f t="shared" si="20"/>
        <v>94.997200000000007</v>
      </c>
      <c r="M93" s="120">
        <f t="shared" si="17"/>
        <v>89.62</v>
      </c>
      <c r="N93" s="136">
        <f t="shared" si="28"/>
        <v>0.99639999999999995</v>
      </c>
      <c r="O93" s="121">
        <f t="shared" si="18"/>
        <v>0.94</v>
      </c>
    </row>
    <row r="94" spans="1:15" s="1" customFormat="1" ht="15" customHeight="1" x14ac:dyDescent="0.25">
      <c r="A94" s="302">
        <v>10</v>
      </c>
      <c r="B94" s="311">
        <v>60701</v>
      </c>
      <c r="C94" s="308" t="s">
        <v>78</v>
      </c>
      <c r="D94" s="317">
        <v>73</v>
      </c>
      <c r="E94" s="318">
        <v>8.2200000000000006</v>
      </c>
      <c r="F94" s="318">
        <v>26.03</v>
      </c>
      <c r="G94" s="318">
        <v>36.979999999999997</v>
      </c>
      <c r="H94" s="318">
        <v>28.77</v>
      </c>
      <c r="I94" s="304">
        <f t="shared" si="22"/>
        <v>3.8629999999999995</v>
      </c>
      <c r="J94" s="21"/>
      <c r="K94" s="118">
        <f t="shared" si="19"/>
        <v>73</v>
      </c>
      <c r="L94" s="119">
        <f t="shared" si="20"/>
        <v>47.997500000000002</v>
      </c>
      <c r="M94" s="120">
        <f t="shared" si="17"/>
        <v>65.75</v>
      </c>
      <c r="N94" s="119">
        <f t="shared" si="28"/>
        <v>6.0006000000000004</v>
      </c>
      <c r="O94" s="121">
        <f t="shared" si="18"/>
        <v>8.2200000000000006</v>
      </c>
    </row>
    <row r="95" spans="1:15" s="1" customFormat="1" ht="15" customHeight="1" x14ac:dyDescent="0.25">
      <c r="A95" s="302">
        <v>11</v>
      </c>
      <c r="B95" s="311">
        <v>60850</v>
      </c>
      <c r="C95" s="308" t="s">
        <v>79</v>
      </c>
      <c r="D95" s="317">
        <v>98</v>
      </c>
      <c r="E95" s="318">
        <v>3.06</v>
      </c>
      <c r="F95" s="318">
        <v>15.31</v>
      </c>
      <c r="G95" s="318">
        <v>45.92</v>
      </c>
      <c r="H95" s="318">
        <v>35.71</v>
      </c>
      <c r="I95" s="303">
        <f t="shared" si="22"/>
        <v>4.1428000000000003</v>
      </c>
      <c r="J95" s="21"/>
      <c r="K95" s="118">
        <f t="shared" si="19"/>
        <v>98</v>
      </c>
      <c r="L95" s="119">
        <f t="shared" si="20"/>
        <v>79.997399999999999</v>
      </c>
      <c r="M95" s="120">
        <f t="shared" si="17"/>
        <v>81.63</v>
      </c>
      <c r="N95" s="119">
        <f t="shared" si="28"/>
        <v>2.9988000000000001</v>
      </c>
      <c r="O95" s="121">
        <f t="shared" si="18"/>
        <v>3.06</v>
      </c>
    </row>
    <row r="96" spans="1:15" s="1" customFormat="1" ht="15" customHeight="1" x14ac:dyDescent="0.25">
      <c r="A96" s="302">
        <v>12</v>
      </c>
      <c r="B96" s="311">
        <v>60910</v>
      </c>
      <c r="C96" s="308" t="s">
        <v>80</v>
      </c>
      <c r="D96" s="317">
        <v>91</v>
      </c>
      <c r="E96" s="318">
        <v>6.59</v>
      </c>
      <c r="F96" s="318">
        <v>13.19</v>
      </c>
      <c r="G96" s="318">
        <v>52.75</v>
      </c>
      <c r="H96" s="318">
        <v>27.47</v>
      </c>
      <c r="I96" s="303">
        <f t="shared" si="22"/>
        <v>4.0110000000000001</v>
      </c>
      <c r="J96" s="21"/>
      <c r="K96" s="118">
        <f t="shared" si="19"/>
        <v>91</v>
      </c>
      <c r="L96" s="119">
        <f t="shared" si="20"/>
        <v>73.000199999999992</v>
      </c>
      <c r="M96" s="120">
        <f t="shared" si="17"/>
        <v>80.22</v>
      </c>
      <c r="N96" s="119">
        <f t="shared" si="28"/>
        <v>5.9968999999999992</v>
      </c>
      <c r="O96" s="121">
        <f t="shared" si="18"/>
        <v>6.59</v>
      </c>
    </row>
    <row r="97" spans="1:15" s="1" customFormat="1" ht="15" customHeight="1" x14ac:dyDescent="0.25">
      <c r="A97" s="302">
        <v>13</v>
      </c>
      <c r="B97" s="311">
        <v>60980</v>
      </c>
      <c r="C97" s="308" t="s">
        <v>81</v>
      </c>
      <c r="D97" s="317">
        <v>87</v>
      </c>
      <c r="E97" s="318">
        <v>1.1499999999999999</v>
      </c>
      <c r="F97" s="318">
        <v>12.64</v>
      </c>
      <c r="G97" s="318">
        <v>40.229999999999997</v>
      </c>
      <c r="H97" s="318">
        <v>45.98</v>
      </c>
      <c r="I97" s="303">
        <f t="shared" si="22"/>
        <v>4.3103999999999996</v>
      </c>
      <c r="J97" s="21"/>
      <c r="K97" s="118">
        <f t="shared" si="19"/>
        <v>87</v>
      </c>
      <c r="L97" s="119">
        <f t="shared" si="20"/>
        <v>75.00269999999999</v>
      </c>
      <c r="M97" s="120">
        <f t="shared" si="17"/>
        <v>86.21</v>
      </c>
      <c r="N97" s="119">
        <f t="shared" si="28"/>
        <v>1.0004999999999999</v>
      </c>
      <c r="O97" s="121">
        <f t="shared" si="18"/>
        <v>1.1499999999999999</v>
      </c>
    </row>
    <row r="98" spans="1:15" s="1" customFormat="1" ht="15" customHeight="1" x14ac:dyDescent="0.25">
      <c r="A98" s="302">
        <v>14</v>
      </c>
      <c r="B98" s="311">
        <v>61080</v>
      </c>
      <c r="C98" s="308" t="s">
        <v>82</v>
      </c>
      <c r="D98" s="317">
        <v>58</v>
      </c>
      <c r="E98" s="318"/>
      <c r="F98" s="318">
        <v>12.07</v>
      </c>
      <c r="G98" s="318">
        <v>37.93</v>
      </c>
      <c r="H98" s="318">
        <v>50</v>
      </c>
      <c r="I98" s="303">
        <f t="shared" si="22"/>
        <v>4.3792999999999997</v>
      </c>
      <c r="J98" s="21"/>
      <c r="K98" s="118">
        <f t="shared" si="19"/>
        <v>58</v>
      </c>
      <c r="L98" s="119">
        <f t="shared" si="20"/>
        <v>50.999400000000009</v>
      </c>
      <c r="M98" s="120">
        <f t="shared" si="17"/>
        <v>87.93</v>
      </c>
      <c r="N98" s="119">
        <f t="shared" si="28"/>
        <v>0</v>
      </c>
      <c r="O98" s="121">
        <f t="shared" si="18"/>
        <v>0</v>
      </c>
    </row>
    <row r="99" spans="1:15" s="1" customFormat="1" ht="15" customHeight="1" x14ac:dyDescent="0.25">
      <c r="A99" s="302">
        <v>15</v>
      </c>
      <c r="B99" s="311">
        <v>61150</v>
      </c>
      <c r="C99" s="308" t="s">
        <v>83</v>
      </c>
      <c r="D99" s="317">
        <v>83</v>
      </c>
      <c r="E99" s="318"/>
      <c r="F99" s="318">
        <v>16.87</v>
      </c>
      <c r="G99" s="318">
        <v>48.19</v>
      </c>
      <c r="H99" s="318">
        <v>34.94</v>
      </c>
      <c r="I99" s="303">
        <f t="shared" si="22"/>
        <v>4.1806999999999999</v>
      </c>
      <c r="J99" s="21"/>
      <c r="K99" s="118">
        <f t="shared" si="19"/>
        <v>83</v>
      </c>
      <c r="L99" s="119">
        <f t="shared" si="20"/>
        <v>68.997900000000001</v>
      </c>
      <c r="M99" s="120">
        <f t="shared" si="17"/>
        <v>83.13</v>
      </c>
      <c r="N99" s="119">
        <f t="shared" si="28"/>
        <v>0</v>
      </c>
      <c r="O99" s="121">
        <f t="shared" si="18"/>
        <v>0</v>
      </c>
    </row>
    <row r="100" spans="1:15" s="1" customFormat="1" ht="15" customHeight="1" x14ac:dyDescent="0.25">
      <c r="A100" s="302">
        <v>16</v>
      </c>
      <c r="B100" s="311">
        <v>61210</v>
      </c>
      <c r="C100" s="308" t="s">
        <v>84</v>
      </c>
      <c r="D100" s="317">
        <v>70</v>
      </c>
      <c r="E100" s="318">
        <v>1.43</v>
      </c>
      <c r="F100" s="318">
        <v>5.71</v>
      </c>
      <c r="G100" s="318">
        <v>55.71</v>
      </c>
      <c r="H100" s="318">
        <v>37.14</v>
      </c>
      <c r="I100" s="303">
        <f t="shared" si="22"/>
        <v>4.2852999999999994</v>
      </c>
      <c r="J100" s="21"/>
      <c r="K100" s="118">
        <f t="shared" si="19"/>
        <v>70</v>
      </c>
      <c r="L100" s="119">
        <f t="shared" si="20"/>
        <v>64.995000000000005</v>
      </c>
      <c r="M100" s="120">
        <f t="shared" si="17"/>
        <v>92.85</v>
      </c>
      <c r="N100" s="119">
        <f t="shared" si="28"/>
        <v>1.0009999999999999</v>
      </c>
      <c r="O100" s="121">
        <f t="shared" si="18"/>
        <v>1.43</v>
      </c>
    </row>
    <row r="101" spans="1:15" s="1" customFormat="1" ht="15" customHeight="1" x14ac:dyDescent="0.25">
      <c r="A101" s="302">
        <v>17</v>
      </c>
      <c r="B101" s="311">
        <v>61290</v>
      </c>
      <c r="C101" s="308" t="s">
        <v>85</v>
      </c>
      <c r="D101" s="317">
        <v>67</v>
      </c>
      <c r="E101" s="318">
        <v>1.49</v>
      </c>
      <c r="F101" s="318">
        <v>7.46</v>
      </c>
      <c r="G101" s="318">
        <v>35.82</v>
      </c>
      <c r="H101" s="318">
        <v>55.23</v>
      </c>
      <c r="I101" s="303">
        <f t="shared" si="22"/>
        <v>4.4478999999999997</v>
      </c>
      <c r="J101" s="21"/>
      <c r="K101" s="118">
        <f t="shared" si="19"/>
        <v>67</v>
      </c>
      <c r="L101" s="119">
        <f t="shared" si="20"/>
        <v>61.003499999999995</v>
      </c>
      <c r="M101" s="120">
        <f t="shared" si="17"/>
        <v>91.05</v>
      </c>
      <c r="N101" s="136">
        <f t="shared" si="28"/>
        <v>0.99829999999999997</v>
      </c>
      <c r="O101" s="121">
        <f t="shared" si="18"/>
        <v>1.49</v>
      </c>
    </row>
    <row r="102" spans="1:15" s="1" customFormat="1" ht="15" customHeight="1" x14ac:dyDescent="0.25">
      <c r="A102" s="302">
        <v>18</v>
      </c>
      <c r="B102" s="311">
        <v>61340</v>
      </c>
      <c r="C102" s="308" t="s">
        <v>86</v>
      </c>
      <c r="D102" s="317">
        <v>144</v>
      </c>
      <c r="E102" s="318"/>
      <c r="F102" s="318">
        <v>13.2</v>
      </c>
      <c r="G102" s="318">
        <v>39.58</v>
      </c>
      <c r="H102" s="318">
        <v>47.22</v>
      </c>
      <c r="I102" s="303">
        <f t="shared" si="22"/>
        <v>4.3401999999999994</v>
      </c>
      <c r="J102" s="21"/>
      <c r="K102" s="118">
        <f t="shared" si="19"/>
        <v>144</v>
      </c>
      <c r="L102" s="119">
        <f t="shared" si="20"/>
        <v>124.99199999999999</v>
      </c>
      <c r="M102" s="120">
        <f t="shared" si="17"/>
        <v>86.8</v>
      </c>
      <c r="N102" s="136">
        <f t="shared" si="28"/>
        <v>0</v>
      </c>
      <c r="O102" s="121">
        <f t="shared" si="18"/>
        <v>0</v>
      </c>
    </row>
    <row r="103" spans="1:15" s="1" customFormat="1" ht="15" customHeight="1" x14ac:dyDescent="0.25">
      <c r="A103" s="302">
        <v>19</v>
      </c>
      <c r="B103" s="311">
        <v>61390</v>
      </c>
      <c r="C103" s="308" t="s">
        <v>87</v>
      </c>
      <c r="D103" s="317">
        <v>102</v>
      </c>
      <c r="E103" s="318">
        <v>1.96</v>
      </c>
      <c r="F103" s="318">
        <v>31.37</v>
      </c>
      <c r="G103" s="318">
        <v>51.96</v>
      </c>
      <c r="H103" s="318">
        <v>14.71</v>
      </c>
      <c r="I103" s="303">
        <f t="shared" si="22"/>
        <v>3.7942</v>
      </c>
      <c r="J103" s="21"/>
      <c r="K103" s="118">
        <f t="shared" si="19"/>
        <v>102</v>
      </c>
      <c r="L103" s="119">
        <f t="shared" si="20"/>
        <v>68.003399999999999</v>
      </c>
      <c r="M103" s="120">
        <f t="shared" si="17"/>
        <v>66.67</v>
      </c>
      <c r="N103" s="119">
        <f t="shared" si="28"/>
        <v>1.9991999999999999</v>
      </c>
      <c r="O103" s="121">
        <f t="shared" si="18"/>
        <v>1.96</v>
      </c>
    </row>
    <row r="104" spans="1:15" s="1" customFormat="1" ht="15" customHeight="1" x14ac:dyDescent="0.25">
      <c r="A104" s="302">
        <v>20</v>
      </c>
      <c r="B104" s="311">
        <v>61410</v>
      </c>
      <c r="C104" s="308" t="s">
        <v>88</v>
      </c>
      <c r="D104" s="317">
        <v>101</v>
      </c>
      <c r="E104" s="318"/>
      <c r="F104" s="318">
        <v>2.97</v>
      </c>
      <c r="G104" s="318">
        <v>35.64</v>
      </c>
      <c r="H104" s="318">
        <v>61.39</v>
      </c>
      <c r="I104" s="303">
        <f t="shared" si="22"/>
        <v>4.5841999999999992</v>
      </c>
      <c r="J104" s="21"/>
      <c r="K104" s="118">
        <f t="shared" si="19"/>
        <v>101</v>
      </c>
      <c r="L104" s="119">
        <f t="shared" si="20"/>
        <v>98.00030000000001</v>
      </c>
      <c r="M104" s="120">
        <f t="shared" si="17"/>
        <v>97.03</v>
      </c>
      <c r="N104" s="119">
        <f t="shared" si="28"/>
        <v>0</v>
      </c>
      <c r="O104" s="121">
        <f t="shared" si="18"/>
        <v>0</v>
      </c>
    </row>
    <row r="105" spans="1:15" s="1" customFormat="1" ht="15" customHeight="1" x14ac:dyDescent="0.25">
      <c r="A105" s="302">
        <v>21</v>
      </c>
      <c r="B105" s="311">
        <v>61430</v>
      </c>
      <c r="C105" s="308" t="s">
        <v>116</v>
      </c>
      <c r="D105" s="317">
        <v>242</v>
      </c>
      <c r="E105" s="318">
        <v>2.0699999999999998</v>
      </c>
      <c r="F105" s="318">
        <v>9.09</v>
      </c>
      <c r="G105" s="318">
        <v>26.03</v>
      </c>
      <c r="H105" s="318">
        <v>62.81</v>
      </c>
      <c r="I105" s="303">
        <f t="shared" si="22"/>
        <v>4.4958</v>
      </c>
      <c r="J105" s="21"/>
      <c r="K105" s="118">
        <f t="shared" si="19"/>
        <v>242</v>
      </c>
      <c r="L105" s="119">
        <f t="shared" si="20"/>
        <v>214.99280000000002</v>
      </c>
      <c r="M105" s="120">
        <f t="shared" si="17"/>
        <v>88.84</v>
      </c>
      <c r="N105" s="119">
        <f t="shared" si="28"/>
        <v>5.0093999999999994</v>
      </c>
      <c r="O105" s="121">
        <f t="shared" si="18"/>
        <v>2.0699999999999998</v>
      </c>
    </row>
    <row r="106" spans="1:15" s="1" customFormat="1" ht="15" customHeight="1" x14ac:dyDescent="0.25">
      <c r="A106" s="302">
        <v>22</v>
      </c>
      <c r="B106" s="311">
        <v>61440</v>
      </c>
      <c r="C106" s="308" t="s">
        <v>89</v>
      </c>
      <c r="D106" s="317">
        <v>255</v>
      </c>
      <c r="E106" s="318">
        <v>1.18</v>
      </c>
      <c r="F106" s="318">
        <v>11.76</v>
      </c>
      <c r="G106" s="318">
        <v>42.35</v>
      </c>
      <c r="H106" s="318">
        <v>44.71</v>
      </c>
      <c r="I106" s="303">
        <f t="shared" si="22"/>
        <v>4.3059000000000003</v>
      </c>
      <c r="J106" s="21"/>
      <c r="K106" s="118">
        <f t="shared" si="19"/>
        <v>255</v>
      </c>
      <c r="L106" s="119">
        <f t="shared" si="20"/>
        <v>222.00299999999999</v>
      </c>
      <c r="M106" s="120">
        <f t="shared" si="17"/>
        <v>87.06</v>
      </c>
      <c r="N106" s="119">
        <f t="shared" si="28"/>
        <v>3.0089999999999999</v>
      </c>
      <c r="O106" s="121">
        <f t="shared" si="18"/>
        <v>1.18</v>
      </c>
    </row>
    <row r="107" spans="1:15" s="1" customFormat="1" ht="15" customHeight="1" x14ac:dyDescent="0.25">
      <c r="A107" s="302">
        <v>23</v>
      </c>
      <c r="B107" s="311">
        <v>61450</v>
      </c>
      <c r="C107" s="308" t="s">
        <v>117</v>
      </c>
      <c r="D107" s="317">
        <v>154</v>
      </c>
      <c r="E107" s="318"/>
      <c r="F107" s="318">
        <v>7.14</v>
      </c>
      <c r="G107" s="318">
        <v>35.72</v>
      </c>
      <c r="H107" s="318">
        <v>57.14</v>
      </c>
      <c r="I107" s="303">
        <f t="shared" si="22"/>
        <v>4.5</v>
      </c>
      <c r="J107" s="21"/>
      <c r="K107" s="118">
        <f t="shared" si="19"/>
        <v>154</v>
      </c>
      <c r="L107" s="119">
        <f t="shared" si="20"/>
        <v>143.0044</v>
      </c>
      <c r="M107" s="120">
        <f t="shared" si="17"/>
        <v>92.86</v>
      </c>
      <c r="N107" s="119">
        <f t="shared" si="28"/>
        <v>0</v>
      </c>
      <c r="O107" s="121">
        <f t="shared" si="18"/>
        <v>0</v>
      </c>
    </row>
    <row r="108" spans="1:15" s="1" customFormat="1" ht="15" customHeight="1" x14ac:dyDescent="0.25">
      <c r="A108" s="302">
        <v>24</v>
      </c>
      <c r="B108" s="311">
        <v>61470</v>
      </c>
      <c r="C108" s="308" t="s">
        <v>90</v>
      </c>
      <c r="D108" s="317">
        <v>121</v>
      </c>
      <c r="E108" s="318">
        <v>3.31</v>
      </c>
      <c r="F108" s="318">
        <v>17.350000000000001</v>
      </c>
      <c r="G108" s="318">
        <v>46.28</v>
      </c>
      <c r="H108" s="318">
        <v>33.06</v>
      </c>
      <c r="I108" s="303">
        <f t="shared" si="22"/>
        <v>4.0909000000000004</v>
      </c>
      <c r="J108" s="21"/>
      <c r="K108" s="118">
        <f t="shared" si="19"/>
        <v>121</v>
      </c>
      <c r="L108" s="119">
        <f t="shared" si="20"/>
        <v>96.001400000000018</v>
      </c>
      <c r="M108" s="120">
        <f t="shared" si="17"/>
        <v>79.34</v>
      </c>
      <c r="N108" s="119">
        <f t="shared" si="28"/>
        <v>4.0050999999999997</v>
      </c>
      <c r="O108" s="121">
        <f t="shared" si="18"/>
        <v>3.31</v>
      </c>
    </row>
    <row r="109" spans="1:15" s="1" customFormat="1" ht="15" customHeight="1" x14ac:dyDescent="0.25">
      <c r="A109" s="302">
        <v>25</v>
      </c>
      <c r="B109" s="311">
        <v>61490</v>
      </c>
      <c r="C109" s="308" t="s">
        <v>118</v>
      </c>
      <c r="D109" s="317">
        <v>250</v>
      </c>
      <c r="E109" s="318"/>
      <c r="F109" s="318">
        <v>7.2</v>
      </c>
      <c r="G109" s="318">
        <v>35.6</v>
      </c>
      <c r="H109" s="318">
        <v>57.2</v>
      </c>
      <c r="I109" s="303">
        <f t="shared" si="22"/>
        <v>4.5</v>
      </c>
      <c r="J109" s="21"/>
      <c r="K109" s="118">
        <f t="shared" si="19"/>
        <v>250</v>
      </c>
      <c r="L109" s="119">
        <f t="shared" si="20"/>
        <v>232.00000000000003</v>
      </c>
      <c r="M109" s="120">
        <f t="shared" si="17"/>
        <v>92.800000000000011</v>
      </c>
      <c r="N109" s="119">
        <f t="shared" si="28"/>
        <v>0</v>
      </c>
      <c r="O109" s="121">
        <f t="shared" si="18"/>
        <v>0</v>
      </c>
    </row>
    <row r="110" spans="1:15" s="1" customFormat="1" ht="15" customHeight="1" x14ac:dyDescent="0.25">
      <c r="A110" s="302">
        <v>26</v>
      </c>
      <c r="B110" s="311">
        <v>61500</v>
      </c>
      <c r="C110" s="308" t="s">
        <v>119</v>
      </c>
      <c r="D110" s="317">
        <v>226</v>
      </c>
      <c r="E110" s="318">
        <v>0.89</v>
      </c>
      <c r="F110" s="318">
        <v>4.42</v>
      </c>
      <c r="G110" s="318">
        <v>29.65</v>
      </c>
      <c r="H110" s="318">
        <v>65.040000000000006</v>
      </c>
      <c r="I110" s="303">
        <f t="shared" si="22"/>
        <v>4.5884</v>
      </c>
      <c r="J110" s="21"/>
      <c r="K110" s="118">
        <f t="shared" si="19"/>
        <v>226</v>
      </c>
      <c r="L110" s="119">
        <f t="shared" si="20"/>
        <v>213.99939999999998</v>
      </c>
      <c r="M110" s="120">
        <f t="shared" si="17"/>
        <v>94.69</v>
      </c>
      <c r="N110" s="119">
        <f t="shared" si="28"/>
        <v>2.0114000000000001</v>
      </c>
      <c r="O110" s="121">
        <f t="shared" si="18"/>
        <v>0.89</v>
      </c>
    </row>
    <row r="111" spans="1:15" s="1" customFormat="1" ht="15" customHeight="1" x14ac:dyDescent="0.25">
      <c r="A111" s="302">
        <v>27</v>
      </c>
      <c r="B111" s="311">
        <v>61510</v>
      </c>
      <c r="C111" s="308" t="s">
        <v>91</v>
      </c>
      <c r="D111" s="317">
        <v>164</v>
      </c>
      <c r="E111" s="318">
        <v>0.61</v>
      </c>
      <c r="F111" s="318">
        <v>2.44</v>
      </c>
      <c r="G111" s="318">
        <v>29.27</v>
      </c>
      <c r="H111" s="318">
        <v>67.680000000000007</v>
      </c>
      <c r="I111" s="306">
        <f t="shared" si="22"/>
        <v>4.6402000000000001</v>
      </c>
      <c r="J111" s="21"/>
      <c r="K111" s="118">
        <f t="shared" si="19"/>
        <v>164</v>
      </c>
      <c r="L111" s="119">
        <f t="shared" si="20"/>
        <v>158.99800000000002</v>
      </c>
      <c r="M111" s="120">
        <f t="shared" si="17"/>
        <v>96.95</v>
      </c>
      <c r="N111" s="119">
        <f t="shared" si="28"/>
        <v>1.0004</v>
      </c>
      <c r="O111" s="121">
        <f t="shared" si="18"/>
        <v>0.61</v>
      </c>
    </row>
    <row r="112" spans="1:15" s="1" customFormat="1" ht="15" customHeight="1" x14ac:dyDescent="0.25">
      <c r="A112" s="302">
        <v>28</v>
      </c>
      <c r="B112" s="293">
        <v>61520</v>
      </c>
      <c r="C112" s="291" t="s">
        <v>120</v>
      </c>
      <c r="D112" s="309">
        <v>242</v>
      </c>
      <c r="E112" s="310">
        <v>0.41</v>
      </c>
      <c r="F112" s="310">
        <v>8.68</v>
      </c>
      <c r="G112" s="310">
        <v>38.020000000000003</v>
      </c>
      <c r="H112" s="310">
        <v>52.89</v>
      </c>
      <c r="I112" s="303">
        <f t="shared" si="22"/>
        <v>4.4338999999999995</v>
      </c>
      <c r="J112" s="21"/>
      <c r="K112" s="118">
        <f t="shared" si="19"/>
        <v>242</v>
      </c>
      <c r="L112" s="119">
        <f t="shared" si="20"/>
        <v>220.00219999999999</v>
      </c>
      <c r="M112" s="120">
        <f t="shared" si="17"/>
        <v>90.91</v>
      </c>
      <c r="N112" s="119">
        <f t="shared" si="28"/>
        <v>0.99219999999999997</v>
      </c>
      <c r="O112" s="121">
        <f t="shared" si="18"/>
        <v>0.41</v>
      </c>
    </row>
    <row r="113" spans="1:15" s="1" customFormat="1" ht="15" customHeight="1" x14ac:dyDescent="0.25">
      <c r="A113" s="302">
        <v>29</v>
      </c>
      <c r="B113" s="311">
        <v>61540</v>
      </c>
      <c r="C113" s="308" t="s">
        <v>121</v>
      </c>
      <c r="D113" s="317">
        <v>96</v>
      </c>
      <c r="E113" s="318"/>
      <c r="F113" s="318">
        <v>5.21</v>
      </c>
      <c r="G113" s="318">
        <v>50</v>
      </c>
      <c r="H113" s="318">
        <v>44.79</v>
      </c>
      <c r="I113" s="295">
        <f t="shared" si="22"/>
        <v>4.3957999999999995</v>
      </c>
      <c r="J113" s="21"/>
      <c r="K113" s="118">
        <f t="shared" si="19"/>
        <v>96</v>
      </c>
      <c r="L113" s="119">
        <f t="shared" si="20"/>
        <v>90.998400000000004</v>
      </c>
      <c r="M113" s="120">
        <f t="shared" si="17"/>
        <v>94.789999999999992</v>
      </c>
      <c r="N113" s="119">
        <f t="shared" si="28"/>
        <v>0</v>
      </c>
      <c r="O113" s="121">
        <f t="shared" si="18"/>
        <v>0</v>
      </c>
    </row>
    <row r="114" spans="1:15" s="1" customFormat="1" ht="15" customHeight="1" x14ac:dyDescent="0.25">
      <c r="A114" s="302">
        <v>30</v>
      </c>
      <c r="B114" s="312">
        <v>61560</v>
      </c>
      <c r="C114" s="242" t="s">
        <v>123</v>
      </c>
      <c r="D114" s="398" t="s">
        <v>140</v>
      </c>
      <c r="E114" s="398" t="s">
        <v>140</v>
      </c>
      <c r="F114" s="393" t="s">
        <v>140</v>
      </c>
      <c r="G114" s="398" t="s">
        <v>140</v>
      </c>
      <c r="H114" s="398" t="s">
        <v>140</v>
      </c>
      <c r="I114" s="303"/>
      <c r="J114" s="21"/>
      <c r="K114" s="408" t="s">
        <v>140</v>
      </c>
      <c r="L114" s="398" t="s">
        <v>140</v>
      </c>
      <c r="M114" s="393" t="s">
        <v>140</v>
      </c>
      <c r="N114" s="398" t="s">
        <v>140</v>
      </c>
      <c r="O114" s="409" t="s">
        <v>140</v>
      </c>
    </row>
    <row r="115" spans="1:15" s="296" customFormat="1" ht="15" customHeight="1" thickBot="1" x14ac:dyDescent="0.3">
      <c r="A115" s="24">
        <v>31</v>
      </c>
      <c r="B115" s="273">
        <v>61570</v>
      </c>
      <c r="C115" s="271" t="s">
        <v>125</v>
      </c>
      <c r="D115" s="400" t="s">
        <v>140</v>
      </c>
      <c r="E115" s="400" t="s">
        <v>140</v>
      </c>
      <c r="F115" s="401" t="s">
        <v>140</v>
      </c>
      <c r="G115" s="400" t="s">
        <v>140</v>
      </c>
      <c r="H115" s="400" t="s">
        <v>140</v>
      </c>
      <c r="I115" s="245"/>
      <c r="J115" s="297"/>
      <c r="K115" s="406" t="s">
        <v>140</v>
      </c>
      <c r="L115" s="400" t="s">
        <v>140</v>
      </c>
      <c r="M115" s="401" t="s">
        <v>140</v>
      </c>
      <c r="N115" s="400" t="s">
        <v>140</v>
      </c>
      <c r="O115" s="407" t="s">
        <v>140</v>
      </c>
    </row>
    <row r="116" spans="1:15" s="1" customFormat="1" ht="15" customHeight="1" thickBot="1" x14ac:dyDescent="0.3">
      <c r="A116" s="35"/>
      <c r="B116" s="51"/>
      <c r="C116" s="37" t="s">
        <v>109</v>
      </c>
      <c r="D116" s="84">
        <f>SUM(D117:D125)</f>
        <v>918</v>
      </c>
      <c r="E116" s="258">
        <f t="shared" ref="E116:H116" si="29">AVERAGE(E117:E125)</f>
        <v>4.3366666666666669</v>
      </c>
      <c r="F116" s="258">
        <f t="shared" si="29"/>
        <v>10.1275</v>
      </c>
      <c r="G116" s="258">
        <f t="shared" si="29"/>
        <v>37.102499999999999</v>
      </c>
      <c r="H116" s="258">
        <f t="shared" si="29"/>
        <v>51.145000000000003</v>
      </c>
      <c r="I116" s="39">
        <f>AVERAGE(I117:I125)</f>
        <v>4.3776999999999999</v>
      </c>
      <c r="J116" s="21"/>
      <c r="K116" s="132">
        <f t="shared" si="19"/>
        <v>918</v>
      </c>
      <c r="L116" s="133">
        <f>SUM(L117:L125)</f>
        <v>798.98359999999991</v>
      </c>
      <c r="M116" s="134">
        <f t="shared" si="17"/>
        <v>88.247500000000002</v>
      </c>
      <c r="N116" s="133">
        <f>SUM(N117:N125)</f>
        <v>15.0107</v>
      </c>
      <c r="O116" s="135">
        <f t="shared" si="18"/>
        <v>4.3366666666666669</v>
      </c>
    </row>
    <row r="117" spans="1:15" s="1" customFormat="1" ht="15" customHeight="1" x14ac:dyDescent="0.25">
      <c r="A117" s="10">
        <v>1</v>
      </c>
      <c r="B117" s="49">
        <v>70020</v>
      </c>
      <c r="C117" s="13" t="s">
        <v>92</v>
      </c>
      <c r="D117" s="315">
        <v>106</v>
      </c>
      <c r="E117" s="316"/>
      <c r="F117" s="316">
        <v>2.83</v>
      </c>
      <c r="G117" s="316">
        <v>23.59</v>
      </c>
      <c r="H117" s="316">
        <v>73.58</v>
      </c>
      <c r="I117" s="243">
        <f t="shared" si="22"/>
        <v>4.7074999999999996</v>
      </c>
      <c r="J117" s="21"/>
      <c r="K117" s="402">
        <f t="shared" si="19"/>
        <v>106</v>
      </c>
      <c r="L117" s="403">
        <f t="shared" si="20"/>
        <v>103.00020000000001</v>
      </c>
      <c r="M117" s="404">
        <f t="shared" si="17"/>
        <v>97.17</v>
      </c>
      <c r="N117" s="403">
        <f t="shared" ref="N117:N124" si="30">O117*K117/100</f>
        <v>0</v>
      </c>
      <c r="O117" s="405">
        <f t="shared" si="18"/>
        <v>0</v>
      </c>
    </row>
    <row r="118" spans="1:15" s="1" customFormat="1" ht="15" customHeight="1" x14ac:dyDescent="0.25">
      <c r="A118" s="301">
        <v>2</v>
      </c>
      <c r="B118" s="311">
        <v>70110</v>
      </c>
      <c r="C118" s="308" t="s">
        <v>95</v>
      </c>
      <c r="D118" s="317">
        <v>76</v>
      </c>
      <c r="E118" s="318"/>
      <c r="F118" s="318">
        <v>6.58</v>
      </c>
      <c r="G118" s="318">
        <v>23.68</v>
      </c>
      <c r="H118" s="318">
        <v>69.739999999999995</v>
      </c>
      <c r="I118" s="303">
        <f t="shared" si="22"/>
        <v>4.6315999999999997</v>
      </c>
      <c r="J118" s="21"/>
      <c r="K118" s="118">
        <f t="shared" si="19"/>
        <v>76</v>
      </c>
      <c r="L118" s="119">
        <f t="shared" si="20"/>
        <v>70.999199999999988</v>
      </c>
      <c r="M118" s="120">
        <f t="shared" si="17"/>
        <v>93.419999999999987</v>
      </c>
      <c r="N118" s="119">
        <f t="shared" si="30"/>
        <v>0</v>
      </c>
      <c r="O118" s="121">
        <f t="shared" si="18"/>
        <v>0</v>
      </c>
    </row>
    <row r="119" spans="1:15" s="1" customFormat="1" ht="15" customHeight="1" x14ac:dyDescent="0.25">
      <c r="A119" s="307">
        <v>3</v>
      </c>
      <c r="B119" s="311">
        <v>70021</v>
      </c>
      <c r="C119" s="308" t="s">
        <v>93</v>
      </c>
      <c r="D119" s="317">
        <v>53</v>
      </c>
      <c r="E119" s="318"/>
      <c r="F119" s="318">
        <v>1.89</v>
      </c>
      <c r="G119" s="318">
        <v>43.4</v>
      </c>
      <c r="H119" s="318">
        <v>54.72</v>
      </c>
      <c r="I119" s="303">
        <f t="shared" si="22"/>
        <v>4.5286999999999997</v>
      </c>
      <c r="J119" s="21"/>
      <c r="K119" s="118">
        <f t="shared" si="19"/>
        <v>53</v>
      </c>
      <c r="L119" s="119">
        <f t="shared" si="20"/>
        <v>52.003600000000006</v>
      </c>
      <c r="M119" s="120">
        <f t="shared" si="17"/>
        <v>98.12</v>
      </c>
      <c r="N119" s="119">
        <f t="shared" si="30"/>
        <v>0</v>
      </c>
      <c r="O119" s="121">
        <f t="shared" si="18"/>
        <v>0</v>
      </c>
    </row>
    <row r="120" spans="1:15" s="1" customFormat="1" ht="15" customHeight="1" x14ac:dyDescent="0.25">
      <c r="A120" s="307">
        <v>4</v>
      </c>
      <c r="B120" s="311">
        <v>70040</v>
      </c>
      <c r="C120" s="308" t="s">
        <v>94</v>
      </c>
      <c r="D120" s="317">
        <v>56</v>
      </c>
      <c r="E120" s="318"/>
      <c r="F120" s="318">
        <v>5.36</v>
      </c>
      <c r="G120" s="318">
        <v>41.07</v>
      </c>
      <c r="H120" s="318">
        <v>53.57</v>
      </c>
      <c r="I120" s="303">
        <f t="shared" si="22"/>
        <v>4.4821</v>
      </c>
      <c r="J120" s="21"/>
      <c r="K120" s="118">
        <f t="shared" si="19"/>
        <v>56</v>
      </c>
      <c r="L120" s="119">
        <f t="shared" si="20"/>
        <v>52.998400000000004</v>
      </c>
      <c r="M120" s="120">
        <f t="shared" si="17"/>
        <v>94.64</v>
      </c>
      <c r="N120" s="119">
        <f t="shared" si="30"/>
        <v>0</v>
      </c>
      <c r="O120" s="121">
        <f t="shared" si="18"/>
        <v>0</v>
      </c>
    </row>
    <row r="121" spans="1:15" s="1" customFormat="1" ht="15" customHeight="1" x14ac:dyDescent="0.25">
      <c r="A121" s="307">
        <v>5</v>
      </c>
      <c r="B121" s="311">
        <v>70100</v>
      </c>
      <c r="C121" s="308" t="s">
        <v>110</v>
      </c>
      <c r="D121" s="317">
        <v>96</v>
      </c>
      <c r="E121" s="318"/>
      <c r="F121" s="318">
        <v>5.21</v>
      </c>
      <c r="G121" s="318">
        <v>44.79</v>
      </c>
      <c r="H121" s="318">
        <v>50</v>
      </c>
      <c r="I121" s="303">
        <f t="shared" si="22"/>
        <v>4.4478999999999997</v>
      </c>
      <c r="J121" s="21"/>
      <c r="K121" s="118">
        <f t="shared" si="19"/>
        <v>96</v>
      </c>
      <c r="L121" s="119">
        <f t="shared" si="20"/>
        <v>90.998400000000004</v>
      </c>
      <c r="M121" s="120">
        <f t="shared" si="17"/>
        <v>94.789999999999992</v>
      </c>
      <c r="N121" s="119">
        <f t="shared" si="30"/>
        <v>0</v>
      </c>
      <c r="O121" s="121">
        <f t="shared" si="18"/>
        <v>0</v>
      </c>
    </row>
    <row r="122" spans="1:15" s="1" customFormat="1" ht="15" customHeight="1" x14ac:dyDescent="0.25">
      <c r="A122" s="307">
        <v>6</v>
      </c>
      <c r="B122" s="311">
        <v>70270</v>
      </c>
      <c r="C122" s="308" t="s">
        <v>96</v>
      </c>
      <c r="D122" s="317">
        <v>67</v>
      </c>
      <c r="E122" s="318">
        <v>8.9600000000000009</v>
      </c>
      <c r="F122" s="318">
        <v>25.37</v>
      </c>
      <c r="G122" s="318">
        <v>37.31</v>
      </c>
      <c r="H122" s="318">
        <v>28.36</v>
      </c>
      <c r="I122" s="303">
        <f t="shared" si="22"/>
        <v>3.8507000000000007</v>
      </c>
      <c r="J122" s="21"/>
      <c r="K122" s="118">
        <f t="shared" si="19"/>
        <v>67</v>
      </c>
      <c r="L122" s="119">
        <f t="shared" si="20"/>
        <v>43.998900000000006</v>
      </c>
      <c r="M122" s="120">
        <f t="shared" si="17"/>
        <v>65.67</v>
      </c>
      <c r="N122" s="119">
        <f t="shared" si="30"/>
        <v>6.0032000000000005</v>
      </c>
      <c r="O122" s="121">
        <f t="shared" si="18"/>
        <v>8.9600000000000009</v>
      </c>
    </row>
    <row r="123" spans="1:15" s="1" customFormat="1" ht="15" customHeight="1" x14ac:dyDescent="0.25">
      <c r="A123" s="307">
        <v>7</v>
      </c>
      <c r="B123" s="311">
        <v>70510</v>
      </c>
      <c r="C123" s="308" t="s">
        <v>97</v>
      </c>
      <c r="D123" s="317">
        <v>47</v>
      </c>
      <c r="E123" s="318">
        <v>2.13</v>
      </c>
      <c r="F123" s="318">
        <v>19.149999999999999</v>
      </c>
      <c r="G123" s="318">
        <v>48.93</v>
      </c>
      <c r="H123" s="318">
        <v>29.79</v>
      </c>
      <c r="I123" s="303">
        <f t="shared" si="22"/>
        <v>4.0637999999999996</v>
      </c>
      <c r="J123" s="21"/>
      <c r="K123" s="118">
        <f t="shared" si="19"/>
        <v>47</v>
      </c>
      <c r="L123" s="119">
        <f t="shared" si="20"/>
        <v>36.998400000000004</v>
      </c>
      <c r="M123" s="120">
        <f t="shared" si="17"/>
        <v>78.72</v>
      </c>
      <c r="N123" s="119">
        <f t="shared" si="30"/>
        <v>1.0011000000000001</v>
      </c>
      <c r="O123" s="126">
        <f t="shared" si="18"/>
        <v>2.13</v>
      </c>
    </row>
    <row r="124" spans="1:15" s="1" customFormat="1" ht="15" customHeight="1" x14ac:dyDescent="0.25">
      <c r="A124" s="300">
        <v>8</v>
      </c>
      <c r="B124" s="293">
        <v>10880</v>
      </c>
      <c r="C124" s="291" t="s">
        <v>122</v>
      </c>
      <c r="D124" s="317">
        <v>417</v>
      </c>
      <c r="E124" s="318">
        <v>1.92</v>
      </c>
      <c r="F124" s="318">
        <v>14.63</v>
      </c>
      <c r="G124" s="318">
        <v>34.049999999999997</v>
      </c>
      <c r="H124" s="318">
        <v>49.4</v>
      </c>
      <c r="I124" s="295">
        <f t="shared" si="22"/>
        <v>4.3093000000000004</v>
      </c>
      <c r="J124" s="21"/>
      <c r="K124" s="118">
        <f t="shared" si="19"/>
        <v>417</v>
      </c>
      <c r="L124" s="119">
        <f t="shared" si="20"/>
        <v>347.98649999999992</v>
      </c>
      <c r="M124" s="120">
        <f t="shared" si="17"/>
        <v>83.449999999999989</v>
      </c>
      <c r="N124" s="119">
        <f t="shared" si="30"/>
        <v>8.0063999999999993</v>
      </c>
      <c r="O124" s="121">
        <f t="shared" si="18"/>
        <v>1.92</v>
      </c>
    </row>
    <row r="125" spans="1:15" s="1" customFormat="1" ht="15" customHeight="1" thickBot="1" x14ac:dyDescent="0.3">
      <c r="A125" s="269">
        <v>9</v>
      </c>
      <c r="B125" s="273">
        <v>10890</v>
      </c>
      <c r="C125" s="271" t="s">
        <v>124</v>
      </c>
      <c r="D125" s="400" t="s">
        <v>140</v>
      </c>
      <c r="E125" s="400" t="s">
        <v>140</v>
      </c>
      <c r="F125" s="401" t="s">
        <v>140</v>
      </c>
      <c r="G125" s="400" t="s">
        <v>140</v>
      </c>
      <c r="H125" s="400" t="s">
        <v>140</v>
      </c>
      <c r="I125" s="245"/>
      <c r="J125" s="21"/>
      <c r="K125" s="406" t="s">
        <v>140</v>
      </c>
      <c r="L125" s="400" t="s">
        <v>140</v>
      </c>
      <c r="M125" s="401" t="s">
        <v>140</v>
      </c>
      <c r="N125" s="400" t="s">
        <v>140</v>
      </c>
      <c r="O125" s="407" t="s">
        <v>140</v>
      </c>
    </row>
    <row r="126" spans="1:15" ht="15" customHeight="1" x14ac:dyDescent="0.25">
      <c r="A126" s="6"/>
      <c r="B126" s="6"/>
      <c r="C126" s="6"/>
      <c r="D126" s="426" t="s">
        <v>100</v>
      </c>
      <c r="E126" s="426"/>
      <c r="F126" s="426"/>
      <c r="G126" s="426"/>
      <c r="H126" s="426"/>
      <c r="I126" s="57">
        <f>AVERAGE(I7,I9:I17,I19:I30,I32:I48,I50:I68,I70:I82,I85:I114,I117:I125)</f>
        <v>4.2609129629629638</v>
      </c>
      <c r="J126" s="4"/>
      <c r="M126" s="131"/>
      <c r="N126" s="131"/>
      <c r="O126" s="131"/>
    </row>
    <row r="127" spans="1:15" ht="15" customHeight="1" x14ac:dyDescent="0.25">
      <c r="A127" s="6"/>
      <c r="B127" s="6"/>
      <c r="C127" s="6"/>
      <c r="D127" s="6"/>
      <c r="E127" s="7"/>
      <c r="F127" s="7"/>
      <c r="G127" s="8"/>
      <c r="H127" s="8"/>
      <c r="I127" s="9"/>
      <c r="J127" s="4"/>
    </row>
  </sheetData>
  <mergeCells count="8">
    <mergeCell ref="I4:I5"/>
    <mergeCell ref="D126:H126"/>
    <mergeCell ref="E4:H4"/>
    <mergeCell ref="C2:D2"/>
    <mergeCell ref="A4:A5"/>
    <mergeCell ref="B4:B5"/>
    <mergeCell ref="C4:C5"/>
    <mergeCell ref="D4:D5"/>
  </mergeCells>
  <conditionalFormatting sqref="I6:I126">
    <cfRule type="containsBlanks" dxfId="41" priority="827" stopIfTrue="1">
      <formula>LEN(TRIM(I6))=0</formula>
    </cfRule>
    <cfRule type="cellIs" dxfId="40" priority="828" stopIfTrue="1" operator="between">
      <formula>$I$126</formula>
      <formula>4.137</formula>
    </cfRule>
    <cfRule type="cellIs" dxfId="39" priority="829" stopIfTrue="1" operator="lessThan">
      <formula>3.5</formula>
    </cfRule>
    <cfRule type="cellIs" dxfId="38" priority="830" stopIfTrue="1" operator="between">
      <formula>$I$126</formula>
      <formula>3.5</formula>
    </cfRule>
    <cfRule type="cellIs" dxfId="37" priority="831" stopIfTrue="1" operator="between">
      <formula>4.5</formula>
      <formula>$I$126</formula>
    </cfRule>
    <cfRule type="cellIs" dxfId="36" priority="832" stopIfTrue="1" operator="greaterThanOrEqual">
      <formula>4.5</formula>
    </cfRule>
  </conditionalFormatting>
  <conditionalFormatting sqref="N7:O82 N116:O124 N84:O113">
    <cfRule type="cellIs" dxfId="35" priority="6" operator="equal">
      <formula>0</formula>
    </cfRule>
    <cfRule type="cellIs" dxfId="34" priority="9" operator="between">
      <formula>0</formula>
      <formula>9.99</formula>
    </cfRule>
    <cfRule type="cellIs" dxfId="33" priority="8" operator="greaterThanOrEqual">
      <formula>9.99</formula>
    </cfRule>
    <cfRule type="cellIs" dxfId="32" priority="7" operator="equal">
      <formula>"-"</formula>
    </cfRule>
  </conditionalFormatting>
  <conditionalFormatting sqref="M7:M125">
    <cfRule type="cellIs" dxfId="31" priority="2" operator="between">
      <formula>0</formula>
      <formula>50</formula>
    </cfRule>
    <cfRule type="cellIs" dxfId="30" priority="3" operator="between">
      <formula>50</formula>
      <formula>$M$6</formula>
    </cfRule>
    <cfRule type="cellIs" dxfId="29" priority="4" operator="between">
      <formula>$M$6</formula>
      <formula>90</formula>
    </cfRule>
    <cfRule type="cellIs" dxfId="28" priority="5" operator="between">
      <formula>90</formula>
      <formula>100</formula>
    </cfRule>
    <cfRule type="cellIs" dxfId="27" priority="1" operator="equal">
      <formula>"-"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J7" sqref="J7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6.5703125" customWidth="1"/>
    <col min="11" max="15" width="10.7109375" customWidth="1"/>
    <col min="16" max="16" width="9.28515625" customWidth="1"/>
  </cols>
  <sheetData>
    <row r="1" spans="1:16" ht="18" customHeight="1" x14ac:dyDescent="0.25">
      <c r="K1" s="137"/>
      <c r="L1" s="17" t="s">
        <v>134</v>
      </c>
    </row>
    <row r="2" spans="1:16" ht="18" customHeight="1" x14ac:dyDescent="0.25">
      <c r="A2" s="4"/>
      <c r="B2" s="4"/>
      <c r="C2" s="430" t="s">
        <v>1</v>
      </c>
      <c r="D2" s="430"/>
      <c r="E2" s="67"/>
      <c r="F2" s="67"/>
      <c r="G2" s="67"/>
      <c r="H2" s="67"/>
      <c r="I2" s="26">
        <v>2020</v>
      </c>
      <c r="J2" s="4"/>
      <c r="K2" s="27"/>
      <c r="L2" s="17" t="s">
        <v>136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19"/>
      <c r="L3" s="17" t="s">
        <v>139</v>
      </c>
    </row>
    <row r="4" spans="1:16" ht="18" customHeight="1" thickBot="1" x14ac:dyDescent="0.3">
      <c r="A4" s="420" t="s">
        <v>0</v>
      </c>
      <c r="B4" s="422" t="s">
        <v>2</v>
      </c>
      <c r="C4" s="422" t="s">
        <v>3</v>
      </c>
      <c r="D4" s="431" t="s">
        <v>4</v>
      </c>
      <c r="E4" s="427" t="s">
        <v>132</v>
      </c>
      <c r="F4" s="428"/>
      <c r="G4" s="428"/>
      <c r="H4" s="429"/>
      <c r="I4" s="424" t="s">
        <v>101</v>
      </c>
      <c r="J4" s="4"/>
      <c r="K4" s="18"/>
      <c r="L4" s="17" t="s">
        <v>138</v>
      </c>
    </row>
    <row r="5" spans="1:16" ht="30" customHeight="1" thickBot="1" x14ac:dyDescent="0.3">
      <c r="A5" s="421"/>
      <c r="B5" s="423"/>
      <c r="C5" s="423"/>
      <c r="D5" s="432"/>
      <c r="E5" s="3">
        <v>2</v>
      </c>
      <c r="F5" s="3">
        <v>3</v>
      </c>
      <c r="G5" s="3">
        <v>4</v>
      </c>
      <c r="H5" s="3">
        <v>5</v>
      </c>
      <c r="I5" s="425"/>
      <c r="J5" s="4"/>
      <c r="K5" s="107" t="s">
        <v>127</v>
      </c>
      <c r="L5" s="108" t="s">
        <v>128</v>
      </c>
      <c r="M5" s="108" t="s">
        <v>129</v>
      </c>
      <c r="N5" s="108" t="s">
        <v>130</v>
      </c>
      <c r="O5" s="109" t="s">
        <v>131</v>
      </c>
    </row>
    <row r="6" spans="1:16" ht="15" customHeight="1" thickBot="1" x14ac:dyDescent="0.3">
      <c r="A6" s="29"/>
      <c r="B6" s="30"/>
      <c r="C6" s="30" t="s">
        <v>102</v>
      </c>
      <c r="D6" s="31">
        <f>D7+D8+D18+D31+D49+D69+D84+D116</f>
        <v>10872</v>
      </c>
      <c r="E6" s="142">
        <v>6.1</v>
      </c>
      <c r="F6" s="143">
        <v>23.61</v>
      </c>
      <c r="G6" s="143">
        <v>45.26</v>
      </c>
      <c r="H6" s="144">
        <v>25.03</v>
      </c>
      <c r="I6" s="141">
        <v>3.83</v>
      </c>
      <c r="J6" s="21"/>
      <c r="K6" s="132">
        <f>D6</f>
        <v>10872</v>
      </c>
      <c r="L6" s="133">
        <f>L7+L8+L18+L31+L49+L69+L84+L116</f>
        <v>7602.9497999999994</v>
      </c>
      <c r="M6" s="134">
        <f t="shared" ref="M6:M69" si="0">G6+H6</f>
        <v>70.289999999999992</v>
      </c>
      <c r="N6" s="133">
        <f>N7+N8+N18+N31+N49+N69+N84+N116</f>
        <v>659.97220000000004</v>
      </c>
      <c r="O6" s="135">
        <f t="shared" ref="O6:O69" si="1">E6</f>
        <v>6.1</v>
      </c>
      <c r="P6" s="59"/>
    </row>
    <row r="7" spans="1:16" ht="15" customHeight="1" thickBot="1" x14ac:dyDescent="0.3">
      <c r="A7" s="47">
        <v>1</v>
      </c>
      <c r="B7" s="63">
        <v>50050</v>
      </c>
      <c r="C7" s="28" t="s">
        <v>57</v>
      </c>
      <c r="D7" s="139">
        <v>84</v>
      </c>
      <c r="E7" s="140"/>
      <c r="F7" s="140">
        <v>9.52</v>
      </c>
      <c r="G7" s="140">
        <v>58.33</v>
      </c>
      <c r="H7" s="140">
        <v>32.14</v>
      </c>
      <c r="I7" s="64">
        <f>(E7*2+F7*3+G7*4+H7*5)/100</f>
        <v>4.2257999999999996</v>
      </c>
      <c r="J7" s="65"/>
      <c r="K7" s="110">
        <f t="shared" ref="K7:K70" si="2">D7</f>
        <v>84</v>
      </c>
      <c r="L7" s="111">
        <f t="shared" ref="L7:L70" si="3">M7*K7/100</f>
        <v>75.994799999999998</v>
      </c>
      <c r="M7" s="112">
        <f t="shared" si="0"/>
        <v>90.47</v>
      </c>
      <c r="N7" s="111">
        <f t="shared" ref="N7:N70" si="4">O7*K7/100</f>
        <v>0</v>
      </c>
      <c r="O7" s="113">
        <f t="shared" si="1"/>
        <v>0</v>
      </c>
      <c r="P7" s="61"/>
    </row>
    <row r="8" spans="1:16" ht="15" customHeight="1" thickBot="1" x14ac:dyDescent="0.3">
      <c r="A8" s="32"/>
      <c r="B8" s="25"/>
      <c r="C8" s="33" t="s">
        <v>103</v>
      </c>
      <c r="D8" s="34">
        <f>SUM(D9:D17)</f>
        <v>750</v>
      </c>
      <c r="E8" s="96">
        <f t="shared" ref="E8:H8" si="5">AVERAGE(E9:E17)</f>
        <v>6.9625000000000004</v>
      </c>
      <c r="F8" s="96">
        <f t="shared" si="5"/>
        <v>15.59</v>
      </c>
      <c r="G8" s="96">
        <f t="shared" si="5"/>
        <v>46.832499999999996</v>
      </c>
      <c r="H8" s="96">
        <f t="shared" si="5"/>
        <v>34.098750000000003</v>
      </c>
      <c r="I8" s="41">
        <f>AVERAGE(I9:I17)</f>
        <v>4.1155625000000002</v>
      </c>
      <c r="J8" s="21"/>
      <c r="K8" s="132">
        <f t="shared" si="2"/>
        <v>750</v>
      </c>
      <c r="L8" s="133">
        <f>SUM(L9:L17)</f>
        <v>604.0132000000001</v>
      </c>
      <c r="M8" s="134">
        <f t="shared" si="0"/>
        <v>80.931250000000006</v>
      </c>
      <c r="N8" s="133">
        <f>SUM(N9:N17)</f>
        <v>30.002199999999998</v>
      </c>
      <c r="O8" s="135">
        <f t="shared" si="1"/>
        <v>6.9625000000000004</v>
      </c>
      <c r="P8" s="70"/>
    </row>
    <row r="9" spans="1:16" s="1" customFormat="1" ht="15" customHeight="1" x14ac:dyDescent="0.25">
      <c r="A9" s="10">
        <v>1</v>
      </c>
      <c r="B9" s="49">
        <v>10003</v>
      </c>
      <c r="C9" s="13" t="s">
        <v>7</v>
      </c>
      <c r="D9" s="410" t="s">
        <v>140</v>
      </c>
      <c r="E9" s="410" t="s">
        <v>140</v>
      </c>
      <c r="F9" s="410" t="s">
        <v>140</v>
      </c>
      <c r="G9" s="410" t="s">
        <v>140</v>
      </c>
      <c r="H9" s="410" t="s">
        <v>140</v>
      </c>
      <c r="I9" s="411"/>
      <c r="J9" s="21"/>
      <c r="K9" s="413" t="s">
        <v>140</v>
      </c>
      <c r="L9" s="410" t="s">
        <v>140</v>
      </c>
      <c r="M9" s="410" t="s">
        <v>140</v>
      </c>
      <c r="N9" s="410" t="s">
        <v>140</v>
      </c>
      <c r="O9" s="414" t="s">
        <v>140</v>
      </c>
      <c r="P9" s="62"/>
    </row>
    <row r="10" spans="1:16" s="1" customFormat="1" ht="15" customHeight="1" x14ac:dyDescent="0.25">
      <c r="A10" s="11">
        <v>2</v>
      </c>
      <c r="B10" s="48">
        <v>10002</v>
      </c>
      <c r="C10" s="19" t="s">
        <v>6</v>
      </c>
      <c r="D10" s="145">
        <v>86</v>
      </c>
      <c r="E10" s="146">
        <v>6.98</v>
      </c>
      <c r="F10" s="146">
        <v>15.12</v>
      </c>
      <c r="G10" s="146">
        <v>50</v>
      </c>
      <c r="H10" s="146">
        <v>27.91</v>
      </c>
      <c r="I10" s="43">
        <f>(E10*2+F10*3+G10*4+H10*5)/100</f>
        <v>3.9887000000000001</v>
      </c>
      <c r="J10" s="21"/>
      <c r="K10" s="118">
        <f t="shared" si="2"/>
        <v>86</v>
      </c>
      <c r="L10" s="119">
        <f t="shared" si="3"/>
        <v>67.002599999999987</v>
      </c>
      <c r="M10" s="120">
        <f t="shared" si="0"/>
        <v>77.91</v>
      </c>
      <c r="N10" s="119">
        <f t="shared" si="4"/>
        <v>6.0028000000000006</v>
      </c>
      <c r="O10" s="121">
        <f t="shared" si="1"/>
        <v>6.98</v>
      </c>
      <c r="P10" s="62"/>
    </row>
    <row r="11" spans="1:16" s="1" customFormat="1" ht="15" customHeight="1" x14ac:dyDescent="0.25">
      <c r="A11" s="11">
        <v>3</v>
      </c>
      <c r="B11" s="48">
        <v>10090</v>
      </c>
      <c r="C11" s="19" t="s">
        <v>9</v>
      </c>
      <c r="D11" s="145">
        <v>138</v>
      </c>
      <c r="E11" s="146">
        <v>10.87</v>
      </c>
      <c r="F11" s="146">
        <v>16.670000000000002</v>
      </c>
      <c r="G11" s="146">
        <v>43.48</v>
      </c>
      <c r="H11" s="146">
        <v>28.99</v>
      </c>
      <c r="I11" s="43">
        <f t="shared" ref="I11:I74" si="6">(E11*2+F11*3+G11*4+H11*5)/100</f>
        <v>3.9062000000000001</v>
      </c>
      <c r="J11" s="21"/>
      <c r="K11" s="118">
        <f t="shared" si="2"/>
        <v>138</v>
      </c>
      <c r="L11" s="119">
        <f t="shared" si="3"/>
        <v>100.0086</v>
      </c>
      <c r="M11" s="120">
        <f t="shared" si="0"/>
        <v>72.47</v>
      </c>
      <c r="N11" s="119">
        <f t="shared" si="4"/>
        <v>15.000599999999999</v>
      </c>
      <c r="O11" s="121">
        <f t="shared" si="1"/>
        <v>10.87</v>
      </c>
      <c r="P11" s="62"/>
    </row>
    <row r="12" spans="1:16" s="1" customFormat="1" ht="15" customHeight="1" x14ac:dyDescent="0.25">
      <c r="A12" s="11">
        <v>4</v>
      </c>
      <c r="B12" s="50">
        <v>10004</v>
      </c>
      <c r="C12" s="22" t="s">
        <v>8</v>
      </c>
      <c r="D12" s="145">
        <v>138</v>
      </c>
      <c r="E12" s="146"/>
      <c r="F12" s="146">
        <v>14.49</v>
      </c>
      <c r="G12" s="146">
        <v>41.3</v>
      </c>
      <c r="H12" s="146">
        <v>44.2</v>
      </c>
      <c r="I12" s="46">
        <f t="shared" si="6"/>
        <v>4.2966999999999995</v>
      </c>
      <c r="J12" s="21"/>
      <c r="K12" s="118">
        <f t="shared" si="2"/>
        <v>138</v>
      </c>
      <c r="L12" s="119">
        <f t="shared" si="3"/>
        <v>117.99</v>
      </c>
      <c r="M12" s="120">
        <f t="shared" si="0"/>
        <v>85.5</v>
      </c>
      <c r="N12" s="119">
        <f t="shared" si="4"/>
        <v>0</v>
      </c>
      <c r="O12" s="121">
        <f t="shared" si="1"/>
        <v>0</v>
      </c>
      <c r="P12" s="62"/>
    </row>
    <row r="13" spans="1:16" s="1" customFormat="1" ht="14.25" customHeight="1" x14ac:dyDescent="0.25">
      <c r="A13" s="11">
        <v>5</v>
      </c>
      <c r="B13" s="48">
        <v>10001</v>
      </c>
      <c r="C13" s="19" t="s">
        <v>5</v>
      </c>
      <c r="D13" s="145">
        <v>60</v>
      </c>
      <c r="E13" s="146">
        <v>1.67</v>
      </c>
      <c r="F13" s="146">
        <v>13.33</v>
      </c>
      <c r="G13" s="146">
        <v>50</v>
      </c>
      <c r="H13" s="146">
        <v>35</v>
      </c>
      <c r="I13" s="43">
        <f t="shared" si="6"/>
        <v>4.1833</v>
      </c>
      <c r="J13" s="21"/>
      <c r="K13" s="118">
        <f t="shared" si="2"/>
        <v>60</v>
      </c>
      <c r="L13" s="119">
        <f t="shared" si="3"/>
        <v>51</v>
      </c>
      <c r="M13" s="120">
        <f t="shared" si="0"/>
        <v>85</v>
      </c>
      <c r="N13" s="119">
        <f t="shared" si="4"/>
        <v>1.0019999999999998</v>
      </c>
      <c r="O13" s="121">
        <f t="shared" si="1"/>
        <v>1.67</v>
      </c>
      <c r="P13" s="62"/>
    </row>
    <row r="14" spans="1:16" s="1" customFormat="1" ht="15" customHeight="1" x14ac:dyDescent="0.25">
      <c r="A14" s="11">
        <v>6</v>
      </c>
      <c r="B14" s="48">
        <v>10120</v>
      </c>
      <c r="C14" s="19" t="s">
        <v>10</v>
      </c>
      <c r="D14" s="145">
        <v>63</v>
      </c>
      <c r="E14" s="146"/>
      <c r="F14" s="146">
        <v>23.81</v>
      </c>
      <c r="G14" s="146">
        <v>42.86</v>
      </c>
      <c r="H14" s="146">
        <v>33.33</v>
      </c>
      <c r="I14" s="43">
        <f t="shared" si="6"/>
        <v>4.0952000000000002</v>
      </c>
      <c r="J14" s="21"/>
      <c r="K14" s="118">
        <f t="shared" si="2"/>
        <v>63</v>
      </c>
      <c r="L14" s="119">
        <f t="shared" si="3"/>
        <v>47.999700000000004</v>
      </c>
      <c r="M14" s="120">
        <f t="shared" si="0"/>
        <v>76.19</v>
      </c>
      <c r="N14" s="119">
        <f t="shared" si="4"/>
        <v>0</v>
      </c>
      <c r="O14" s="121">
        <f t="shared" si="1"/>
        <v>0</v>
      </c>
      <c r="P14" s="62"/>
    </row>
    <row r="15" spans="1:16" s="1" customFormat="1" ht="15" customHeight="1" x14ac:dyDescent="0.25">
      <c r="A15" s="11">
        <v>7</v>
      </c>
      <c r="B15" s="48">
        <v>10190</v>
      </c>
      <c r="C15" s="19" t="s">
        <v>11</v>
      </c>
      <c r="D15" s="145">
        <v>96</v>
      </c>
      <c r="E15" s="146">
        <v>8.33</v>
      </c>
      <c r="F15" s="146">
        <v>25</v>
      </c>
      <c r="G15" s="146">
        <v>51.04</v>
      </c>
      <c r="H15" s="146">
        <v>15.63</v>
      </c>
      <c r="I15" s="43">
        <f t="shared" si="6"/>
        <v>3.7397000000000005</v>
      </c>
      <c r="J15" s="21"/>
      <c r="K15" s="118">
        <f t="shared" si="2"/>
        <v>96</v>
      </c>
      <c r="L15" s="119">
        <f t="shared" si="3"/>
        <v>64.003199999999993</v>
      </c>
      <c r="M15" s="120">
        <f t="shared" si="0"/>
        <v>66.67</v>
      </c>
      <c r="N15" s="119">
        <f t="shared" si="4"/>
        <v>7.9968000000000004</v>
      </c>
      <c r="O15" s="121">
        <f t="shared" si="1"/>
        <v>8.33</v>
      </c>
      <c r="P15" s="69"/>
    </row>
    <row r="16" spans="1:16" s="1" customFormat="1" ht="15" customHeight="1" x14ac:dyDescent="0.25">
      <c r="A16" s="11">
        <v>8</v>
      </c>
      <c r="B16" s="48">
        <v>10320</v>
      </c>
      <c r="C16" s="19" t="s">
        <v>12</v>
      </c>
      <c r="D16" s="145">
        <v>91</v>
      </c>
      <c r="E16" s="146"/>
      <c r="F16" s="146">
        <v>2.2000000000000002</v>
      </c>
      <c r="G16" s="146">
        <v>54.95</v>
      </c>
      <c r="H16" s="146">
        <v>42.86</v>
      </c>
      <c r="I16" s="43">
        <f t="shared" si="6"/>
        <v>4.407</v>
      </c>
      <c r="J16" s="21"/>
      <c r="K16" s="118">
        <f t="shared" si="2"/>
        <v>91</v>
      </c>
      <c r="L16" s="119">
        <f t="shared" si="3"/>
        <v>89.007100000000008</v>
      </c>
      <c r="M16" s="120">
        <f t="shared" si="0"/>
        <v>97.81</v>
      </c>
      <c r="N16" s="119">
        <f t="shared" si="4"/>
        <v>0</v>
      </c>
      <c r="O16" s="121">
        <f t="shared" si="1"/>
        <v>0</v>
      </c>
      <c r="P16" s="62"/>
    </row>
    <row r="17" spans="1:16" s="1" customFormat="1" ht="15" customHeight="1" thickBot="1" x14ac:dyDescent="0.3">
      <c r="A17" s="12">
        <v>9</v>
      </c>
      <c r="B17" s="52">
        <v>10860</v>
      </c>
      <c r="C17" s="20" t="s">
        <v>114</v>
      </c>
      <c r="D17" s="147">
        <v>78</v>
      </c>
      <c r="E17" s="148"/>
      <c r="F17" s="148">
        <v>14.1</v>
      </c>
      <c r="G17" s="148">
        <v>41.03</v>
      </c>
      <c r="H17" s="148">
        <v>44.87</v>
      </c>
      <c r="I17" s="45">
        <f t="shared" si="6"/>
        <v>4.3076999999999996</v>
      </c>
      <c r="J17" s="21"/>
      <c r="K17" s="127">
        <f t="shared" si="2"/>
        <v>78</v>
      </c>
      <c r="L17" s="128">
        <f t="shared" si="3"/>
        <v>67.00200000000001</v>
      </c>
      <c r="M17" s="129">
        <f t="shared" si="0"/>
        <v>85.9</v>
      </c>
      <c r="N17" s="128">
        <f t="shared" si="4"/>
        <v>0</v>
      </c>
      <c r="O17" s="130">
        <f t="shared" si="1"/>
        <v>0</v>
      </c>
      <c r="P17" s="62"/>
    </row>
    <row r="18" spans="1:16" s="1" customFormat="1" ht="15" customHeight="1" thickBot="1" x14ac:dyDescent="0.3">
      <c r="A18" s="35"/>
      <c r="B18" s="51"/>
      <c r="C18" s="37" t="s">
        <v>104</v>
      </c>
      <c r="D18" s="36">
        <f>SUM(D19:D30)</f>
        <v>1072</v>
      </c>
      <c r="E18" s="38">
        <f t="shared" ref="E18:H18" si="7">AVERAGE(E19:E30)</f>
        <v>8.6381818181818186</v>
      </c>
      <c r="F18" s="38">
        <f t="shared" si="7"/>
        <v>25.105833333333333</v>
      </c>
      <c r="G18" s="38">
        <f t="shared" si="7"/>
        <v>43.304166666666667</v>
      </c>
      <c r="H18" s="38">
        <f t="shared" si="7"/>
        <v>23.672499999999999</v>
      </c>
      <c r="I18" s="39">
        <f>AVERAGE(I19:I30)</f>
        <v>3.8273333333333333</v>
      </c>
      <c r="J18" s="21"/>
      <c r="K18" s="132">
        <f t="shared" si="2"/>
        <v>1072</v>
      </c>
      <c r="L18" s="133">
        <f>SUM(L19:L30)</f>
        <v>743.01560000000006</v>
      </c>
      <c r="M18" s="134">
        <f t="shared" si="0"/>
        <v>66.976666666666659</v>
      </c>
      <c r="N18" s="133">
        <f>SUM(N19:N30)</f>
        <v>77.002399999999994</v>
      </c>
      <c r="O18" s="135">
        <f t="shared" si="1"/>
        <v>8.6381818181818186</v>
      </c>
      <c r="P18" s="62"/>
    </row>
    <row r="19" spans="1:16" s="1" customFormat="1" ht="15" customHeight="1" x14ac:dyDescent="0.25">
      <c r="A19" s="10">
        <v>1</v>
      </c>
      <c r="B19" s="49">
        <v>20040</v>
      </c>
      <c r="C19" s="13" t="s">
        <v>13</v>
      </c>
      <c r="D19" s="149">
        <v>80</v>
      </c>
      <c r="E19" s="150">
        <v>2.5</v>
      </c>
      <c r="F19" s="150">
        <v>16.25</v>
      </c>
      <c r="G19" s="150">
        <v>57.5</v>
      </c>
      <c r="H19" s="150">
        <v>23.75</v>
      </c>
      <c r="I19" s="42">
        <f t="shared" si="6"/>
        <v>4.0250000000000004</v>
      </c>
      <c r="J19" s="21"/>
      <c r="K19" s="114">
        <f t="shared" si="2"/>
        <v>80</v>
      </c>
      <c r="L19" s="115">
        <f t="shared" si="3"/>
        <v>65</v>
      </c>
      <c r="M19" s="116">
        <f t="shared" si="0"/>
        <v>81.25</v>
      </c>
      <c r="N19" s="115">
        <f t="shared" si="4"/>
        <v>2</v>
      </c>
      <c r="O19" s="117">
        <f t="shared" si="1"/>
        <v>2.5</v>
      </c>
      <c r="P19" s="62"/>
    </row>
    <row r="20" spans="1:16" s="1" customFormat="1" ht="15" customHeight="1" x14ac:dyDescent="0.25">
      <c r="A20" s="16">
        <v>2</v>
      </c>
      <c r="B20" s="48">
        <v>20061</v>
      </c>
      <c r="C20" s="19" t="s">
        <v>15</v>
      </c>
      <c r="D20" s="149">
        <v>65</v>
      </c>
      <c r="E20" s="150">
        <v>6.15</v>
      </c>
      <c r="F20" s="150">
        <v>24.62</v>
      </c>
      <c r="G20" s="150">
        <v>44.62</v>
      </c>
      <c r="H20" s="150">
        <v>24.62</v>
      </c>
      <c r="I20" s="43">
        <f t="shared" si="6"/>
        <v>3.8774000000000002</v>
      </c>
      <c r="J20" s="21"/>
      <c r="K20" s="118">
        <f t="shared" si="2"/>
        <v>65</v>
      </c>
      <c r="L20" s="119">
        <f t="shared" si="3"/>
        <v>45.005999999999993</v>
      </c>
      <c r="M20" s="120">
        <f t="shared" si="0"/>
        <v>69.239999999999995</v>
      </c>
      <c r="N20" s="119">
        <f t="shared" si="4"/>
        <v>3.9975000000000001</v>
      </c>
      <c r="O20" s="121">
        <f t="shared" si="1"/>
        <v>6.15</v>
      </c>
      <c r="P20" s="62"/>
    </row>
    <row r="21" spans="1:16" s="1" customFormat="1" ht="15" customHeight="1" x14ac:dyDescent="0.25">
      <c r="A21" s="16">
        <v>3</v>
      </c>
      <c r="B21" s="48">
        <v>21020</v>
      </c>
      <c r="C21" s="19" t="s">
        <v>23</v>
      </c>
      <c r="D21" s="149">
        <v>74</v>
      </c>
      <c r="E21" s="150"/>
      <c r="F21" s="150">
        <v>13.51</v>
      </c>
      <c r="G21" s="150">
        <v>55.41</v>
      </c>
      <c r="H21" s="150">
        <v>31.08</v>
      </c>
      <c r="I21" s="43">
        <f t="shared" si="6"/>
        <v>4.1756999999999991</v>
      </c>
      <c r="J21" s="21"/>
      <c r="K21" s="118">
        <f t="shared" si="2"/>
        <v>74</v>
      </c>
      <c r="L21" s="119">
        <f t="shared" si="3"/>
        <v>64.002599999999987</v>
      </c>
      <c r="M21" s="120">
        <f t="shared" si="0"/>
        <v>86.49</v>
      </c>
      <c r="N21" s="119">
        <f t="shared" si="4"/>
        <v>0</v>
      </c>
      <c r="O21" s="121">
        <f t="shared" si="1"/>
        <v>0</v>
      </c>
      <c r="P21" s="62"/>
    </row>
    <row r="22" spans="1:16" s="1" customFormat="1" ht="15" customHeight="1" x14ac:dyDescent="0.25">
      <c r="A22" s="11">
        <v>4</v>
      </c>
      <c r="B22" s="48">
        <v>20060</v>
      </c>
      <c r="C22" s="19" t="s">
        <v>14</v>
      </c>
      <c r="D22" s="149">
        <v>148</v>
      </c>
      <c r="E22" s="150">
        <v>0.68</v>
      </c>
      <c r="F22" s="150">
        <v>4.05</v>
      </c>
      <c r="G22" s="150">
        <v>42.57</v>
      </c>
      <c r="H22" s="150">
        <v>52.7</v>
      </c>
      <c r="I22" s="43">
        <f t="shared" si="6"/>
        <v>4.4728999999999992</v>
      </c>
      <c r="J22" s="21"/>
      <c r="K22" s="118">
        <f t="shared" si="2"/>
        <v>148</v>
      </c>
      <c r="L22" s="119">
        <f t="shared" si="3"/>
        <v>140.99960000000002</v>
      </c>
      <c r="M22" s="120">
        <f t="shared" si="0"/>
        <v>95.27000000000001</v>
      </c>
      <c r="N22" s="119">
        <f t="shared" si="4"/>
        <v>1.0064</v>
      </c>
      <c r="O22" s="121">
        <f t="shared" si="1"/>
        <v>0.68</v>
      </c>
      <c r="P22" s="62"/>
    </row>
    <row r="23" spans="1:16" s="1" customFormat="1" ht="15" customHeight="1" x14ac:dyDescent="0.25">
      <c r="A23" s="11">
        <v>5</v>
      </c>
      <c r="B23" s="48">
        <v>20400</v>
      </c>
      <c r="C23" s="19" t="s">
        <v>17</v>
      </c>
      <c r="D23" s="149">
        <v>131</v>
      </c>
      <c r="E23" s="150">
        <v>4.58</v>
      </c>
      <c r="F23" s="150">
        <v>25.19</v>
      </c>
      <c r="G23" s="150">
        <v>38.93</v>
      </c>
      <c r="H23" s="150">
        <v>31.3</v>
      </c>
      <c r="I23" s="43">
        <f t="shared" si="6"/>
        <v>3.9695</v>
      </c>
      <c r="J23" s="21"/>
      <c r="K23" s="118">
        <f t="shared" si="2"/>
        <v>131</v>
      </c>
      <c r="L23" s="119">
        <f t="shared" si="3"/>
        <v>92.001300000000015</v>
      </c>
      <c r="M23" s="120">
        <f t="shared" si="0"/>
        <v>70.23</v>
      </c>
      <c r="N23" s="119">
        <f t="shared" si="4"/>
        <v>5.9998000000000005</v>
      </c>
      <c r="O23" s="121">
        <f t="shared" si="1"/>
        <v>4.58</v>
      </c>
      <c r="P23" s="62"/>
    </row>
    <row r="24" spans="1:16" s="1" customFormat="1" ht="15" customHeight="1" x14ac:dyDescent="0.25">
      <c r="A24" s="11">
        <v>6</v>
      </c>
      <c r="B24" s="48">
        <v>20080</v>
      </c>
      <c r="C24" s="19" t="s">
        <v>16</v>
      </c>
      <c r="D24" s="149">
        <v>82</v>
      </c>
      <c r="E24" s="150">
        <v>4.88</v>
      </c>
      <c r="F24" s="150">
        <v>29.27</v>
      </c>
      <c r="G24" s="150">
        <v>41.46</v>
      </c>
      <c r="H24" s="150">
        <v>24.39</v>
      </c>
      <c r="I24" s="43">
        <f t="shared" si="6"/>
        <v>3.8536000000000001</v>
      </c>
      <c r="J24" s="21"/>
      <c r="K24" s="118">
        <f t="shared" si="2"/>
        <v>82</v>
      </c>
      <c r="L24" s="119">
        <f t="shared" si="3"/>
        <v>53.997</v>
      </c>
      <c r="M24" s="120">
        <f t="shared" si="0"/>
        <v>65.849999999999994</v>
      </c>
      <c r="N24" s="119">
        <f t="shared" si="4"/>
        <v>4.0015999999999998</v>
      </c>
      <c r="O24" s="121">
        <f t="shared" si="1"/>
        <v>4.88</v>
      </c>
    </row>
    <row r="25" spans="1:16" s="1" customFormat="1" ht="15" customHeight="1" x14ac:dyDescent="0.25">
      <c r="A25" s="11">
        <v>7</v>
      </c>
      <c r="B25" s="48">
        <v>20460</v>
      </c>
      <c r="C25" s="19" t="s">
        <v>18</v>
      </c>
      <c r="D25" s="149">
        <v>107</v>
      </c>
      <c r="E25" s="150">
        <v>12.15</v>
      </c>
      <c r="F25" s="150">
        <v>25.23</v>
      </c>
      <c r="G25" s="150">
        <v>40.19</v>
      </c>
      <c r="H25" s="150">
        <v>22.43</v>
      </c>
      <c r="I25" s="43">
        <f t="shared" si="6"/>
        <v>3.7289999999999996</v>
      </c>
      <c r="J25" s="21"/>
      <c r="K25" s="118">
        <f t="shared" si="2"/>
        <v>107</v>
      </c>
      <c r="L25" s="119">
        <f t="shared" si="3"/>
        <v>67.003399999999999</v>
      </c>
      <c r="M25" s="120">
        <f t="shared" si="0"/>
        <v>62.62</v>
      </c>
      <c r="N25" s="119">
        <f t="shared" si="4"/>
        <v>13.000499999999999</v>
      </c>
      <c r="O25" s="121">
        <f t="shared" si="1"/>
        <v>12.15</v>
      </c>
    </row>
    <row r="26" spans="1:16" s="1" customFormat="1" ht="15" customHeight="1" x14ac:dyDescent="0.25">
      <c r="A26" s="11">
        <v>8</v>
      </c>
      <c r="B26" s="48">
        <v>20550</v>
      </c>
      <c r="C26" s="19" t="s">
        <v>19</v>
      </c>
      <c r="D26" s="149">
        <v>63</v>
      </c>
      <c r="E26" s="150">
        <v>15.87</v>
      </c>
      <c r="F26" s="150">
        <v>26.98</v>
      </c>
      <c r="G26" s="150">
        <v>42.86</v>
      </c>
      <c r="H26" s="150">
        <v>14.29</v>
      </c>
      <c r="I26" s="43">
        <f t="shared" si="6"/>
        <v>3.5556999999999999</v>
      </c>
      <c r="J26" s="21"/>
      <c r="K26" s="118">
        <f t="shared" si="2"/>
        <v>63</v>
      </c>
      <c r="L26" s="119">
        <f t="shared" si="3"/>
        <v>36.0045</v>
      </c>
      <c r="M26" s="120">
        <f t="shared" si="0"/>
        <v>57.15</v>
      </c>
      <c r="N26" s="136">
        <f t="shared" si="4"/>
        <v>9.9980999999999991</v>
      </c>
      <c r="O26" s="121">
        <f t="shared" si="1"/>
        <v>15.87</v>
      </c>
    </row>
    <row r="27" spans="1:16" s="1" customFormat="1" ht="15" customHeight="1" x14ac:dyDescent="0.25">
      <c r="A27" s="11">
        <v>9</v>
      </c>
      <c r="B27" s="48">
        <v>20630</v>
      </c>
      <c r="C27" s="19" t="s">
        <v>20</v>
      </c>
      <c r="D27" s="149">
        <v>87</v>
      </c>
      <c r="E27" s="150">
        <v>10.34</v>
      </c>
      <c r="F27" s="150">
        <v>41.38</v>
      </c>
      <c r="G27" s="150">
        <v>32.18</v>
      </c>
      <c r="H27" s="150">
        <v>16.09</v>
      </c>
      <c r="I27" s="43">
        <f t="shared" si="6"/>
        <v>3.5399000000000003</v>
      </c>
      <c r="J27" s="21"/>
      <c r="K27" s="118">
        <f t="shared" si="2"/>
        <v>87</v>
      </c>
      <c r="L27" s="119">
        <f t="shared" si="3"/>
        <v>41.994900000000001</v>
      </c>
      <c r="M27" s="120">
        <f t="shared" si="0"/>
        <v>48.269999999999996</v>
      </c>
      <c r="N27" s="136">
        <f t="shared" si="4"/>
        <v>8.9958000000000009</v>
      </c>
      <c r="O27" s="121">
        <f t="shared" si="1"/>
        <v>10.34</v>
      </c>
    </row>
    <row r="28" spans="1:16" s="1" customFormat="1" ht="15" customHeight="1" x14ac:dyDescent="0.25">
      <c r="A28" s="11">
        <v>10</v>
      </c>
      <c r="B28" s="48">
        <v>20810</v>
      </c>
      <c r="C28" s="19" t="s">
        <v>21</v>
      </c>
      <c r="D28" s="149">
        <v>69</v>
      </c>
      <c r="E28" s="150">
        <v>7.25</v>
      </c>
      <c r="F28" s="150">
        <v>42.03</v>
      </c>
      <c r="G28" s="150">
        <v>44.93</v>
      </c>
      <c r="H28" s="150">
        <v>5.8</v>
      </c>
      <c r="I28" s="43">
        <f t="shared" si="6"/>
        <v>3.4931000000000001</v>
      </c>
      <c r="J28" s="21"/>
      <c r="K28" s="118">
        <f t="shared" si="2"/>
        <v>69</v>
      </c>
      <c r="L28" s="119">
        <f t="shared" si="3"/>
        <v>35.003700000000002</v>
      </c>
      <c r="M28" s="120">
        <f t="shared" si="0"/>
        <v>50.73</v>
      </c>
      <c r="N28" s="136">
        <f t="shared" si="4"/>
        <v>5.0025000000000004</v>
      </c>
      <c r="O28" s="121">
        <f t="shared" si="1"/>
        <v>7.25</v>
      </c>
    </row>
    <row r="29" spans="1:16" s="1" customFormat="1" ht="15" customHeight="1" x14ac:dyDescent="0.25">
      <c r="A29" s="11">
        <v>11</v>
      </c>
      <c r="B29" s="48">
        <v>20900</v>
      </c>
      <c r="C29" s="19" t="s">
        <v>22</v>
      </c>
      <c r="D29" s="149">
        <v>107</v>
      </c>
      <c r="E29" s="150">
        <v>10.28</v>
      </c>
      <c r="F29" s="150">
        <v>20.56</v>
      </c>
      <c r="G29" s="150">
        <v>38.32</v>
      </c>
      <c r="H29" s="150">
        <v>30.84</v>
      </c>
      <c r="I29" s="43">
        <f t="shared" si="6"/>
        <v>3.8971999999999998</v>
      </c>
      <c r="J29" s="21"/>
      <c r="K29" s="118">
        <f t="shared" si="2"/>
        <v>107</v>
      </c>
      <c r="L29" s="119">
        <f t="shared" si="3"/>
        <v>74.001199999999997</v>
      </c>
      <c r="M29" s="120">
        <f t="shared" si="0"/>
        <v>69.16</v>
      </c>
      <c r="N29" s="136">
        <f t="shared" si="4"/>
        <v>10.999600000000001</v>
      </c>
      <c r="O29" s="121">
        <f t="shared" si="1"/>
        <v>10.28</v>
      </c>
    </row>
    <row r="30" spans="1:16" s="1" customFormat="1" ht="15" customHeight="1" thickBot="1" x14ac:dyDescent="0.3">
      <c r="A30" s="12">
        <v>12</v>
      </c>
      <c r="B30" s="52">
        <v>21350</v>
      </c>
      <c r="C30" s="20" t="s">
        <v>24</v>
      </c>
      <c r="D30" s="151">
        <v>59</v>
      </c>
      <c r="E30" s="152">
        <v>20.34</v>
      </c>
      <c r="F30" s="152">
        <v>32.200000000000003</v>
      </c>
      <c r="G30" s="152">
        <v>40.68</v>
      </c>
      <c r="H30" s="153">
        <v>6.78</v>
      </c>
      <c r="I30" s="45">
        <f t="shared" si="6"/>
        <v>3.339</v>
      </c>
      <c r="J30" s="21"/>
      <c r="K30" s="122">
        <f t="shared" si="2"/>
        <v>59</v>
      </c>
      <c r="L30" s="123">
        <f t="shared" si="3"/>
        <v>28.0014</v>
      </c>
      <c r="M30" s="124">
        <f t="shared" si="0"/>
        <v>47.46</v>
      </c>
      <c r="N30" s="197">
        <f t="shared" si="4"/>
        <v>12.000599999999999</v>
      </c>
      <c r="O30" s="125">
        <f t="shared" si="1"/>
        <v>20.34</v>
      </c>
    </row>
    <row r="31" spans="1:16" s="1" customFormat="1" ht="15" customHeight="1" thickBot="1" x14ac:dyDescent="0.3">
      <c r="A31" s="35"/>
      <c r="B31" s="51"/>
      <c r="C31" s="37" t="s">
        <v>105</v>
      </c>
      <c r="D31" s="36">
        <f>SUM(D32:D48)</f>
        <v>1481</v>
      </c>
      <c r="E31" s="38">
        <f t="shared" ref="E31:H31" si="8">AVERAGE(E32:E48)</f>
        <v>8.2835294117647056</v>
      </c>
      <c r="F31" s="38">
        <f t="shared" si="8"/>
        <v>31.305294117647062</v>
      </c>
      <c r="G31" s="38">
        <f t="shared" si="8"/>
        <v>36.314117647058822</v>
      </c>
      <c r="H31" s="38">
        <f t="shared" si="8"/>
        <v>18.215294117647058</v>
      </c>
      <c r="I31" s="39">
        <f>AVERAGE(I32:I48)</f>
        <v>3.4681588235294112</v>
      </c>
      <c r="J31" s="21"/>
      <c r="K31" s="132">
        <f t="shared" si="2"/>
        <v>1481</v>
      </c>
      <c r="L31" s="133">
        <f>SUM(L32:L48)</f>
        <v>872.01689999999985</v>
      </c>
      <c r="M31" s="134">
        <f t="shared" si="0"/>
        <v>54.529411764705884</v>
      </c>
      <c r="N31" s="133">
        <f>SUM(N32:N48)</f>
        <v>114.9858</v>
      </c>
      <c r="O31" s="135">
        <f t="shared" si="1"/>
        <v>8.2835294117647056</v>
      </c>
    </row>
    <row r="32" spans="1:16" s="1" customFormat="1" ht="15" customHeight="1" x14ac:dyDescent="0.25">
      <c r="A32" s="10">
        <v>1</v>
      </c>
      <c r="B32" s="49">
        <v>30070</v>
      </c>
      <c r="C32" s="13" t="s">
        <v>26</v>
      </c>
      <c r="D32" s="159">
        <v>141</v>
      </c>
      <c r="E32" s="160">
        <v>5.67</v>
      </c>
      <c r="F32" s="160">
        <v>28.37</v>
      </c>
      <c r="G32" s="160">
        <v>53.19</v>
      </c>
      <c r="H32" s="160">
        <v>12.77</v>
      </c>
      <c r="I32" s="42">
        <f t="shared" si="6"/>
        <v>3.7305999999999995</v>
      </c>
      <c r="J32" s="7"/>
      <c r="K32" s="114">
        <f t="shared" si="2"/>
        <v>141</v>
      </c>
      <c r="L32" s="115">
        <f t="shared" si="3"/>
        <v>93.003599999999992</v>
      </c>
      <c r="M32" s="116">
        <f t="shared" si="0"/>
        <v>65.959999999999994</v>
      </c>
      <c r="N32" s="115">
        <f t="shared" si="4"/>
        <v>7.9946999999999999</v>
      </c>
      <c r="O32" s="117">
        <f t="shared" si="1"/>
        <v>5.67</v>
      </c>
    </row>
    <row r="33" spans="1:15" s="1" customFormat="1" ht="15" customHeight="1" x14ac:dyDescent="0.25">
      <c r="A33" s="11">
        <v>2</v>
      </c>
      <c r="B33" s="48">
        <v>30480</v>
      </c>
      <c r="C33" s="19" t="s">
        <v>113</v>
      </c>
      <c r="D33" s="154">
        <v>105</v>
      </c>
      <c r="E33" s="155">
        <v>1.9</v>
      </c>
      <c r="F33" s="155">
        <v>22.86</v>
      </c>
      <c r="G33" s="155">
        <v>43.81</v>
      </c>
      <c r="H33" s="155">
        <v>31.43</v>
      </c>
      <c r="I33" s="43">
        <f t="shared" si="6"/>
        <v>4.0476999999999999</v>
      </c>
      <c r="J33" s="7"/>
      <c r="K33" s="118">
        <f t="shared" si="2"/>
        <v>105</v>
      </c>
      <c r="L33" s="119">
        <f t="shared" si="3"/>
        <v>79.00200000000001</v>
      </c>
      <c r="M33" s="120">
        <f t="shared" si="0"/>
        <v>75.240000000000009</v>
      </c>
      <c r="N33" s="119">
        <f t="shared" si="4"/>
        <v>1.9950000000000001</v>
      </c>
      <c r="O33" s="121">
        <f t="shared" si="1"/>
        <v>1.9</v>
      </c>
    </row>
    <row r="34" spans="1:15" s="1" customFormat="1" ht="15" customHeight="1" x14ac:dyDescent="0.25">
      <c r="A34" s="11">
        <v>3</v>
      </c>
      <c r="B34" s="50">
        <v>30460</v>
      </c>
      <c r="C34" s="22" t="s">
        <v>31</v>
      </c>
      <c r="D34" s="154">
        <v>111</v>
      </c>
      <c r="E34" s="155">
        <v>3.6</v>
      </c>
      <c r="F34" s="155">
        <v>23.42</v>
      </c>
      <c r="G34" s="155">
        <v>46.85</v>
      </c>
      <c r="H34" s="155">
        <v>26.13</v>
      </c>
      <c r="I34" s="46">
        <f t="shared" si="6"/>
        <v>3.9550999999999998</v>
      </c>
      <c r="J34" s="7"/>
      <c r="K34" s="118">
        <f t="shared" si="2"/>
        <v>111</v>
      </c>
      <c r="L34" s="119">
        <f t="shared" si="3"/>
        <v>81.007800000000003</v>
      </c>
      <c r="M34" s="120">
        <f t="shared" si="0"/>
        <v>72.98</v>
      </c>
      <c r="N34" s="119">
        <f t="shared" si="4"/>
        <v>3.9960000000000004</v>
      </c>
      <c r="O34" s="121">
        <f t="shared" si="1"/>
        <v>3.6</v>
      </c>
    </row>
    <row r="35" spans="1:15" s="1" customFormat="1" ht="15" customHeight="1" x14ac:dyDescent="0.25">
      <c r="A35" s="11">
        <v>4</v>
      </c>
      <c r="B35" s="48">
        <v>30030</v>
      </c>
      <c r="C35" s="19" t="s">
        <v>25</v>
      </c>
      <c r="D35" s="154">
        <v>75</v>
      </c>
      <c r="E35" s="155">
        <v>2.67</v>
      </c>
      <c r="F35" s="155">
        <v>18.670000000000002</v>
      </c>
      <c r="G35" s="155">
        <v>52</v>
      </c>
      <c r="H35" s="155">
        <v>26.67</v>
      </c>
      <c r="I35" s="43">
        <f t="shared" si="6"/>
        <v>4.0270000000000001</v>
      </c>
      <c r="J35" s="7"/>
      <c r="K35" s="118">
        <f t="shared" si="2"/>
        <v>75</v>
      </c>
      <c r="L35" s="119">
        <f t="shared" si="3"/>
        <v>59.002499999999998</v>
      </c>
      <c r="M35" s="120">
        <f t="shared" si="0"/>
        <v>78.67</v>
      </c>
      <c r="N35" s="119">
        <f t="shared" si="4"/>
        <v>2.0024999999999999</v>
      </c>
      <c r="O35" s="121">
        <f t="shared" si="1"/>
        <v>2.67</v>
      </c>
    </row>
    <row r="36" spans="1:15" s="1" customFormat="1" ht="15" customHeight="1" x14ac:dyDescent="0.25">
      <c r="A36" s="11">
        <v>5</v>
      </c>
      <c r="B36" s="48">
        <v>31000</v>
      </c>
      <c r="C36" s="19" t="s">
        <v>39</v>
      </c>
      <c r="D36" s="154">
        <v>99</v>
      </c>
      <c r="E36" s="155">
        <v>4.04</v>
      </c>
      <c r="F36" s="155">
        <v>20.2</v>
      </c>
      <c r="G36" s="155">
        <v>34.340000000000003</v>
      </c>
      <c r="H36" s="155">
        <v>41.41</v>
      </c>
      <c r="I36" s="43">
        <f t="shared" si="6"/>
        <v>4.1309000000000005</v>
      </c>
      <c r="J36" s="7"/>
      <c r="K36" s="118">
        <f t="shared" si="2"/>
        <v>99</v>
      </c>
      <c r="L36" s="119">
        <f t="shared" si="3"/>
        <v>74.992500000000007</v>
      </c>
      <c r="M36" s="120">
        <f t="shared" si="0"/>
        <v>75.75</v>
      </c>
      <c r="N36" s="119">
        <f t="shared" si="4"/>
        <v>3.9995999999999996</v>
      </c>
      <c r="O36" s="121">
        <f t="shared" si="1"/>
        <v>4.04</v>
      </c>
    </row>
    <row r="37" spans="1:15" s="1" customFormat="1" ht="15" customHeight="1" x14ac:dyDescent="0.25">
      <c r="A37" s="11">
        <v>6</v>
      </c>
      <c r="B37" s="48">
        <v>30130</v>
      </c>
      <c r="C37" s="19" t="s">
        <v>27</v>
      </c>
      <c r="D37" s="154">
        <v>47</v>
      </c>
      <c r="E37" s="155">
        <v>8.51</v>
      </c>
      <c r="F37" s="155">
        <v>48.94</v>
      </c>
      <c r="G37" s="155">
        <v>31.91</v>
      </c>
      <c r="H37" s="155">
        <v>10.64</v>
      </c>
      <c r="I37" s="43">
        <f t="shared" si="6"/>
        <v>3.4468000000000001</v>
      </c>
      <c r="J37" s="7"/>
      <c r="K37" s="118">
        <f t="shared" si="2"/>
        <v>47</v>
      </c>
      <c r="L37" s="119">
        <f t="shared" si="3"/>
        <v>19.9985</v>
      </c>
      <c r="M37" s="120">
        <f t="shared" si="0"/>
        <v>42.55</v>
      </c>
      <c r="N37" s="119">
        <f t="shared" si="4"/>
        <v>3.9996999999999998</v>
      </c>
      <c r="O37" s="121">
        <f t="shared" si="1"/>
        <v>8.51</v>
      </c>
    </row>
    <row r="38" spans="1:15" s="1" customFormat="1" ht="15" customHeight="1" x14ac:dyDescent="0.25">
      <c r="A38" s="11">
        <v>7</v>
      </c>
      <c r="B38" s="48">
        <v>30160</v>
      </c>
      <c r="C38" s="19" t="s">
        <v>28</v>
      </c>
      <c r="D38" s="154">
        <v>104</v>
      </c>
      <c r="E38" s="155">
        <v>20.190000000000001</v>
      </c>
      <c r="F38" s="155">
        <v>35.58</v>
      </c>
      <c r="G38" s="155">
        <v>35.58</v>
      </c>
      <c r="H38" s="155">
        <v>8.65</v>
      </c>
      <c r="I38" s="43">
        <f t="shared" si="6"/>
        <v>3.3269000000000002</v>
      </c>
      <c r="J38" s="7"/>
      <c r="K38" s="118">
        <f t="shared" si="2"/>
        <v>104</v>
      </c>
      <c r="L38" s="119">
        <f t="shared" si="3"/>
        <v>45.999200000000002</v>
      </c>
      <c r="M38" s="120">
        <f t="shared" si="0"/>
        <v>44.23</v>
      </c>
      <c r="N38" s="136">
        <f t="shared" si="4"/>
        <v>20.997600000000002</v>
      </c>
      <c r="O38" s="121">
        <f t="shared" si="1"/>
        <v>20.190000000000001</v>
      </c>
    </row>
    <row r="39" spans="1:15" s="1" customFormat="1" ht="15" customHeight="1" x14ac:dyDescent="0.25">
      <c r="A39" s="11">
        <v>8</v>
      </c>
      <c r="B39" s="48">
        <v>30310</v>
      </c>
      <c r="C39" s="19" t="s">
        <v>29</v>
      </c>
      <c r="D39" s="154">
        <v>65</v>
      </c>
      <c r="E39" s="155">
        <v>12.31</v>
      </c>
      <c r="F39" s="155">
        <v>47.69</v>
      </c>
      <c r="G39" s="155">
        <v>27.69</v>
      </c>
      <c r="H39" s="155">
        <v>12.31</v>
      </c>
      <c r="I39" s="43">
        <f t="shared" si="6"/>
        <v>3.4</v>
      </c>
      <c r="J39" s="7"/>
      <c r="K39" s="118">
        <f t="shared" si="2"/>
        <v>65</v>
      </c>
      <c r="L39" s="119">
        <f t="shared" si="3"/>
        <v>26</v>
      </c>
      <c r="M39" s="120">
        <f t="shared" si="0"/>
        <v>40</v>
      </c>
      <c r="N39" s="136">
        <f t="shared" si="4"/>
        <v>8.0015000000000001</v>
      </c>
      <c r="O39" s="121">
        <f t="shared" si="1"/>
        <v>12.31</v>
      </c>
    </row>
    <row r="40" spans="1:15" s="1" customFormat="1" ht="15" customHeight="1" x14ac:dyDescent="0.25">
      <c r="A40" s="11">
        <v>9</v>
      </c>
      <c r="B40" s="48">
        <v>30440</v>
      </c>
      <c r="C40" s="19" t="s">
        <v>30</v>
      </c>
      <c r="D40" s="154">
        <v>91</v>
      </c>
      <c r="E40" s="155">
        <v>10.99</v>
      </c>
      <c r="F40" s="155">
        <v>35.159999999999997</v>
      </c>
      <c r="G40" s="155">
        <v>40.659999999999997</v>
      </c>
      <c r="H40" s="155">
        <v>13.19</v>
      </c>
      <c r="I40" s="43">
        <f t="shared" si="6"/>
        <v>3.5604999999999993</v>
      </c>
      <c r="J40" s="7"/>
      <c r="K40" s="118">
        <f t="shared" si="2"/>
        <v>91</v>
      </c>
      <c r="L40" s="119">
        <f t="shared" si="3"/>
        <v>49.003499999999995</v>
      </c>
      <c r="M40" s="120">
        <f t="shared" si="0"/>
        <v>53.849999999999994</v>
      </c>
      <c r="N40" s="136">
        <f t="shared" si="4"/>
        <v>10.0009</v>
      </c>
      <c r="O40" s="121">
        <f t="shared" si="1"/>
        <v>10.99</v>
      </c>
    </row>
    <row r="41" spans="1:15" s="1" customFormat="1" ht="15" customHeight="1" x14ac:dyDescent="0.25">
      <c r="A41" s="11">
        <v>10</v>
      </c>
      <c r="B41" s="48">
        <v>30500</v>
      </c>
      <c r="C41" s="19" t="s">
        <v>32</v>
      </c>
      <c r="D41" s="154">
        <v>35</v>
      </c>
      <c r="E41" s="155">
        <v>17.14</v>
      </c>
      <c r="F41" s="155">
        <v>48.57</v>
      </c>
      <c r="G41" s="155">
        <v>20</v>
      </c>
      <c r="H41" s="155">
        <v>14.29</v>
      </c>
      <c r="I41" s="43">
        <f t="shared" si="6"/>
        <v>3.3144</v>
      </c>
      <c r="J41" s="7"/>
      <c r="K41" s="118">
        <f t="shared" si="2"/>
        <v>35</v>
      </c>
      <c r="L41" s="119">
        <f t="shared" si="3"/>
        <v>12.001499999999998</v>
      </c>
      <c r="M41" s="120">
        <f t="shared" si="0"/>
        <v>34.29</v>
      </c>
      <c r="N41" s="136">
        <f t="shared" si="4"/>
        <v>5.9989999999999997</v>
      </c>
      <c r="O41" s="121">
        <f t="shared" si="1"/>
        <v>17.14</v>
      </c>
    </row>
    <row r="42" spans="1:15" s="1" customFormat="1" ht="15" customHeight="1" x14ac:dyDescent="0.25">
      <c r="A42" s="11">
        <v>11</v>
      </c>
      <c r="B42" s="48">
        <v>30530</v>
      </c>
      <c r="C42" s="19" t="s">
        <v>33</v>
      </c>
      <c r="D42" s="154">
        <v>148</v>
      </c>
      <c r="E42" s="155">
        <v>8.11</v>
      </c>
      <c r="F42" s="155">
        <v>32.43</v>
      </c>
      <c r="G42" s="155">
        <v>43.92</v>
      </c>
      <c r="H42" s="155">
        <v>15.54</v>
      </c>
      <c r="I42" s="43">
        <f t="shared" si="6"/>
        <v>3.6688999999999998</v>
      </c>
      <c r="J42" s="7"/>
      <c r="K42" s="118">
        <f t="shared" si="2"/>
        <v>148</v>
      </c>
      <c r="L42" s="119">
        <f t="shared" si="3"/>
        <v>88.000799999999998</v>
      </c>
      <c r="M42" s="120">
        <f t="shared" si="0"/>
        <v>59.46</v>
      </c>
      <c r="N42" s="136">
        <f t="shared" si="4"/>
        <v>12.002800000000001</v>
      </c>
      <c r="O42" s="121">
        <f t="shared" si="1"/>
        <v>8.11</v>
      </c>
    </row>
    <row r="43" spans="1:15" s="1" customFormat="1" ht="15" customHeight="1" x14ac:dyDescent="0.25">
      <c r="A43" s="11">
        <v>12</v>
      </c>
      <c r="B43" s="48">
        <v>30640</v>
      </c>
      <c r="C43" s="19" t="s">
        <v>34</v>
      </c>
      <c r="D43" s="154">
        <v>83</v>
      </c>
      <c r="E43" s="155">
        <v>12.05</v>
      </c>
      <c r="F43" s="155">
        <v>25.3</v>
      </c>
      <c r="G43" s="155">
        <v>31.33</v>
      </c>
      <c r="H43" s="155">
        <v>31.33</v>
      </c>
      <c r="I43" s="43">
        <f t="shared" si="6"/>
        <v>3.8196999999999997</v>
      </c>
      <c r="J43" s="7"/>
      <c r="K43" s="118">
        <f t="shared" si="2"/>
        <v>83</v>
      </c>
      <c r="L43" s="119">
        <f t="shared" si="3"/>
        <v>52.007799999999996</v>
      </c>
      <c r="M43" s="120">
        <f t="shared" si="0"/>
        <v>62.66</v>
      </c>
      <c r="N43" s="119">
        <f t="shared" si="4"/>
        <v>10.0015</v>
      </c>
      <c r="O43" s="121">
        <f t="shared" si="1"/>
        <v>12.05</v>
      </c>
    </row>
    <row r="44" spans="1:15" s="1" customFormat="1" ht="15" customHeight="1" x14ac:dyDescent="0.25">
      <c r="A44" s="11">
        <v>13</v>
      </c>
      <c r="B44" s="48">
        <v>30650</v>
      </c>
      <c r="C44" s="19" t="s">
        <v>35</v>
      </c>
      <c r="D44" s="154">
        <v>55</v>
      </c>
      <c r="E44" s="155">
        <v>7.27</v>
      </c>
      <c r="F44" s="155">
        <v>50.91</v>
      </c>
      <c r="G44" s="155">
        <v>30.91</v>
      </c>
      <c r="H44" s="155">
        <v>10.91</v>
      </c>
      <c r="I44" s="43">
        <f t="shared" si="6"/>
        <v>3.4545999999999997</v>
      </c>
      <c r="J44" s="7"/>
      <c r="K44" s="118">
        <f t="shared" si="2"/>
        <v>55</v>
      </c>
      <c r="L44" s="119">
        <f t="shared" si="3"/>
        <v>23.000999999999998</v>
      </c>
      <c r="M44" s="120">
        <f t="shared" si="0"/>
        <v>41.82</v>
      </c>
      <c r="N44" s="119">
        <f t="shared" si="4"/>
        <v>3.9984999999999995</v>
      </c>
      <c r="O44" s="121">
        <f t="shared" si="1"/>
        <v>7.27</v>
      </c>
    </row>
    <row r="45" spans="1:15" s="1" customFormat="1" ht="15" customHeight="1" x14ac:dyDescent="0.25">
      <c r="A45" s="11">
        <v>14</v>
      </c>
      <c r="B45" s="48">
        <v>30790</v>
      </c>
      <c r="C45" s="19" t="s">
        <v>36</v>
      </c>
      <c r="D45" s="154">
        <v>55</v>
      </c>
      <c r="E45" s="155">
        <v>0</v>
      </c>
      <c r="F45" s="155">
        <v>0</v>
      </c>
      <c r="G45" s="155">
        <v>0</v>
      </c>
      <c r="H45" s="155">
        <v>0</v>
      </c>
      <c r="I45" s="43">
        <f t="shared" si="6"/>
        <v>0</v>
      </c>
      <c r="J45" s="7"/>
      <c r="K45" s="118">
        <f t="shared" si="2"/>
        <v>55</v>
      </c>
      <c r="L45" s="119"/>
      <c r="M45" s="393" t="s">
        <v>140</v>
      </c>
      <c r="N45" s="412" t="s">
        <v>140</v>
      </c>
      <c r="O45" s="394" t="s">
        <v>140</v>
      </c>
    </row>
    <row r="46" spans="1:15" s="1" customFormat="1" ht="15" customHeight="1" x14ac:dyDescent="0.25">
      <c r="A46" s="11">
        <v>15</v>
      </c>
      <c r="B46" s="48">
        <v>30890</v>
      </c>
      <c r="C46" s="19" t="s">
        <v>37</v>
      </c>
      <c r="D46" s="154">
        <v>49</v>
      </c>
      <c r="E46" s="155">
        <v>14.29</v>
      </c>
      <c r="F46" s="155">
        <v>40.82</v>
      </c>
      <c r="G46" s="155">
        <v>38.78</v>
      </c>
      <c r="H46" s="155">
        <v>6.12</v>
      </c>
      <c r="I46" s="43">
        <f t="shared" si="6"/>
        <v>3.3676000000000004</v>
      </c>
      <c r="J46" s="7"/>
      <c r="K46" s="118">
        <f t="shared" si="2"/>
        <v>49</v>
      </c>
      <c r="L46" s="119">
        <f t="shared" si="3"/>
        <v>22.000999999999998</v>
      </c>
      <c r="M46" s="120">
        <f t="shared" si="0"/>
        <v>44.9</v>
      </c>
      <c r="N46" s="119">
        <f t="shared" si="4"/>
        <v>7.0020999999999995</v>
      </c>
      <c r="O46" s="121">
        <f t="shared" si="1"/>
        <v>14.29</v>
      </c>
    </row>
    <row r="47" spans="1:15" s="1" customFormat="1" ht="15" customHeight="1" x14ac:dyDescent="0.25">
      <c r="A47" s="11">
        <v>16</v>
      </c>
      <c r="B47" s="48">
        <v>30940</v>
      </c>
      <c r="C47" s="19" t="s">
        <v>38</v>
      </c>
      <c r="D47" s="154">
        <v>100</v>
      </c>
      <c r="E47" s="155">
        <v>7</v>
      </c>
      <c r="F47" s="155">
        <v>27</v>
      </c>
      <c r="G47" s="155">
        <v>44</v>
      </c>
      <c r="H47" s="155">
        <v>22</v>
      </c>
      <c r="I47" s="43">
        <f t="shared" si="6"/>
        <v>3.81</v>
      </c>
      <c r="J47" s="7"/>
      <c r="K47" s="118">
        <f t="shared" si="2"/>
        <v>100</v>
      </c>
      <c r="L47" s="119">
        <f t="shared" si="3"/>
        <v>66</v>
      </c>
      <c r="M47" s="120">
        <f t="shared" si="0"/>
        <v>66</v>
      </c>
      <c r="N47" s="119">
        <f t="shared" si="4"/>
        <v>7</v>
      </c>
      <c r="O47" s="121">
        <f t="shared" si="1"/>
        <v>7</v>
      </c>
    </row>
    <row r="48" spans="1:15" s="1" customFormat="1" ht="15" customHeight="1" thickBot="1" x14ac:dyDescent="0.3">
      <c r="A48" s="11">
        <v>17</v>
      </c>
      <c r="B48" s="52">
        <v>31480</v>
      </c>
      <c r="C48" s="20" t="s">
        <v>40</v>
      </c>
      <c r="D48" s="156">
        <v>118</v>
      </c>
      <c r="E48" s="157">
        <v>5.08</v>
      </c>
      <c r="F48" s="157">
        <v>26.27</v>
      </c>
      <c r="G48" s="157">
        <v>42.37</v>
      </c>
      <c r="H48" s="158">
        <v>26.27</v>
      </c>
      <c r="I48" s="45">
        <f t="shared" si="6"/>
        <v>3.8979999999999997</v>
      </c>
      <c r="J48" s="7"/>
      <c r="K48" s="122">
        <f t="shared" si="2"/>
        <v>118</v>
      </c>
      <c r="L48" s="123">
        <f t="shared" si="3"/>
        <v>80.995200000000011</v>
      </c>
      <c r="M48" s="124">
        <f t="shared" si="0"/>
        <v>68.64</v>
      </c>
      <c r="N48" s="123">
        <f t="shared" si="4"/>
        <v>5.9944000000000006</v>
      </c>
      <c r="O48" s="125">
        <f t="shared" si="1"/>
        <v>5.08</v>
      </c>
    </row>
    <row r="49" spans="1:15" s="1" customFormat="1" ht="15" customHeight="1" thickBot="1" x14ac:dyDescent="0.3">
      <c r="A49" s="35"/>
      <c r="B49" s="51"/>
      <c r="C49" s="37" t="s">
        <v>106</v>
      </c>
      <c r="D49" s="36">
        <f>SUM(D50:D68)</f>
        <v>1658</v>
      </c>
      <c r="E49" s="97">
        <f t="shared" ref="E49:H49" si="9">AVERAGE(E50:E68)</f>
        <v>9.2956249999999994</v>
      </c>
      <c r="F49" s="97">
        <f t="shared" si="9"/>
        <v>24.006315789473689</v>
      </c>
      <c r="G49" s="97">
        <f t="shared" si="9"/>
        <v>42.133684210526319</v>
      </c>
      <c r="H49" s="97">
        <f t="shared" si="9"/>
        <v>27.475555555555552</v>
      </c>
      <c r="I49" s="41">
        <f>AVERAGE(I50:I68)</f>
        <v>3.8635684210526327</v>
      </c>
      <c r="J49" s="21"/>
      <c r="K49" s="132">
        <f t="shared" si="2"/>
        <v>1658</v>
      </c>
      <c r="L49" s="133">
        <f>SUM(L50:L68)</f>
        <v>1193.9499999999998</v>
      </c>
      <c r="M49" s="134">
        <f t="shared" si="0"/>
        <v>69.60923976608187</v>
      </c>
      <c r="N49" s="133">
        <f>SUM(N50:N68)</f>
        <v>94.996499999999983</v>
      </c>
      <c r="O49" s="135">
        <f t="shared" si="1"/>
        <v>9.2956249999999994</v>
      </c>
    </row>
    <row r="50" spans="1:15" s="1" customFormat="1" ht="15" customHeight="1" x14ac:dyDescent="0.25">
      <c r="A50" s="60">
        <v>1</v>
      </c>
      <c r="B50" s="49">
        <v>40010</v>
      </c>
      <c r="C50" s="13" t="s">
        <v>41</v>
      </c>
      <c r="D50" s="166">
        <v>189</v>
      </c>
      <c r="E50" s="167">
        <v>1.06</v>
      </c>
      <c r="F50" s="167">
        <v>15.34</v>
      </c>
      <c r="G50" s="167">
        <v>50.26</v>
      </c>
      <c r="H50" s="167">
        <v>33.33</v>
      </c>
      <c r="I50" s="42">
        <f t="shared" si="6"/>
        <v>4.1582999999999997</v>
      </c>
      <c r="J50" s="21"/>
      <c r="K50" s="114">
        <f t="shared" si="2"/>
        <v>189</v>
      </c>
      <c r="L50" s="115">
        <f t="shared" si="3"/>
        <v>157.98509999999999</v>
      </c>
      <c r="M50" s="116">
        <f t="shared" si="0"/>
        <v>83.59</v>
      </c>
      <c r="N50" s="115">
        <f t="shared" si="4"/>
        <v>2.0034000000000001</v>
      </c>
      <c r="O50" s="117">
        <f t="shared" si="1"/>
        <v>1.06</v>
      </c>
    </row>
    <row r="51" spans="1:15" s="1" customFormat="1" ht="15" customHeight="1" x14ac:dyDescent="0.25">
      <c r="A51" s="23">
        <v>2</v>
      </c>
      <c r="B51" s="48">
        <v>40030</v>
      </c>
      <c r="C51" s="19" t="s">
        <v>43</v>
      </c>
      <c r="D51" s="161">
        <v>52</v>
      </c>
      <c r="E51" s="162">
        <v>1.92</v>
      </c>
      <c r="F51" s="162">
        <v>13.46</v>
      </c>
      <c r="G51" s="162">
        <v>67.31</v>
      </c>
      <c r="H51" s="162">
        <v>17.309999999999999</v>
      </c>
      <c r="I51" s="43">
        <f t="shared" si="6"/>
        <v>4.0001000000000007</v>
      </c>
      <c r="J51" s="21"/>
      <c r="K51" s="118">
        <f t="shared" si="2"/>
        <v>52</v>
      </c>
      <c r="L51" s="119">
        <f t="shared" si="3"/>
        <v>44.002399999999994</v>
      </c>
      <c r="M51" s="120">
        <f t="shared" si="0"/>
        <v>84.62</v>
      </c>
      <c r="N51" s="119">
        <f t="shared" si="4"/>
        <v>0.99840000000000007</v>
      </c>
      <c r="O51" s="121">
        <f t="shared" si="1"/>
        <v>1.92</v>
      </c>
    </row>
    <row r="52" spans="1:15" s="1" customFormat="1" ht="15" customHeight="1" x14ac:dyDescent="0.25">
      <c r="A52" s="23">
        <v>3</v>
      </c>
      <c r="B52" s="48">
        <v>40410</v>
      </c>
      <c r="C52" s="19" t="s">
        <v>50</v>
      </c>
      <c r="D52" s="161">
        <v>171</v>
      </c>
      <c r="E52" s="162"/>
      <c r="F52" s="162">
        <v>14.62</v>
      </c>
      <c r="G52" s="162">
        <v>47.95</v>
      </c>
      <c r="H52" s="162">
        <v>37.43</v>
      </c>
      <c r="I52" s="43">
        <f t="shared" si="6"/>
        <v>4.2281000000000004</v>
      </c>
      <c r="J52" s="21"/>
      <c r="K52" s="118">
        <f t="shared" si="2"/>
        <v>171</v>
      </c>
      <c r="L52" s="119">
        <f t="shared" si="3"/>
        <v>145.99979999999999</v>
      </c>
      <c r="M52" s="120">
        <f t="shared" si="0"/>
        <v>85.38</v>
      </c>
      <c r="N52" s="119">
        <f t="shared" si="4"/>
        <v>0</v>
      </c>
      <c r="O52" s="121">
        <f t="shared" si="1"/>
        <v>0</v>
      </c>
    </row>
    <row r="53" spans="1:15" s="1" customFormat="1" ht="15" customHeight="1" x14ac:dyDescent="0.25">
      <c r="A53" s="23">
        <v>4</v>
      </c>
      <c r="B53" s="48">
        <v>40011</v>
      </c>
      <c r="C53" s="19" t="s">
        <v>42</v>
      </c>
      <c r="D53" s="161">
        <v>217</v>
      </c>
      <c r="E53" s="162">
        <v>7.37</v>
      </c>
      <c r="F53" s="162">
        <v>20.74</v>
      </c>
      <c r="G53" s="162">
        <v>41.01</v>
      </c>
      <c r="H53" s="162">
        <v>30.88</v>
      </c>
      <c r="I53" s="43">
        <f t="shared" si="6"/>
        <v>3.9539999999999997</v>
      </c>
      <c r="J53" s="21"/>
      <c r="K53" s="118">
        <f t="shared" si="2"/>
        <v>217</v>
      </c>
      <c r="L53" s="119">
        <f t="shared" si="3"/>
        <v>156.00130000000001</v>
      </c>
      <c r="M53" s="120">
        <f t="shared" si="0"/>
        <v>71.89</v>
      </c>
      <c r="N53" s="119">
        <f t="shared" si="4"/>
        <v>15.992899999999999</v>
      </c>
      <c r="O53" s="121">
        <f t="shared" si="1"/>
        <v>7.37</v>
      </c>
    </row>
    <row r="54" spans="1:15" s="1" customFormat="1" ht="15" customHeight="1" x14ac:dyDescent="0.25">
      <c r="A54" s="23">
        <v>5</v>
      </c>
      <c r="B54" s="48">
        <v>40080</v>
      </c>
      <c r="C54" s="19" t="s">
        <v>98</v>
      </c>
      <c r="D54" s="161">
        <v>123</v>
      </c>
      <c r="E54" s="162"/>
      <c r="F54" s="162">
        <v>28.46</v>
      </c>
      <c r="G54" s="162">
        <v>46.34</v>
      </c>
      <c r="H54" s="162">
        <v>25.2</v>
      </c>
      <c r="I54" s="43">
        <f t="shared" si="6"/>
        <v>3.9674</v>
      </c>
      <c r="J54" s="21"/>
      <c r="K54" s="118">
        <f t="shared" si="2"/>
        <v>123</v>
      </c>
      <c r="L54" s="119">
        <f t="shared" si="3"/>
        <v>87.994200000000006</v>
      </c>
      <c r="M54" s="120">
        <f t="shared" si="0"/>
        <v>71.540000000000006</v>
      </c>
      <c r="N54" s="119">
        <f t="shared" si="4"/>
        <v>0</v>
      </c>
      <c r="O54" s="121">
        <f t="shared" si="1"/>
        <v>0</v>
      </c>
    </row>
    <row r="55" spans="1:15" s="1" customFormat="1" ht="15" customHeight="1" x14ac:dyDescent="0.25">
      <c r="A55" s="23">
        <v>6</v>
      </c>
      <c r="B55" s="48">
        <v>40100</v>
      </c>
      <c r="C55" s="19" t="s">
        <v>44</v>
      </c>
      <c r="D55" s="161">
        <v>86</v>
      </c>
      <c r="E55" s="162">
        <v>2.33</v>
      </c>
      <c r="F55" s="162">
        <v>17.440000000000001</v>
      </c>
      <c r="G55" s="162">
        <v>43.02</v>
      </c>
      <c r="H55" s="162">
        <v>37.21</v>
      </c>
      <c r="I55" s="43">
        <f t="shared" si="6"/>
        <v>4.1511000000000005</v>
      </c>
      <c r="J55" s="21"/>
      <c r="K55" s="118">
        <f t="shared" si="2"/>
        <v>86</v>
      </c>
      <c r="L55" s="119">
        <f t="shared" si="3"/>
        <v>68.997800000000012</v>
      </c>
      <c r="M55" s="120">
        <f t="shared" si="0"/>
        <v>80.23</v>
      </c>
      <c r="N55" s="119">
        <f t="shared" si="4"/>
        <v>2.0038</v>
      </c>
      <c r="O55" s="121">
        <f t="shared" si="1"/>
        <v>2.33</v>
      </c>
    </row>
    <row r="56" spans="1:15" s="1" customFormat="1" ht="15" customHeight="1" x14ac:dyDescent="0.25">
      <c r="A56" s="23">
        <v>7</v>
      </c>
      <c r="B56" s="48">
        <v>40020</v>
      </c>
      <c r="C56" s="19" t="s">
        <v>112</v>
      </c>
      <c r="D56" s="161">
        <v>25</v>
      </c>
      <c r="E56" s="162">
        <v>20</v>
      </c>
      <c r="F56" s="162">
        <v>16</v>
      </c>
      <c r="G56" s="162">
        <v>32</v>
      </c>
      <c r="H56" s="162">
        <v>32</v>
      </c>
      <c r="I56" s="43">
        <f t="shared" si="6"/>
        <v>3.76</v>
      </c>
      <c r="J56" s="21"/>
      <c r="K56" s="118">
        <f t="shared" si="2"/>
        <v>25</v>
      </c>
      <c r="L56" s="119">
        <f t="shared" si="3"/>
        <v>16</v>
      </c>
      <c r="M56" s="120">
        <f t="shared" si="0"/>
        <v>64</v>
      </c>
      <c r="N56" s="136">
        <f t="shared" si="4"/>
        <v>5</v>
      </c>
      <c r="O56" s="121">
        <f t="shared" si="1"/>
        <v>20</v>
      </c>
    </row>
    <row r="57" spans="1:15" s="1" customFormat="1" ht="15" customHeight="1" x14ac:dyDescent="0.25">
      <c r="A57" s="23">
        <v>8</v>
      </c>
      <c r="B57" s="48">
        <v>40031</v>
      </c>
      <c r="C57" s="19" t="s">
        <v>115</v>
      </c>
      <c r="D57" s="161">
        <v>112</v>
      </c>
      <c r="E57" s="162">
        <v>4.46</v>
      </c>
      <c r="F57" s="162">
        <v>28.57</v>
      </c>
      <c r="G57" s="162">
        <v>44.64</v>
      </c>
      <c r="H57" s="162">
        <v>22.32</v>
      </c>
      <c r="I57" s="43">
        <f t="shared" si="6"/>
        <v>3.8478999999999997</v>
      </c>
      <c r="J57" s="21"/>
      <c r="K57" s="118">
        <f t="shared" si="2"/>
        <v>112</v>
      </c>
      <c r="L57" s="119">
        <f t="shared" si="3"/>
        <v>74.995200000000011</v>
      </c>
      <c r="M57" s="120">
        <f t="shared" si="0"/>
        <v>66.960000000000008</v>
      </c>
      <c r="N57" s="119">
        <f t="shared" si="4"/>
        <v>4.9951999999999996</v>
      </c>
      <c r="O57" s="121">
        <f t="shared" si="1"/>
        <v>4.46</v>
      </c>
    </row>
    <row r="58" spans="1:15" s="1" customFormat="1" ht="15" customHeight="1" x14ac:dyDescent="0.25">
      <c r="A58" s="23">
        <v>9</v>
      </c>
      <c r="B58" s="48">
        <v>40210</v>
      </c>
      <c r="C58" s="19" t="s">
        <v>46</v>
      </c>
      <c r="D58" s="161">
        <v>42</v>
      </c>
      <c r="E58" s="162">
        <v>7.14</v>
      </c>
      <c r="F58" s="162">
        <v>19.05</v>
      </c>
      <c r="G58" s="162">
        <v>38.1</v>
      </c>
      <c r="H58" s="162">
        <v>35.71</v>
      </c>
      <c r="I58" s="43">
        <f t="shared" si="6"/>
        <v>4.0237999999999996</v>
      </c>
      <c r="J58" s="21"/>
      <c r="K58" s="118">
        <f t="shared" si="2"/>
        <v>42</v>
      </c>
      <c r="L58" s="119">
        <f t="shared" si="3"/>
        <v>31.0002</v>
      </c>
      <c r="M58" s="120">
        <f t="shared" si="0"/>
        <v>73.81</v>
      </c>
      <c r="N58" s="136">
        <f t="shared" si="4"/>
        <v>2.9988000000000001</v>
      </c>
      <c r="O58" s="121">
        <f t="shared" si="1"/>
        <v>7.14</v>
      </c>
    </row>
    <row r="59" spans="1:15" s="1" customFormat="1" ht="15" customHeight="1" x14ac:dyDescent="0.25">
      <c r="A59" s="23">
        <v>10</v>
      </c>
      <c r="B59" s="48">
        <v>40300</v>
      </c>
      <c r="C59" s="19" t="s">
        <v>47</v>
      </c>
      <c r="D59" s="161">
        <v>21</v>
      </c>
      <c r="E59" s="162"/>
      <c r="F59" s="162">
        <v>23.81</v>
      </c>
      <c r="G59" s="162">
        <v>47.62</v>
      </c>
      <c r="H59" s="162">
        <v>28.57</v>
      </c>
      <c r="I59" s="43">
        <f t="shared" si="6"/>
        <v>4.0476000000000001</v>
      </c>
      <c r="J59" s="21"/>
      <c r="K59" s="118">
        <f t="shared" si="2"/>
        <v>21</v>
      </c>
      <c r="L59" s="119">
        <f t="shared" si="3"/>
        <v>15.9999</v>
      </c>
      <c r="M59" s="120">
        <f t="shared" si="0"/>
        <v>76.19</v>
      </c>
      <c r="N59" s="119">
        <f t="shared" si="4"/>
        <v>0</v>
      </c>
      <c r="O59" s="121">
        <f t="shared" si="1"/>
        <v>0</v>
      </c>
    </row>
    <row r="60" spans="1:15" s="1" customFormat="1" ht="15" customHeight="1" x14ac:dyDescent="0.25">
      <c r="A60" s="23">
        <v>11</v>
      </c>
      <c r="B60" s="48">
        <v>40360</v>
      </c>
      <c r="C60" s="19" t="s">
        <v>48</v>
      </c>
      <c r="D60" s="161">
        <v>46</v>
      </c>
      <c r="E60" s="162">
        <v>10.87</v>
      </c>
      <c r="F60" s="162">
        <v>36.96</v>
      </c>
      <c r="G60" s="162">
        <v>41.3</v>
      </c>
      <c r="H60" s="162">
        <v>10.87</v>
      </c>
      <c r="I60" s="43">
        <f t="shared" si="6"/>
        <v>3.5216999999999996</v>
      </c>
      <c r="J60" s="21"/>
      <c r="K60" s="118">
        <f t="shared" si="2"/>
        <v>46</v>
      </c>
      <c r="L60" s="119">
        <f t="shared" si="3"/>
        <v>23.998199999999997</v>
      </c>
      <c r="M60" s="120">
        <f t="shared" si="0"/>
        <v>52.169999999999995</v>
      </c>
      <c r="N60" s="119">
        <f t="shared" si="4"/>
        <v>5.0001999999999995</v>
      </c>
      <c r="O60" s="121">
        <f t="shared" si="1"/>
        <v>10.87</v>
      </c>
    </row>
    <row r="61" spans="1:15" s="1" customFormat="1" ht="15" customHeight="1" x14ac:dyDescent="0.25">
      <c r="A61" s="23">
        <v>12</v>
      </c>
      <c r="B61" s="48">
        <v>40390</v>
      </c>
      <c r="C61" s="19" t="s">
        <v>49</v>
      </c>
      <c r="D61" s="161">
        <v>71</v>
      </c>
      <c r="E61" s="162">
        <v>11.27</v>
      </c>
      <c r="F61" s="162">
        <v>23.94</v>
      </c>
      <c r="G61" s="162">
        <v>29.58</v>
      </c>
      <c r="H61" s="162">
        <v>35.21</v>
      </c>
      <c r="I61" s="43">
        <f t="shared" si="6"/>
        <v>3.8873000000000002</v>
      </c>
      <c r="J61" s="21"/>
      <c r="K61" s="118">
        <f t="shared" si="2"/>
        <v>71</v>
      </c>
      <c r="L61" s="119">
        <f t="shared" si="3"/>
        <v>46.000899999999994</v>
      </c>
      <c r="M61" s="120">
        <f t="shared" si="0"/>
        <v>64.789999999999992</v>
      </c>
      <c r="N61" s="119">
        <f t="shared" si="4"/>
        <v>8.0016999999999996</v>
      </c>
      <c r="O61" s="121">
        <f t="shared" si="1"/>
        <v>11.27</v>
      </c>
    </row>
    <row r="62" spans="1:15" s="1" customFormat="1" ht="15" customHeight="1" x14ac:dyDescent="0.25">
      <c r="A62" s="23">
        <v>13</v>
      </c>
      <c r="B62" s="48">
        <v>40720</v>
      </c>
      <c r="C62" s="19" t="s">
        <v>111</v>
      </c>
      <c r="D62" s="161">
        <v>81</v>
      </c>
      <c r="E62" s="162">
        <v>9.8800000000000008</v>
      </c>
      <c r="F62" s="162">
        <v>34.57</v>
      </c>
      <c r="G62" s="162">
        <v>44.44</v>
      </c>
      <c r="H62" s="162">
        <v>11.11</v>
      </c>
      <c r="I62" s="43">
        <f t="shared" si="6"/>
        <v>3.5678000000000001</v>
      </c>
      <c r="J62" s="21"/>
      <c r="K62" s="118">
        <f t="shared" si="2"/>
        <v>81</v>
      </c>
      <c r="L62" s="119">
        <f t="shared" si="3"/>
        <v>44.9955</v>
      </c>
      <c r="M62" s="120">
        <f t="shared" si="0"/>
        <v>55.55</v>
      </c>
      <c r="N62" s="119">
        <f t="shared" si="4"/>
        <v>8.0028000000000006</v>
      </c>
      <c r="O62" s="121">
        <f t="shared" si="1"/>
        <v>9.8800000000000008</v>
      </c>
    </row>
    <row r="63" spans="1:15" s="1" customFormat="1" ht="15" customHeight="1" x14ac:dyDescent="0.25">
      <c r="A63" s="23">
        <v>14</v>
      </c>
      <c r="B63" s="48">
        <v>40730</v>
      </c>
      <c r="C63" s="19" t="s">
        <v>51</v>
      </c>
      <c r="D63" s="161">
        <v>16</v>
      </c>
      <c r="E63" s="162">
        <v>25</v>
      </c>
      <c r="F63" s="162">
        <v>43.75</v>
      </c>
      <c r="G63" s="162">
        <v>31.25</v>
      </c>
      <c r="H63" s="162"/>
      <c r="I63" s="43">
        <f t="shared" si="6"/>
        <v>3.0625</v>
      </c>
      <c r="J63" s="21"/>
      <c r="K63" s="118">
        <f t="shared" si="2"/>
        <v>16</v>
      </c>
      <c r="L63" s="119">
        <f t="shared" si="3"/>
        <v>5</v>
      </c>
      <c r="M63" s="120">
        <f t="shared" si="0"/>
        <v>31.25</v>
      </c>
      <c r="N63" s="136">
        <f t="shared" si="4"/>
        <v>4</v>
      </c>
      <c r="O63" s="121">
        <f t="shared" si="1"/>
        <v>25</v>
      </c>
    </row>
    <row r="64" spans="1:15" s="1" customFormat="1" ht="15" customHeight="1" x14ac:dyDescent="0.25">
      <c r="A64" s="23">
        <v>15</v>
      </c>
      <c r="B64" s="48">
        <v>40820</v>
      </c>
      <c r="C64" s="19" t="s">
        <v>52</v>
      </c>
      <c r="D64" s="161">
        <v>75</v>
      </c>
      <c r="E64" s="162">
        <v>2.67</v>
      </c>
      <c r="F64" s="162">
        <v>10.67</v>
      </c>
      <c r="G64" s="162">
        <v>37.33</v>
      </c>
      <c r="H64" s="162">
        <v>49.33</v>
      </c>
      <c r="I64" s="43">
        <f t="shared" si="6"/>
        <v>4.3331999999999997</v>
      </c>
      <c r="J64" s="21"/>
      <c r="K64" s="118">
        <f t="shared" si="2"/>
        <v>75</v>
      </c>
      <c r="L64" s="119">
        <f t="shared" si="3"/>
        <v>64.995000000000005</v>
      </c>
      <c r="M64" s="120">
        <f t="shared" si="0"/>
        <v>86.66</v>
      </c>
      <c r="N64" s="136">
        <f t="shared" si="4"/>
        <v>2.0024999999999999</v>
      </c>
      <c r="O64" s="121">
        <f t="shared" si="1"/>
        <v>2.67</v>
      </c>
    </row>
    <row r="65" spans="1:15" s="1" customFormat="1" ht="15" customHeight="1" x14ac:dyDescent="0.25">
      <c r="A65" s="23">
        <v>16</v>
      </c>
      <c r="B65" s="48">
        <v>40840</v>
      </c>
      <c r="C65" s="19" t="s">
        <v>53</v>
      </c>
      <c r="D65" s="161">
        <v>81</v>
      </c>
      <c r="E65" s="162">
        <v>19.75</v>
      </c>
      <c r="F65" s="162">
        <v>38.270000000000003</v>
      </c>
      <c r="G65" s="162">
        <v>33.33</v>
      </c>
      <c r="H65" s="162">
        <v>8.64</v>
      </c>
      <c r="I65" s="43">
        <f t="shared" si="6"/>
        <v>3.3083</v>
      </c>
      <c r="J65" s="21"/>
      <c r="K65" s="118">
        <f t="shared" si="2"/>
        <v>81</v>
      </c>
      <c r="L65" s="119">
        <f t="shared" si="3"/>
        <v>33.995699999999999</v>
      </c>
      <c r="M65" s="120">
        <f t="shared" si="0"/>
        <v>41.97</v>
      </c>
      <c r="N65" s="136">
        <f t="shared" si="4"/>
        <v>15.9975</v>
      </c>
      <c r="O65" s="121">
        <f t="shared" si="1"/>
        <v>19.75</v>
      </c>
    </row>
    <row r="66" spans="1:15" s="1" customFormat="1" ht="15" customHeight="1" x14ac:dyDescent="0.25">
      <c r="A66" s="23">
        <v>17</v>
      </c>
      <c r="B66" s="48">
        <v>40950</v>
      </c>
      <c r="C66" s="19" t="s">
        <v>54</v>
      </c>
      <c r="D66" s="161">
        <v>90</v>
      </c>
      <c r="E66" s="162">
        <v>7.78</v>
      </c>
      <c r="F66" s="162">
        <v>34.44</v>
      </c>
      <c r="G66" s="162">
        <v>41.11</v>
      </c>
      <c r="H66" s="162">
        <v>16.670000000000002</v>
      </c>
      <c r="I66" s="43">
        <f t="shared" si="6"/>
        <v>3.6667000000000001</v>
      </c>
      <c r="J66" s="21"/>
      <c r="K66" s="118">
        <f t="shared" si="2"/>
        <v>90</v>
      </c>
      <c r="L66" s="119">
        <f t="shared" si="3"/>
        <v>52.001999999999995</v>
      </c>
      <c r="M66" s="120">
        <f t="shared" si="0"/>
        <v>57.78</v>
      </c>
      <c r="N66" s="136">
        <f t="shared" si="4"/>
        <v>7.0020000000000007</v>
      </c>
      <c r="O66" s="121">
        <f t="shared" si="1"/>
        <v>7.78</v>
      </c>
    </row>
    <row r="67" spans="1:15" s="1" customFormat="1" ht="15" customHeight="1" x14ac:dyDescent="0.25">
      <c r="A67" s="23">
        <v>18</v>
      </c>
      <c r="B67" s="50">
        <v>40990</v>
      </c>
      <c r="C67" s="22" t="s">
        <v>55</v>
      </c>
      <c r="D67" s="161">
        <v>101</v>
      </c>
      <c r="E67" s="162">
        <v>1.98</v>
      </c>
      <c r="F67" s="162">
        <v>8.91</v>
      </c>
      <c r="G67" s="162">
        <v>41.58</v>
      </c>
      <c r="H67" s="162">
        <v>47.52</v>
      </c>
      <c r="I67" s="46">
        <f t="shared" si="6"/>
        <v>4.3460999999999999</v>
      </c>
      <c r="J67" s="21"/>
      <c r="K67" s="118">
        <f t="shared" si="2"/>
        <v>101</v>
      </c>
      <c r="L67" s="119">
        <f t="shared" si="3"/>
        <v>89.990999999999985</v>
      </c>
      <c r="M67" s="120">
        <f t="shared" si="0"/>
        <v>89.1</v>
      </c>
      <c r="N67" s="136">
        <f t="shared" si="4"/>
        <v>1.9997999999999998</v>
      </c>
      <c r="O67" s="121">
        <f t="shared" si="1"/>
        <v>1.98</v>
      </c>
    </row>
    <row r="68" spans="1:15" s="1" customFormat="1" ht="15" customHeight="1" thickBot="1" x14ac:dyDescent="0.3">
      <c r="A68" s="24">
        <v>19</v>
      </c>
      <c r="B68" s="48">
        <v>40133</v>
      </c>
      <c r="C68" s="19" t="s">
        <v>45</v>
      </c>
      <c r="D68" s="163">
        <v>59</v>
      </c>
      <c r="E68" s="164">
        <v>15.25</v>
      </c>
      <c r="F68" s="164">
        <v>27.12</v>
      </c>
      <c r="G68" s="164">
        <v>42.37</v>
      </c>
      <c r="H68" s="165">
        <v>15.25</v>
      </c>
      <c r="I68" s="43">
        <f t="shared" si="6"/>
        <v>3.5758999999999999</v>
      </c>
      <c r="J68" s="21"/>
      <c r="K68" s="122">
        <f t="shared" si="2"/>
        <v>59</v>
      </c>
      <c r="L68" s="123">
        <f t="shared" si="3"/>
        <v>33.995800000000003</v>
      </c>
      <c r="M68" s="124">
        <f t="shared" si="0"/>
        <v>57.62</v>
      </c>
      <c r="N68" s="197">
        <f t="shared" si="4"/>
        <v>8.9975000000000005</v>
      </c>
      <c r="O68" s="125">
        <f t="shared" si="1"/>
        <v>15.25</v>
      </c>
    </row>
    <row r="69" spans="1:15" s="1" customFormat="1" ht="15" customHeight="1" thickBot="1" x14ac:dyDescent="0.3">
      <c r="A69" s="35"/>
      <c r="B69" s="51"/>
      <c r="C69" s="37" t="s">
        <v>107</v>
      </c>
      <c r="D69" s="36">
        <f>SUM(D70:D83)</f>
        <v>1346</v>
      </c>
      <c r="E69" s="38">
        <f>AVERAGE(E70:E83)</f>
        <v>6.674545454545453</v>
      </c>
      <c r="F69" s="38">
        <f>AVERAGE(F70:F83)</f>
        <v>22.190714285714286</v>
      </c>
      <c r="G69" s="38">
        <f>AVERAGE(G70:G83)</f>
        <v>49.506428571428572</v>
      </c>
      <c r="H69" s="38">
        <f>AVERAGE(H70:H83)</f>
        <v>23.057857142857141</v>
      </c>
      <c r="I69" s="39">
        <f>AVERAGE(I70:I83)</f>
        <v>3.9037571428571423</v>
      </c>
      <c r="J69" s="21"/>
      <c r="K69" s="132">
        <f t="shared" si="2"/>
        <v>1346</v>
      </c>
      <c r="L69" s="133">
        <f>SUM(L70:L83)</f>
        <v>962.00190000000009</v>
      </c>
      <c r="M69" s="134">
        <f t="shared" si="0"/>
        <v>72.564285714285717</v>
      </c>
      <c r="N69" s="133">
        <f>SUM(N70:N83)</f>
        <v>78.00630000000001</v>
      </c>
      <c r="O69" s="135">
        <f t="shared" si="1"/>
        <v>6.674545454545453</v>
      </c>
    </row>
    <row r="70" spans="1:15" s="1" customFormat="1" ht="15" customHeight="1" x14ac:dyDescent="0.25">
      <c r="A70" s="16">
        <v>1</v>
      </c>
      <c r="B70" s="48">
        <v>50040</v>
      </c>
      <c r="C70" s="19" t="s">
        <v>56</v>
      </c>
      <c r="D70" s="172">
        <v>95</v>
      </c>
      <c r="E70" s="173"/>
      <c r="F70" s="173">
        <v>13.68</v>
      </c>
      <c r="G70" s="173">
        <v>49.47</v>
      </c>
      <c r="H70" s="173">
        <v>36.840000000000003</v>
      </c>
      <c r="I70" s="43">
        <f t="shared" si="6"/>
        <v>4.2312000000000003</v>
      </c>
      <c r="J70" s="21"/>
      <c r="K70" s="114">
        <f t="shared" si="2"/>
        <v>95</v>
      </c>
      <c r="L70" s="115">
        <f t="shared" si="3"/>
        <v>81.994500000000002</v>
      </c>
      <c r="M70" s="116">
        <f t="shared" ref="M70:M125" si="10">G70+H70</f>
        <v>86.31</v>
      </c>
      <c r="N70" s="115">
        <f t="shared" si="4"/>
        <v>0</v>
      </c>
      <c r="O70" s="117">
        <f t="shared" ref="O70:O125" si="11">E70</f>
        <v>0</v>
      </c>
    </row>
    <row r="71" spans="1:15" s="1" customFormat="1" ht="15" customHeight="1" x14ac:dyDescent="0.25">
      <c r="A71" s="11">
        <v>2</v>
      </c>
      <c r="B71" s="48">
        <v>50003</v>
      </c>
      <c r="C71" s="19" t="s">
        <v>99</v>
      </c>
      <c r="D71" s="168">
        <v>84</v>
      </c>
      <c r="E71" s="169">
        <v>1.19</v>
      </c>
      <c r="F71" s="169">
        <v>5.95</v>
      </c>
      <c r="G71" s="169">
        <v>54.76</v>
      </c>
      <c r="H71" s="169">
        <v>38.1</v>
      </c>
      <c r="I71" s="43">
        <f t="shared" si="6"/>
        <v>4.2976999999999999</v>
      </c>
      <c r="J71" s="21"/>
      <c r="K71" s="118">
        <f t="shared" ref="K71:K125" si="12">D71</f>
        <v>84</v>
      </c>
      <c r="L71" s="119">
        <f t="shared" ref="L71:L125" si="13">M71*K71/100</f>
        <v>78.002399999999994</v>
      </c>
      <c r="M71" s="120">
        <f t="shared" si="10"/>
        <v>92.86</v>
      </c>
      <c r="N71" s="119">
        <f t="shared" ref="N71:N83" si="14">O71*K71/100</f>
        <v>0.99959999999999993</v>
      </c>
      <c r="O71" s="121">
        <f t="shared" si="11"/>
        <v>1.19</v>
      </c>
    </row>
    <row r="72" spans="1:15" s="1" customFormat="1" ht="15" customHeight="1" x14ac:dyDescent="0.25">
      <c r="A72" s="11">
        <v>3</v>
      </c>
      <c r="B72" s="48">
        <v>50060</v>
      </c>
      <c r="C72" s="19" t="s">
        <v>58</v>
      </c>
      <c r="D72" s="168">
        <v>128</v>
      </c>
      <c r="E72" s="169">
        <v>2.34</v>
      </c>
      <c r="F72" s="169">
        <v>14.84</v>
      </c>
      <c r="G72" s="169">
        <v>42.97</v>
      </c>
      <c r="H72" s="169">
        <v>39.840000000000003</v>
      </c>
      <c r="I72" s="43">
        <f t="shared" si="6"/>
        <v>4.2027999999999999</v>
      </c>
      <c r="J72" s="21"/>
      <c r="K72" s="118">
        <f t="shared" si="12"/>
        <v>128</v>
      </c>
      <c r="L72" s="119">
        <f t="shared" si="13"/>
        <v>105.99680000000001</v>
      </c>
      <c r="M72" s="120">
        <f t="shared" si="10"/>
        <v>82.81</v>
      </c>
      <c r="N72" s="119">
        <f t="shared" si="14"/>
        <v>2.9951999999999996</v>
      </c>
      <c r="O72" s="121">
        <f t="shared" si="11"/>
        <v>2.34</v>
      </c>
    </row>
    <row r="73" spans="1:15" s="1" customFormat="1" ht="15" customHeight="1" x14ac:dyDescent="0.25">
      <c r="A73" s="11">
        <v>4</v>
      </c>
      <c r="B73" s="54">
        <v>50170</v>
      </c>
      <c r="C73" s="19" t="s">
        <v>59</v>
      </c>
      <c r="D73" s="168">
        <v>79</v>
      </c>
      <c r="E73" s="169">
        <v>3.8</v>
      </c>
      <c r="F73" s="169">
        <v>30.38</v>
      </c>
      <c r="G73" s="169">
        <v>48.1</v>
      </c>
      <c r="H73" s="169">
        <v>17.72</v>
      </c>
      <c r="I73" s="43">
        <f t="shared" si="6"/>
        <v>3.7974000000000001</v>
      </c>
      <c r="J73" s="21"/>
      <c r="K73" s="118">
        <f t="shared" si="12"/>
        <v>79</v>
      </c>
      <c r="L73" s="119">
        <f t="shared" si="13"/>
        <v>51.997799999999998</v>
      </c>
      <c r="M73" s="120">
        <f t="shared" si="10"/>
        <v>65.819999999999993</v>
      </c>
      <c r="N73" s="136">
        <f t="shared" si="14"/>
        <v>3.0019999999999998</v>
      </c>
      <c r="O73" s="121">
        <f t="shared" si="11"/>
        <v>3.8</v>
      </c>
    </row>
    <row r="74" spans="1:15" s="1" customFormat="1" ht="15" customHeight="1" x14ac:dyDescent="0.25">
      <c r="A74" s="11">
        <v>5</v>
      </c>
      <c r="B74" s="48">
        <v>50230</v>
      </c>
      <c r="C74" s="19" t="s">
        <v>60</v>
      </c>
      <c r="D74" s="168">
        <v>91</v>
      </c>
      <c r="E74" s="169">
        <v>8.7899999999999991</v>
      </c>
      <c r="F74" s="169">
        <v>28.57</v>
      </c>
      <c r="G74" s="169">
        <v>46.15</v>
      </c>
      <c r="H74" s="169">
        <v>16.48</v>
      </c>
      <c r="I74" s="43">
        <f t="shared" si="6"/>
        <v>3.7028999999999996</v>
      </c>
      <c r="J74" s="21"/>
      <c r="K74" s="118">
        <f t="shared" si="12"/>
        <v>91</v>
      </c>
      <c r="L74" s="119">
        <f t="shared" si="13"/>
        <v>56.993299999999998</v>
      </c>
      <c r="M74" s="120">
        <f t="shared" si="10"/>
        <v>62.629999999999995</v>
      </c>
      <c r="N74" s="119">
        <f t="shared" si="14"/>
        <v>7.998899999999999</v>
      </c>
      <c r="O74" s="121">
        <f t="shared" si="11"/>
        <v>8.7899999999999991</v>
      </c>
    </row>
    <row r="75" spans="1:15" s="1" customFormat="1" ht="15" customHeight="1" x14ac:dyDescent="0.25">
      <c r="A75" s="11">
        <v>6</v>
      </c>
      <c r="B75" s="48">
        <v>50340</v>
      </c>
      <c r="C75" s="19" t="s">
        <v>61</v>
      </c>
      <c r="D75" s="168">
        <v>67</v>
      </c>
      <c r="E75" s="169">
        <v>1.49</v>
      </c>
      <c r="F75" s="169">
        <v>17.91</v>
      </c>
      <c r="G75" s="169">
        <v>64.180000000000007</v>
      </c>
      <c r="H75" s="169">
        <v>16.420000000000002</v>
      </c>
      <c r="I75" s="43">
        <f t="shared" ref="I75:I125" si="15">(E75*2+F75*3+G75*4+H75*5)/100</f>
        <v>3.9553000000000003</v>
      </c>
      <c r="J75" s="21"/>
      <c r="K75" s="118">
        <f t="shared" si="12"/>
        <v>67</v>
      </c>
      <c r="L75" s="119">
        <f t="shared" si="13"/>
        <v>54.00200000000001</v>
      </c>
      <c r="M75" s="120">
        <f t="shared" si="10"/>
        <v>80.600000000000009</v>
      </c>
      <c r="N75" s="119">
        <f t="shared" si="14"/>
        <v>0.99829999999999997</v>
      </c>
      <c r="O75" s="121">
        <f t="shared" si="11"/>
        <v>1.49</v>
      </c>
    </row>
    <row r="76" spans="1:15" s="1" customFormat="1" ht="15" customHeight="1" x14ac:dyDescent="0.25">
      <c r="A76" s="11">
        <v>7</v>
      </c>
      <c r="B76" s="48">
        <v>50420</v>
      </c>
      <c r="C76" s="19" t="s">
        <v>62</v>
      </c>
      <c r="D76" s="168">
        <v>97</v>
      </c>
      <c r="E76" s="169"/>
      <c r="F76" s="169">
        <v>12.37</v>
      </c>
      <c r="G76" s="169">
        <v>60.82</v>
      </c>
      <c r="H76" s="169">
        <v>26.8</v>
      </c>
      <c r="I76" s="43">
        <f t="shared" si="15"/>
        <v>4.1438999999999995</v>
      </c>
      <c r="J76" s="21"/>
      <c r="K76" s="118">
        <f t="shared" si="12"/>
        <v>97</v>
      </c>
      <c r="L76" s="119">
        <f t="shared" si="13"/>
        <v>84.991400000000013</v>
      </c>
      <c r="M76" s="120">
        <f t="shared" si="10"/>
        <v>87.62</v>
      </c>
      <c r="N76" s="119">
        <f t="shared" si="14"/>
        <v>0</v>
      </c>
      <c r="O76" s="121">
        <f t="shared" si="11"/>
        <v>0</v>
      </c>
    </row>
    <row r="77" spans="1:15" s="1" customFormat="1" ht="15" customHeight="1" x14ac:dyDescent="0.25">
      <c r="A77" s="11">
        <v>8</v>
      </c>
      <c r="B77" s="48">
        <v>50450</v>
      </c>
      <c r="C77" s="19" t="s">
        <v>63</v>
      </c>
      <c r="D77" s="168">
        <v>143</v>
      </c>
      <c r="E77" s="169">
        <v>4.2</v>
      </c>
      <c r="F77" s="169">
        <v>31.47</v>
      </c>
      <c r="G77" s="169">
        <v>51.05</v>
      </c>
      <c r="H77" s="169">
        <v>13.29</v>
      </c>
      <c r="I77" s="43">
        <f t="shared" si="15"/>
        <v>3.7345999999999999</v>
      </c>
      <c r="J77" s="21"/>
      <c r="K77" s="118">
        <f t="shared" si="12"/>
        <v>143</v>
      </c>
      <c r="L77" s="119">
        <f t="shared" si="13"/>
        <v>92.006200000000007</v>
      </c>
      <c r="M77" s="120">
        <f t="shared" si="10"/>
        <v>64.34</v>
      </c>
      <c r="N77" s="119">
        <f t="shared" si="14"/>
        <v>6.0060000000000002</v>
      </c>
      <c r="O77" s="121">
        <f t="shared" si="11"/>
        <v>4.2</v>
      </c>
    </row>
    <row r="78" spans="1:15" s="1" customFormat="1" ht="15" customHeight="1" x14ac:dyDescent="0.25">
      <c r="A78" s="11">
        <v>9</v>
      </c>
      <c r="B78" s="48">
        <v>50620</v>
      </c>
      <c r="C78" s="19" t="s">
        <v>64</v>
      </c>
      <c r="D78" s="168">
        <v>47</v>
      </c>
      <c r="E78" s="169"/>
      <c r="F78" s="169">
        <v>27.66</v>
      </c>
      <c r="G78" s="169">
        <v>63.83</v>
      </c>
      <c r="H78" s="169">
        <v>8.51</v>
      </c>
      <c r="I78" s="43">
        <f t="shared" si="15"/>
        <v>3.8085000000000004</v>
      </c>
      <c r="J78" s="21"/>
      <c r="K78" s="118">
        <f t="shared" si="12"/>
        <v>47</v>
      </c>
      <c r="L78" s="119">
        <f t="shared" si="13"/>
        <v>33.9998</v>
      </c>
      <c r="M78" s="120">
        <f t="shared" si="10"/>
        <v>72.34</v>
      </c>
      <c r="N78" s="119">
        <f t="shared" si="14"/>
        <v>0</v>
      </c>
      <c r="O78" s="121">
        <f t="shared" si="11"/>
        <v>0</v>
      </c>
    </row>
    <row r="79" spans="1:15" s="1" customFormat="1" ht="15" customHeight="1" x14ac:dyDescent="0.25">
      <c r="A79" s="11">
        <v>10</v>
      </c>
      <c r="B79" s="48">
        <v>50760</v>
      </c>
      <c r="C79" s="19" t="s">
        <v>65</v>
      </c>
      <c r="D79" s="168">
        <v>119</v>
      </c>
      <c r="E79" s="169">
        <v>17.649999999999999</v>
      </c>
      <c r="F79" s="169">
        <v>23.53</v>
      </c>
      <c r="G79" s="169">
        <v>44.54</v>
      </c>
      <c r="H79" s="169">
        <v>14.29</v>
      </c>
      <c r="I79" s="43">
        <f t="shared" si="15"/>
        <v>3.5550000000000002</v>
      </c>
      <c r="J79" s="21"/>
      <c r="K79" s="118">
        <f t="shared" si="12"/>
        <v>119</v>
      </c>
      <c r="L79" s="119">
        <f t="shared" si="13"/>
        <v>70.0077</v>
      </c>
      <c r="M79" s="120">
        <f t="shared" si="10"/>
        <v>58.83</v>
      </c>
      <c r="N79" s="136">
        <f t="shared" si="14"/>
        <v>21.003499999999999</v>
      </c>
      <c r="O79" s="121">
        <f t="shared" si="11"/>
        <v>17.649999999999999</v>
      </c>
    </row>
    <row r="80" spans="1:15" s="1" customFormat="1" ht="15" customHeight="1" x14ac:dyDescent="0.25">
      <c r="A80" s="11">
        <v>11</v>
      </c>
      <c r="B80" s="48">
        <v>50780</v>
      </c>
      <c r="C80" s="19" t="s">
        <v>66</v>
      </c>
      <c r="D80" s="168">
        <v>130</v>
      </c>
      <c r="E80" s="169">
        <v>16.149999999999999</v>
      </c>
      <c r="F80" s="169">
        <v>41.54</v>
      </c>
      <c r="G80" s="169">
        <v>34.619999999999997</v>
      </c>
      <c r="H80" s="169">
        <v>7.69</v>
      </c>
      <c r="I80" s="43">
        <f t="shared" si="15"/>
        <v>3.3384999999999998</v>
      </c>
      <c r="J80" s="21"/>
      <c r="K80" s="118">
        <f t="shared" si="12"/>
        <v>130</v>
      </c>
      <c r="L80" s="119">
        <f t="shared" si="13"/>
        <v>55.002999999999993</v>
      </c>
      <c r="M80" s="120">
        <f t="shared" si="10"/>
        <v>42.309999999999995</v>
      </c>
      <c r="N80" s="136">
        <f t="shared" si="14"/>
        <v>20.995000000000001</v>
      </c>
      <c r="O80" s="121">
        <f t="shared" si="11"/>
        <v>16.149999999999999</v>
      </c>
    </row>
    <row r="81" spans="1:15" s="1" customFormat="1" ht="15" customHeight="1" x14ac:dyDescent="0.25">
      <c r="A81" s="11">
        <v>12</v>
      </c>
      <c r="B81" s="48">
        <v>50930</v>
      </c>
      <c r="C81" s="19" t="s">
        <v>67</v>
      </c>
      <c r="D81" s="168">
        <v>82</v>
      </c>
      <c r="E81" s="169">
        <v>7.32</v>
      </c>
      <c r="F81" s="169">
        <v>23.17</v>
      </c>
      <c r="G81" s="169">
        <v>48.78</v>
      </c>
      <c r="H81" s="169">
        <v>20.73</v>
      </c>
      <c r="I81" s="43">
        <f t="shared" si="15"/>
        <v>3.8291999999999997</v>
      </c>
      <c r="J81" s="21"/>
      <c r="K81" s="118">
        <f t="shared" si="12"/>
        <v>82</v>
      </c>
      <c r="L81" s="119">
        <f t="shared" si="13"/>
        <v>56.998200000000004</v>
      </c>
      <c r="M81" s="120">
        <f t="shared" si="10"/>
        <v>69.510000000000005</v>
      </c>
      <c r="N81" s="119">
        <f t="shared" si="14"/>
        <v>6.0023999999999997</v>
      </c>
      <c r="O81" s="121">
        <f t="shared" si="11"/>
        <v>7.32</v>
      </c>
    </row>
    <row r="82" spans="1:15" s="1" customFormat="1" ht="15" customHeight="1" x14ac:dyDescent="0.25">
      <c r="A82" s="15">
        <v>13</v>
      </c>
      <c r="B82" s="50">
        <v>51370</v>
      </c>
      <c r="C82" s="22" t="s">
        <v>68</v>
      </c>
      <c r="D82" s="168">
        <v>54</v>
      </c>
      <c r="E82" s="169">
        <v>7.41</v>
      </c>
      <c r="F82" s="169">
        <v>20.37</v>
      </c>
      <c r="G82" s="169">
        <v>40.74</v>
      </c>
      <c r="H82" s="169">
        <v>31.48</v>
      </c>
      <c r="I82" s="46">
        <f t="shared" si="15"/>
        <v>3.9629000000000003</v>
      </c>
      <c r="J82" s="21"/>
      <c r="K82" s="118">
        <f t="shared" si="12"/>
        <v>54</v>
      </c>
      <c r="L82" s="119">
        <f t="shared" si="13"/>
        <v>38.998800000000003</v>
      </c>
      <c r="M82" s="120">
        <f t="shared" si="10"/>
        <v>72.22</v>
      </c>
      <c r="N82" s="119">
        <f t="shared" si="14"/>
        <v>4.0014000000000003</v>
      </c>
      <c r="O82" s="121">
        <f t="shared" si="11"/>
        <v>7.41</v>
      </c>
    </row>
    <row r="83" spans="1:15" s="1" customFormat="1" ht="15" customHeight="1" thickBot="1" x14ac:dyDescent="0.3">
      <c r="A83" s="15">
        <v>14</v>
      </c>
      <c r="B83" s="50">
        <v>51580</v>
      </c>
      <c r="C83" s="22" t="s">
        <v>126</v>
      </c>
      <c r="D83" s="170">
        <v>130</v>
      </c>
      <c r="E83" s="171">
        <v>3.08</v>
      </c>
      <c r="F83" s="171">
        <v>19.23</v>
      </c>
      <c r="G83" s="171">
        <v>43.08</v>
      </c>
      <c r="H83" s="174">
        <v>34.619999999999997</v>
      </c>
      <c r="I83" s="46">
        <f t="shared" si="15"/>
        <v>4.0926999999999998</v>
      </c>
      <c r="J83" s="21"/>
      <c r="K83" s="122">
        <f t="shared" si="12"/>
        <v>130</v>
      </c>
      <c r="L83" s="123">
        <f t="shared" si="13"/>
        <v>101.00999999999998</v>
      </c>
      <c r="M83" s="124">
        <f t="shared" si="10"/>
        <v>77.699999999999989</v>
      </c>
      <c r="N83" s="123">
        <f t="shared" si="14"/>
        <v>4.0040000000000004</v>
      </c>
      <c r="O83" s="125">
        <f t="shared" si="11"/>
        <v>3.08</v>
      </c>
    </row>
    <row r="84" spans="1:15" s="1" customFormat="1" ht="15" customHeight="1" thickBot="1" x14ac:dyDescent="0.3">
      <c r="A84" s="35"/>
      <c r="B84" s="51"/>
      <c r="C84" s="37" t="s">
        <v>108</v>
      </c>
      <c r="D84" s="36">
        <f>SUM(D85:D115)</f>
        <v>3512</v>
      </c>
      <c r="E84" s="38">
        <f t="shared" ref="E84:H84" si="16">AVERAGE(E85:E115)</f>
        <v>7.8574999999999999</v>
      </c>
      <c r="F84" s="38">
        <f t="shared" si="16"/>
        <v>25.526129032258066</v>
      </c>
      <c r="G84" s="38">
        <f t="shared" si="16"/>
        <v>46.489354838709687</v>
      </c>
      <c r="H84" s="38">
        <f t="shared" si="16"/>
        <v>20.88774193548387</v>
      </c>
      <c r="I84" s="39">
        <f>AVERAGE(I85:I115)</f>
        <v>3.8116870967741932</v>
      </c>
      <c r="J84" s="21"/>
      <c r="K84" s="132">
        <f t="shared" si="12"/>
        <v>3512</v>
      </c>
      <c r="L84" s="133">
        <f>SUM(L85:L115)</f>
        <v>2425.9809</v>
      </c>
      <c r="M84" s="134">
        <f t="shared" si="10"/>
        <v>67.377096774193561</v>
      </c>
      <c r="N84" s="133">
        <f>SUM(N85:N115)</f>
        <v>223.98630000000003</v>
      </c>
      <c r="O84" s="135">
        <f t="shared" si="11"/>
        <v>7.8574999999999999</v>
      </c>
    </row>
    <row r="85" spans="1:15" s="1" customFormat="1" ht="15" customHeight="1" x14ac:dyDescent="0.25">
      <c r="A85" s="60">
        <v>1</v>
      </c>
      <c r="B85" s="53">
        <v>60010</v>
      </c>
      <c r="C85" s="19" t="s">
        <v>70</v>
      </c>
      <c r="D85" s="177">
        <v>92</v>
      </c>
      <c r="E85" s="178"/>
      <c r="F85" s="178">
        <v>22.83</v>
      </c>
      <c r="G85" s="178">
        <v>64.13</v>
      </c>
      <c r="H85" s="178">
        <v>13.04</v>
      </c>
      <c r="I85" s="43">
        <f t="shared" si="15"/>
        <v>3.9020999999999999</v>
      </c>
      <c r="J85" s="21"/>
      <c r="K85" s="114">
        <f t="shared" si="12"/>
        <v>92</v>
      </c>
      <c r="L85" s="115">
        <f t="shared" si="13"/>
        <v>70.99639999999998</v>
      </c>
      <c r="M85" s="116">
        <f t="shared" si="10"/>
        <v>77.169999999999987</v>
      </c>
      <c r="N85" s="115">
        <f t="shared" ref="N85:N115" si="17">O85*K85/100</f>
        <v>0</v>
      </c>
      <c r="O85" s="117">
        <f t="shared" si="11"/>
        <v>0</v>
      </c>
    </row>
    <row r="86" spans="1:15" s="1" customFormat="1" ht="15" customHeight="1" x14ac:dyDescent="0.25">
      <c r="A86" s="23">
        <v>2</v>
      </c>
      <c r="B86" s="48">
        <v>60020</v>
      </c>
      <c r="C86" s="19" t="s">
        <v>71</v>
      </c>
      <c r="D86" s="175">
        <v>65</v>
      </c>
      <c r="E86" s="176">
        <v>15.38</v>
      </c>
      <c r="F86" s="176">
        <v>27.69</v>
      </c>
      <c r="G86" s="176">
        <v>41.54</v>
      </c>
      <c r="H86" s="176">
        <v>15.38</v>
      </c>
      <c r="I86" s="43">
        <f t="shared" si="15"/>
        <v>3.5688999999999997</v>
      </c>
      <c r="J86" s="21"/>
      <c r="K86" s="118">
        <f t="shared" si="12"/>
        <v>65</v>
      </c>
      <c r="L86" s="119">
        <f t="shared" si="13"/>
        <v>36.998000000000005</v>
      </c>
      <c r="M86" s="120">
        <f t="shared" si="10"/>
        <v>56.92</v>
      </c>
      <c r="N86" s="136">
        <f t="shared" si="17"/>
        <v>9.9969999999999999</v>
      </c>
      <c r="O86" s="121">
        <f t="shared" si="11"/>
        <v>15.38</v>
      </c>
    </row>
    <row r="87" spans="1:15" s="1" customFormat="1" ht="15" customHeight="1" x14ac:dyDescent="0.25">
      <c r="A87" s="23">
        <v>3</v>
      </c>
      <c r="B87" s="48">
        <v>60050</v>
      </c>
      <c r="C87" s="19" t="s">
        <v>72</v>
      </c>
      <c r="D87" s="175">
        <v>101</v>
      </c>
      <c r="E87" s="176">
        <v>9.9</v>
      </c>
      <c r="F87" s="176">
        <v>19.8</v>
      </c>
      <c r="G87" s="176">
        <v>53.47</v>
      </c>
      <c r="H87" s="176">
        <v>16.829999999999998</v>
      </c>
      <c r="I87" s="43">
        <f t="shared" si="15"/>
        <v>3.7722999999999995</v>
      </c>
      <c r="J87" s="21"/>
      <c r="K87" s="118">
        <f t="shared" si="12"/>
        <v>101</v>
      </c>
      <c r="L87" s="119">
        <f t="shared" si="13"/>
        <v>71.002999999999986</v>
      </c>
      <c r="M87" s="120">
        <f t="shared" si="10"/>
        <v>70.3</v>
      </c>
      <c r="N87" s="119">
        <f t="shared" si="17"/>
        <v>9.9990000000000006</v>
      </c>
      <c r="O87" s="121">
        <f t="shared" si="11"/>
        <v>9.9</v>
      </c>
    </row>
    <row r="88" spans="1:15" s="1" customFormat="1" ht="15" customHeight="1" x14ac:dyDescent="0.25">
      <c r="A88" s="23">
        <v>4</v>
      </c>
      <c r="B88" s="48">
        <v>60070</v>
      </c>
      <c r="C88" s="19" t="s">
        <v>73</v>
      </c>
      <c r="D88" s="175">
        <v>97</v>
      </c>
      <c r="E88" s="176"/>
      <c r="F88" s="176">
        <v>13.4</v>
      </c>
      <c r="G88" s="176">
        <v>42.27</v>
      </c>
      <c r="H88" s="176">
        <v>44.33</v>
      </c>
      <c r="I88" s="43">
        <f t="shared" si="15"/>
        <v>4.3093000000000004</v>
      </c>
      <c r="J88" s="21"/>
      <c r="K88" s="118">
        <f t="shared" si="12"/>
        <v>97</v>
      </c>
      <c r="L88" s="119">
        <f t="shared" si="13"/>
        <v>84.001999999999995</v>
      </c>
      <c r="M88" s="120">
        <f t="shared" si="10"/>
        <v>86.6</v>
      </c>
      <c r="N88" s="119">
        <f t="shared" si="17"/>
        <v>0</v>
      </c>
      <c r="O88" s="121">
        <f t="shared" si="11"/>
        <v>0</v>
      </c>
    </row>
    <row r="89" spans="1:15" s="1" customFormat="1" ht="15" customHeight="1" x14ac:dyDescent="0.25">
      <c r="A89" s="23">
        <v>5</v>
      </c>
      <c r="B89" s="48">
        <v>60180</v>
      </c>
      <c r="C89" s="19" t="s">
        <v>74</v>
      </c>
      <c r="D89" s="175">
        <v>140</v>
      </c>
      <c r="E89" s="176">
        <v>3.57</v>
      </c>
      <c r="F89" s="176">
        <v>12.86</v>
      </c>
      <c r="G89" s="176">
        <v>62.86</v>
      </c>
      <c r="H89" s="176">
        <v>20.71</v>
      </c>
      <c r="I89" s="43">
        <f t="shared" si="15"/>
        <v>4.0070999999999994</v>
      </c>
      <c r="J89" s="21"/>
      <c r="K89" s="118">
        <f t="shared" si="12"/>
        <v>140</v>
      </c>
      <c r="L89" s="119">
        <f t="shared" si="13"/>
        <v>116.99799999999999</v>
      </c>
      <c r="M89" s="120">
        <f t="shared" si="10"/>
        <v>83.57</v>
      </c>
      <c r="N89" s="119">
        <f t="shared" si="17"/>
        <v>4.9979999999999993</v>
      </c>
      <c r="O89" s="121">
        <f t="shared" si="11"/>
        <v>3.57</v>
      </c>
    </row>
    <row r="90" spans="1:15" s="1" customFormat="1" ht="15" customHeight="1" x14ac:dyDescent="0.25">
      <c r="A90" s="23">
        <v>6</v>
      </c>
      <c r="B90" s="48">
        <v>60240</v>
      </c>
      <c r="C90" s="19" t="s">
        <v>75</v>
      </c>
      <c r="D90" s="175">
        <v>150</v>
      </c>
      <c r="E90" s="176">
        <v>11.33</v>
      </c>
      <c r="F90" s="176">
        <v>25.33</v>
      </c>
      <c r="G90" s="176">
        <v>39.33</v>
      </c>
      <c r="H90" s="176">
        <v>24</v>
      </c>
      <c r="I90" s="43">
        <f t="shared" si="15"/>
        <v>3.7596999999999996</v>
      </c>
      <c r="J90" s="21"/>
      <c r="K90" s="118">
        <f t="shared" si="12"/>
        <v>150</v>
      </c>
      <c r="L90" s="119">
        <f t="shared" si="13"/>
        <v>94.995000000000005</v>
      </c>
      <c r="M90" s="120">
        <f t="shared" si="10"/>
        <v>63.33</v>
      </c>
      <c r="N90" s="136">
        <f t="shared" si="17"/>
        <v>16.995000000000001</v>
      </c>
      <c r="O90" s="121">
        <f t="shared" si="11"/>
        <v>11.33</v>
      </c>
    </row>
    <row r="91" spans="1:15" s="1" customFormat="1" ht="15" customHeight="1" x14ac:dyDescent="0.25">
      <c r="A91" s="23">
        <v>7</v>
      </c>
      <c r="B91" s="48">
        <v>60560</v>
      </c>
      <c r="C91" s="19" t="s">
        <v>76</v>
      </c>
      <c r="D91" s="175">
        <v>47</v>
      </c>
      <c r="E91" s="176">
        <v>6.38</v>
      </c>
      <c r="F91" s="176">
        <v>38.299999999999997</v>
      </c>
      <c r="G91" s="176">
        <v>42.55</v>
      </c>
      <c r="H91" s="176">
        <v>12.77</v>
      </c>
      <c r="I91" s="43">
        <f t="shared" si="15"/>
        <v>3.6171000000000002</v>
      </c>
      <c r="J91" s="21"/>
      <c r="K91" s="118">
        <f t="shared" si="12"/>
        <v>47</v>
      </c>
      <c r="L91" s="119">
        <f t="shared" si="13"/>
        <v>26.000399999999996</v>
      </c>
      <c r="M91" s="120">
        <f t="shared" si="10"/>
        <v>55.319999999999993</v>
      </c>
      <c r="N91" s="136">
        <f t="shared" si="17"/>
        <v>2.9986000000000002</v>
      </c>
      <c r="O91" s="121">
        <f t="shared" si="11"/>
        <v>6.38</v>
      </c>
    </row>
    <row r="92" spans="1:15" s="1" customFormat="1" ht="15" customHeight="1" x14ac:dyDescent="0.25">
      <c r="A92" s="23">
        <v>8</v>
      </c>
      <c r="B92" s="48">
        <v>60660</v>
      </c>
      <c r="C92" s="19" t="s">
        <v>77</v>
      </c>
      <c r="D92" s="175">
        <v>48</v>
      </c>
      <c r="E92" s="176">
        <v>4.17</v>
      </c>
      <c r="F92" s="176">
        <v>14.58</v>
      </c>
      <c r="G92" s="176">
        <v>56.25</v>
      </c>
      <c r="H92" s="176">
        <v>25</v>
      </c>
      <c r="I92" s="43">
        <f t="shared" si="15"/>
        <v>4.0207999999999995</v>
      </c>
      <c r="J92" s="21"/>
      <c r="K92" s="118">
        <f t="shared" si="12"/>
        <v>48</v>
      </c>
      <c r="L92" s="119">
        <f t="shared" si="13"/>
        <v>39</v>
      </c>
      <c r="M92" s="120">
        <f t="shared" si="10"/>
        <v>81.25</v>
      </c>
      <c r="N92" s="136">
        <f t="shared" si="17"/>
        <v>2.0015999999999998</v>
      </c>
      <c r="O92" s="121">
        <f t="shared" si="11"/>
        <v>4.17</v>
      </c>
    </row>
    <row r="93" spans="1:15" s="1" customFormat="1" ht="15" customHeight="1" x14ac:dyDescent="0.25">
      <c r="A93" s="23">
        <v>9</v>
      </c>
      <c r="B93" s="55">
        <v>60001</v>
      </c>
      <c r="C93" s="14" t="s">
        <v>69</v>
      </c>
      <c r="D93" s="175">
        <v>94</v>
      </c>
      <c r="E93" s="176">
        <v>28.72</v>
      </c>
      <c r="F93" s="176">
        <v>40.43</v>
      </c>
      <c r="G93" s="176">
        <v>25.53</v>
      </c>
      <c r="H93" s="176">
        <v>5.32</v>
      </c>
      <c r="I93" s="43">
        <f t="shared" si="15"/>
        <v>3.0745000000000005</v>
      </c>
      <c r="J93" s="21"/>
      <c r="K93" s="118">
        <f t="shared" si="12"/>
        <v>94</v>
      </c>
      <c r="L93" s="119">
        <f t="shared" si="13"/>
        <v>28.999000000000002</v>
      </c>
      <c r="M93" s="120">
        <f t="shared" si="10"/>
        <v>30.85</v>
      </c>
      <c r="N93" s="136">
        <f t="shared" si="17"/>
        <v>26.996799999999997</v>
      </c>
      <c r="O93" s="121">
        <f t="shared" si="11"/>
        <v>28.72</v>
      </c>
    </row>
    <row r="94" spans="1:15" s="1" customFormat="1" ht="15" customHeight="1" x14ac:dyDescent="0.25">
      <c r="A94" s="23">
        <v>10</v>
      </c>
      <c r="B94" s="48">
        <v>60701</v>
      </c>
      <c r="C94" s="19" t="s">
        <v>78</v>
      </c>
      <c r="D94" s="175">
        <v>47</v>
      </c>
      <c r="E94" s="176">
        <v>12.77</v>
      </c>
      <c r="F94" s="176">
        <v>48.94</v>
      </c>
      <c r="G94" s="176">
        <v>27.66</v>
      </c>
      <c r="H94" s="176">
        <v>10.64</v>
      </c>
      <c r="I94" s="44">
        <f t="shared" si="15"/>
        <v>3.3620000000000001</v>
      </c>
      <c r="J94" s="21"/>
      <c r="K94" s="118">
        <f t="shared" si="12"/>
        <v>47</v>
      </c>
      <c r="L94" s="119">
        <f t="shared" si="13"/>
        <v>18.000999999999998</v>
      </c>
      <c r="M94" s="120">
        <f t="shared" si="10"/>
        <v>38.299999999999997</v>
      </c>
      <c r="N94" s="119">
        <f t="shared" si="17"/>
        <v>6.0018999999999991</v>
      </c>
      <c r="O94" s="121">
        <f t="shared" si="11"/>
        <v>12.77</v>
      </c>
    </row>
    <row r="95" spans="1:15" s="1" customFormat="1" ht="15" customHeight="1" x14ac:dyDescent="0.25">
      <c r="A95" s="23">
        <v>11</v>
      </c>
      <c r="B95" s="48">
        <v>60850</v>
      </c>
      <c r="C95" s="19" t="s">
        <v>79</v>
      </c>
      <c r="D95" s="175">
        <v>88</v>
      </c>
      <c r="E95" s="176">
        <v>7.95</v>
      </c>
      <c r="F95" s="176">
        <v>22.73</v>
      </c>
      <c r="G95" s="176">
        <v>48.86</v>
      </c>
      <c r="H95" s="176">
        <v>20.45</v>
      </c>
      <c r="I95" s="43">
        <f t="shared" si="15"/>
        <v>3.8177999999999996</v>
      </c>
      <c r="J95" s="21"/>
      <c r="K95" s="118">
        <f t="shared" si="12"/>
        <v>88</v>
      </c>
      <c r="L95" s="119">
        <f t="shared" si="13"/>
        <v>60.99280000000001</v>
      </c>
      <c r="M95" s="120">
        <f t="shared" si="10"/>
        <v>69.31</v>
      </c>
      <c r="N95" s="119">
        <f t="shared" si="17"/>
        <v>6.9960000000000004</v>
      </c>
      <c r="O95" s="121">
        <f t="shared" si="11"/>
        <v>7.95</v>
      </c>
    </row>
    <row r="96" spans="1:15" s="1" customFormat="1" ht="15" customHeight="1" x14ac:dyDescent="0.25">
      <c r="A96" s="23">
        <v>12</v>
      </c>
      <c r="B96" s="48">
        <v>60910</v>
      </c>
      <c r="C96" s="19" t="s">
        <v>80</v>
      </c>
      <c r="D96" s="175">
        <v>72</v>
      </c>
      <c r="E96" s="176">
        <v>9.7200000000000006</v>
      </c>
      <c r="F96" s="176">
        <v>31.94</v>
      </c>
      <c r="G96" s="176">
        <v>50</v>
      </c>
      <c r="H96" s="176">
        <v>8.33</v>
      </c>
      <c r="I96" s="43">
        <f t="shared" si="15"/>
        <v>3.5690999999999997</v>
      </c>
      <c r="J96" s="21"/>
      <c r="K96" s="118">
        <f t="shared" si="12"/>
        <v>72</v>
      </c>
      <c r="L96" s="119">
        <f t="shared" si="13"/>
        <v>41.997600000000006</v>
      </c>
      <c r="M96" s="120">
        <f t="shared" si="10"/>
        <v>58.33</v>
      </c>
      <c r="N96" s="119">
        <f t="shared" si="17"/>
        <v>6.9984000000000002</v>
      </c>
      <c r="O96" s="121">
        <f t="shared" si="11"/>
        <v>9.7200000000000006</v>
      </c>
    </row>
    <row r="97" spans="1:15" s="1" customFormat="1" ht="15" customHeight="1" x14ac:dyDescent="0.25">
      <c r="A97" s="23">
        <v>13</v>
      </c>
      <c r="B97" s="48">
        <v>60980</v>
      </c>
      <c r="C97" s="19" t="s">
        <v>81</v>
      </c>
      <c r="D97" s="175">
        <v>96</v>
      </c>
      <c r="E97" s="176">
        <v>9.3800000000000008</v>
      </c>
      <c r="F97" s="176">
        <v>22.92</v>
      </c>
      <c r="G97" s="176">
        <v>39.58</v>
      </c>
      <c r="H97" s="176">
        <v>28.13</v>
      </c>
      <c r="I97" s="43">
        <f t="shared" si="15"/>
        <v>3.8649</v>
      </c>
      <c r="J97" s="21"/>
      <c r="K97" s="118">
        <f t="shared" si="12"/>
        <v>96</v>
      </c>
      <c r="L97" s="119">
        <f t="shared" si="13"/>
        <v>65.001599999999996</v>
      </c>
      <c r="M97" s="120">
        <f t="shared" si="10"/>
        <v>67.709999999999994</v>
      </c>
      <c r="N97" s="119">
        <f t="shared" si="17"/>
        <v>9.0047999999999995</v>
      </c>
      <c r="O97" s="121">
        <f t="shared" si="11"/>
        <v>9.3800000000000008</v>
      </c>
    </row>
    <row r="98" spans="1:15" s="1" customFormat="1" ht="15" customHeight="1" x14ac:dyDescent="0.25">
      <c r="A98" s="23">
        <v>14</v>
      </c>
      <c r="B98" s="48">
        <v>61080</v>
      </c>
      <c r="C98" s="19" t="s">
        <v>82</v>
      </c>
      <c r="D98" s="175">
        <v>132</v>
      </c>
      <c r="E98" s="176">
        <v>7.58</v>
      </c>
      <c r="F98" s="176">
        <v>21.97</v>
      </c>
      <c r="G98" s="176">
        <v>44.7</v>
      </c>
      <c r="H98" s="176">
        <v>25.76</v>
      </c>
      <c r="I98" s="43">
        <f t="shared" si="15"/>
        <v>3.8867000000000003</v>
      </c>
      <c r="J98" s="21"/>
      <c r="K98" s="118">
        <f t="shared" si="12"/>
        <v>132</v>
      </c>
      <c r="L98" s="119">
        <f t="shared" si="13"/>
        <v>93.007200000000012</v>
      </c>
      <c r="M98" s="120">
        <f t="shared" si="10"/>
        <v>70.460000000000008</v>
      </c>
      <c r="N98" s="119">
        <f t="shared" si="17"/>
        <v>10.005600000000001</v>
      </c>
      <c r="O98" s="121">
        <f t="shared" si="11"/>
        <v>7.58</v>
      </c>
    </row>
    <row r="99" spans="1:15" s="1" customFormat="1" ht="15" customHeight="1" x14ac:dyDescent="0.25">
      <c r="A99" s="23">
        <v>15</v>
      </c>
      <c r="B99" s="48">
        <v>61150</v>
      </c>
      <c r="C99" s="19" t="s">
        <v>83</v>
      </c>
      <c r="D99" s="175">
        <v>92</v>
      </c>
      <c r="E99" s="176">
        <v>4.3499999999999996</v>
      </c>
      <c r="F99" s="176">
        <v>23.91</v>
      </c>
      <c r="G99" s="176">
        <v>45.65</v>
      </c>
      <c r="H99" s="176">
        <v>26.09</v>
      </c>
      <c r="I99" s="43">
        <f t="shared" si="15"/>
        <v>3.9347999999999996</v>
      </c>
      <c r="J99" s="21"/>
      <c r="K99" s="118">
        <f t="shared" si="12"/>
        <v>92</v>
      </c>
      <c r="L99" s="119">
        <f t="shared" si="13"/>
        <v>66.000799999999998</v>
      </c>
      <c r="M99" s="120">
        <f t="shared" si="10"/>
        <v>71.739999999999995</v>
      </c>
      <c r="N99" s="119">
        <f t="shared" si="17"/>
        <v>4.0019999999999998</v>
      </c>
      <c r="O99" s="121">
        <f t="shared" si="11"/>
        <v>4.3499999999999996</v>
      </c>
    </row>
    <row r="100" spans="1:15" s="1" customFormat="1" ht="15" customHeight="1" x14ac:dyDescent="0.25">
      <c r="A100" s="23">
        <v>16</v>
      </c>
      <c r="B100" s="48">
        <v>61210</v>
      </c>
      <c r="C100" s="19" t="s">
        <v>84</v>
      </c>
      <c r="D100" s="175">
        <v>41</v>
      </c>
      <c r="E100" s="176">
        <v>2.44</v>
      </c>
      <c r="F100" s="176">
        <v>26.83</v>
      </c>
      <c r="G100" s="176">
        <v>58.54</v>
      </c>
      <c r="H100" s="176">
        <v>12.2</v>
      </c>
      <c r="I100" s="43">
        <f t="shared" si="15"/>
        <v>3.8052999999999999</v>
      </c>
      <c r="J100" s="21"/>
      <c r="K100" s="118">
        <f t="shared" si="12"/>
        <v>41</v>
      </c>
      <c r="L100" s="119">
        <f t="shared" si="13"/>
        <v>29.003399999999996</v>
      </c>
      <c r="M100" s="120">
        <f t="shared" si="10"/>
        <v>70.739999999999995</v>
      </c>
      <c r="N100" s="119">
        <f t="shared" si="17"/>
        <v>1.0004</v>
      </c>
      <c r="O100" s="121">
        <f t="shared" si="11"/>
        <v>2.44</v>
      </c>
    </row>
    <row r="101" spans="1:15" s="1" customFormat="1" ht="15" customHeight="1" x14ac:dyDescent="0.25">
      <c r="A101" s="23">
        <v>17</v>
      </c>
      <c r="B101" s="48">
        <v>61290</v>
      </c>
      <c r="C101" s="19" t="s">
        <v>85</v>
      </c>
      <c r="D101" s="175">
        <v>63</v>
      </c>
      <c r="E101" s="176">
        <v>14.29</v>
      </c>
      <c r="F101" s="176">
        <v>33.33</v>
      </c>
      <c r="G101" s="176">
        <v>36.51</v>
      </c>
      <c r="H101" s="176">
        <v>15.87</v>
      </c>
      <c r="I101" s="43">
        <f t="shared" si="15"/>
        <v>3.5396000000000005</v>
      </c>
      <c r="J101" s="21"/>
      <c r="K101" s="118">
        <f t="shared" si="12"/>
        <v>63</v>
      </c>
      <c r="L101" s="119">
        <f t="shared" si="13"/>
        <v>32.999399999999994</v>
      </c>
      <c r="M101" s="120">
        <f t="shared" si="10"/>
        <v>52.379999999999995</v>
      </c>
      <c r="N101" s="136">
        <f t="shared" si="17"/>
        <v>9.002699999999999</v>
      </c>
      <c r="O101" s="121">
        <f t="shared" si="11"/>
        <v>14.29</v>
      </c>
    </row>
    <row r="102" spans="1:15" s="1" customFormat="1" ht="15" customHeight="1" x14ac:dyDescent="0.25">
      <c r="A102" s="23">
        <v>18</v>
      </c>
      <c r="B102" s="48">
        <v>61340</v>
      </c>
      <c r="C102" s="19" t="s">
        <v>86</v>
      </c>
      <c r="D102" s="175">
        <v>116</v>
      </c>
      <c r="E102" s="176">
        <v>10.34</v>
      </c>
      <c r="F102" s="176">
        <v>41.38</v>
      </c>
      <c r="G102" s="176">
        <v>36.21</v>
      </c>
      <c r="H102" s="176">
        <v>12.07</v>
      </c>
      <c r="I102" s="43">
        <f t="shared" si="15"/>
        <v>3.5001000000000007</v>
      </c>
      <c r="J102" s="21"/>
      <c r="K102" s="118">
        <f t="shared" si="12"/>
        <v>116</v>
      </c>
      <c r="L102" s="119">
        <f t="shared" si="13"/>
        <v>56.004800000000003</v>
      </c>
      <c r="M102" s="120">
        <f t="shared" si="10"/>
        <v>48.28</v>
      </c>
      <c r="N102" s="136">
        <f t="shared" si="17"/>
        <v>11.994400000000001</v>
      </c>
      <c r="O102" s="121">
        <f t="shared" si="11"/>
        <v>10.34</v>
      </c>
    </row>
    <row r="103" spans="1:15" s="1" customFormat="1" ht="15" customHeight="1" x14ac:dyDescent="0.25">
      <c r="A103" s="60">
        <v>19</v>
      </c>
      <c r="B103" s="48">
        <v>61390</v>
      </c>
      <c r="C103" s="19" t="s">
        <v>87</v>
      </c>
      <c r="D103" s="175">
        <v>79</v>
      </c>
      <c r="E103" s="176">
        <v>6.33</v>
      </c>
      <c r="F103" s="176">
        <v>36.71</v>
      </c>
      <c r="G103" s="176">
        <v>50.63</v>
      </c>
      <c r="H103" s="176">
        <v>6.33</v>
      </c>
      <c r="I103" s="43">
        <f t="shared" si="15"/>
        <v>3.5695999999999999</v>
      </c>
      <c r="J103" s="21"/>
      <c r="K103" s="118">
        <f t="shared" si="12"/>
        <v>79</v>
      </c>
      <c r="L103" s="119">
        <f t="shared" si="13"/>
        <v>44.998400000000004</v>
      </c>
      <c r="M103" s="120">
        <f t="shared" si="10"/>
        <v>56.96</v>
      </c>
      <c r="N103" s="119">
        <f t="shared" si="17"/>
        <v>5.0007000000000001</v>
      </c>
      <c r="O103" s="121">
        <f t="shared" si="11"/>
        <v>6.33</v>
      </c>
    </row>
    <row r="104" spans="1:15" s="1" customFormat="1" ht="15" customHeight="1" x14ac:dyDescent="0.25">
      <c r="A104" s="16">
        <v>20</v>
      </c>
      <c r="B104" s="48">
        <v>61410</v>
      </c>
      <c r="C104" s="19" t="s">
        <v>88</v>
      </c>
      <c r="D104" s="175">
        <v>87</v>
      </c>
      <c r="E104" s="176">
        <v>4.5999999999999996</v>
      </c>
      <c r="F104" s="176">
        <v>11.49</v>
      </c>
      <c r="G104" s="176">
        <v>52.87</v>
      </c>
      <c r="H104" s="176">
        <v>31.03</v>
      </c>
      <c r="I104" s="43">
        <f t="shared" si="15"/>
        <v>4.1029999999999998</v>
      </c>
      <c r="J104" s="21"/>
      <c r="K104" s="118">
        <f t="shared" si="12"/>
        <v>87</v>
      </c>
      <c r="L104" s="119">
        <f t="shared" si="13"/>
        <v>72.992999999999995</v>
      </c>
      <c r="M104" s="120">
        <f t="shared" si="10"/>
        <v>83.9</v>
      </c>
      <c r="N104" s="119">
        <f t="shared" si="17"/>
        <v>4.0019999999999998</v>
      </c>
      <c r="O104" s="121">
        <f t="shared" si="11"/>
        <v>4.5999999999999996</v>
      </c>
    </row>
    <row r="105" spans="1:15" s="1" customFormat="1" ht="15" customHeight="1" x14ac:dyDescent="0.25">
      <c r="A105" s="11">
        <v>21</v>
      </c>
      <c r="B105" s="48">
        <v>61430</v>
      </c>
      <c r="C105" s="19" t="s">
        <v>116</v>
      </c>
      <c r="D105" s="175">
        <v>212</v>
      </c>
      <c r="E105" s="176">
        <v>3.77</v>
      </c>
      <c r="F105" s="176">
        <v>29.25</v>
      </c>
      <c r="G105" s="176">
        <v>47.64</v>
      </c>
      <c r="H105" s="176">
        <v>19.34</v>
      </c>
      <c r="I105" s="43">
        <f t="shared" si="15"/>
        <v>3.8254999999999999</v>
      </c>
      <c r="J105" s="21"/>
      <c r="K105" s="118">
        <f t="shared" si="12"/>
        <v>212</v>
      </c>
      <c r="L105" s="119">
        <f t="shared" si="13"/>
        <v>141.99760000000001</v>
      </c>
      <c r="M105" s="120">
        <f t="shared" si="10"/>
        <v>66.98</v>
      </c>
      <c r="N105" s="119">
        <f t="shared" si="17"/>
        <v>7.9923999999999999</v>
      </c>
      <c r="O105" s="121">
        <f t="shared" si="11"/>
        <v>3.77</v>
      </c>
    </row>
    <row r="106" spans="1:15" s="1" customFormat="1" ht="15" customHeight="1" x14ac:dyDescent="0.25">
      <c r="A106" s="11">
        <v>22</v>
      </c>
      <c r="B106" s="48">
        <v>61440</v>
      </c>
      <c r="C106" s="19" t="s">
        <v>89</v>
      </c>
      <c r="D106" s="175">
        <v>248</v>
      </c>
      <c r="E106" s="176">
        <v>5.65</v>
      </c>
      <c r="F106" s="176">
        <v>29.44</v>
      </c>
      <c r="G106" s="176">
        <v>45.56</v>
      </c>
      <c r="H106" s="176">
        <v>19.350000000000001</v>
      </c>
      <c r="I106" s="43">
        <f t="shared" si="15"/>
        <v>3.7861000000000002</v>
      </c>
      <c r="J106" s="21"/>
      <c r="K106" s="118">
        <f t="shared" si="12"/>
        <v>248</v>
      </c>
      <c r="L106" s="119">
        <f t="shared" si="13"/>
        <v>160.9768</v>
      </c>
      <c r="M106" s="120">
        <f t="shared" si="10"/>
        <v>64.91</v>
      </c>
      <c r="N106" s="119">
        <f t="shared" si="17"/>
        <v>14.012</v>
      </c>
      <c r="O106" s="121">
        <f t="shared" si="11"/>
        <v>5.65</v>
      </c>
    </row>
    <row r="107" spans="1:15" s="1" customFormat="1" ht="15" customHeight="1" x14ac:dyDescent="0.25">
      <c r="A107" s="11">
        <v>23</v>
      </c>
      <c r="B107" s="48">
        <v>61450</v>
      </c>
      <c r="C107" s="19" t="s">
        <v>117</v>
      </c>
      <c r="D107" s="175">
        <v>124</v>
      </c>
      <c r="E107" s="176">
        <v>5.65</v>
      </c>
      <c r="F107" s="176">
        <v>14.52</v>
      </c>
      <c r="G107" s="176">
        <v>57.26</v>
      </c>
      <c r="H107" s="176">
        <v>22.58</v>
      </c>
      <c r="I107" s="43">
        <f t="shared" si="15"/>
        <v>3.9679999999999995</v>
      </c>
      <c r="J107" s="21"/>
      <c r="K107" s="118">
        <f t="shared" si="12"/>
        <v>124</v>
      </c>
      <c r="L107" s="119">
        <f t="shared" si="13"/>
        <v>99.001599999999996</v>
      </c>
      <c r="M107" s="120">
        <f t="shared" si="10"/>
        <v>79.84</v>
      </c>
      <c r="N107" s="119">
        <f t="shared" si="17"/>
        <v>7.0060000000000002</v>
      </c>
      <c r="O107" s="121">
        <f t="shared" si="11"/>
        <v>5.65</v>
      </c>
    </row>
    <row r="108" spans="1:15" s="1" customFormat="1" ht="15" customHeight="1" x14ac:dyDescent="0.25">
      <c r="A108" s="11">
        <v>24</v>
      </c>
      <c r="B108" s="48">
        <v>61470</v>
      </c>
      <c r="C108" s="19" t="s">
        <v>90</v>
      </c>
      <c r="D108" s="175">
        <v>127</v>
      </c>
      <c r="E108" s="176">
        <v>5.51</v>
      </c>
      <c r="F108" s="176">
        <v>22.83</v>
      </c>
      <c r="G108" s="176">
        <v>38.58</v>
      </c>
      <c r="H108" s="176">
        <v>33.07</v>
      </c>
      <c r="I108" s="43">
        <f t="shared" si="15"/>
        <v>3.9917999999999996</v>
      </c>
      <c r="J108" s="21"/>
      <c r="K108" s="118">
        <f t="shared" si="12"/>
        <v>127</v>
      </c>
      <c r="L108" s="119">
        <f t="shared" si="13"/>
        <v>90.995500000000007</v>
      </c>
      <c r="M108" s="120">
        <f t="shared" si="10"/>
        <v>71.650000000000006</v>
      </c>
      <c r="N108" s="119">
        <f t="shared" si="17"/>
        <v>6.9977</v>
      </c>
      <c r="O108" s="121">
        <f t="shared" si="11"/>
        <v>5.51</v>
      </c>
    </row>
    <row r="109" spans="1:15" s="1" customFormat="1" ht="15" customHeight="1" x14ac:dyDescent="0.25">
      <c r="A109" s="11">
        <v>25</v>
      </c>
      <c r="B109" s="48">
        <v>61490</v>
      </c>
      <c r="C109" s="19" t="s">
        <v>118</v>
      </c>
      <c r="D109" s="175">
        <v>236</v>
      </c>
      <c r="E109" s="176">
        <v>1.69</v>
      </c>
      <c r="F109" s="176">
        <v>13.14</v>
      </c>
      <c r="G109" s="176">
        <v>54.24</v>
      </c>
      <c r="H109" s="176">
        <v>30.93</v>
      </c>
      <c r="I109" s="43">
        <f t="shared" si="15"/>
        <v>4.1440999999999999</v>
      </c>
      <c r="J109" s="21"/>
      <c r="K109" s="118">
        <f t="shared" si="12"/>
        <v>236</v>
      </c>
      <c r="L109" s="119">
        <f t="shared" si="13"/>
        <v>201.00119999999998</v>
      </c>
      <c r="M109" s="120">
        <f t="shared" si="10"/>
        <v>85.17</v>
      </c>
      <c r="N109" s="119">
        <f t="shared" si="17"/>
        <v>3.9883999999999999</v>
      </c>
      <c r="O109" s="121">
        <f t="shared" si="11"/>
        <v>1.69</v>
      </c>
    </row>
    <row r="110" spans="1:15" s="1" customFormat="1" ht="15" customHeight="1" x14ac:dyDescent="0.25">
      <c r="A110" s="11">
        <v>26</v>
      </c>
      <c r="B110" s="48">
        <v>61500</v>
      </c>
      <c r="C110" s="19" t="s">
        <v>119</v>
      </c>
      <c r="D110" s="175">
        <v>123</v>
      </c>
      <c r="E110" s="176">
        <v>4.07</v>
      </c>
      <c r="F110" s="176">
        <v>23.58</v>
      </c>
      <c r="G110" s="176">
        <v>51.22</v>
      </c>
      <c r="H110" s="176">
        <v>21.14</v>
      </c>
      <c r="I110" s="43">
        <f t="shared" si="15"/>
        <v>3.8945999999999996</v>
      </c>
      <c r="J110" s="21"/>
      <c r="K110" s="118">
        <f t="shared" si="12"/>
        <v>123</v>
      </c>
      <c r="L110" s="119">
        <f t="shared" si="13"/>
        <v>89.002800000000008</v>
      </c>
      <c r="M110" s="120">
        <f t="shared" si="10"/>
        <v>72.36</v>
      </c>
      <c r="N110" s="119">
        <f t="shared" si="17"/>
        <v>5.0061</v>
      </c>
      <c r="O110" s="121">
        <f t="shared" si="11"/>
        <v>4.07</v>
      </c>
    </row>
    <row r="111" spans="1:15" s="1" customFormat="1" ht="15" customHeight="1" x14ac:dyDescent="0.25">
      <c r="A111" s="11">
        <v>27</v>
      </c>
      <c r="B111" s="48">
        <v>61510</v>
      </c>
      <c r="C111" s="19" t="s">
        <v>91</v>
      </c>
      <c r="D111" s="175">
        <v>102</v>
      </c>
      <c r="E111" s="176">
        <v>3.92</v>
      </c>
      <c r="F111" s="176">
        <v>20.59</v>
      </c>
      <c r="G111" s="176">
        <v>55.88</v>
      </c>
      <c r="H111" s="176">
        <v>19.61</v>
      </c>
      <c r="I111" s="66">
        <f t="shared" si="15"/>
        <v>3.9117999999999999</v>
      </c>
      <c r="J111" s="21"/>
      <c r="K111" s="118">
        <f t="shared" si="12"/>
        <v>102</v>
      </c>
      <c r="L111" s="119">
        <f t="shared" si="13"/>
        <v>76.999800000000008</v>
      </c>
      <c r="M111" s="120">
        <f t="shared" si="10"/>
        <v>75.490000000000009</v>
      </c>
      <c r="N111" s="119">
        <f t="shared" si="17"/>
        <v>3.9983999999999997</v>
      </c>
      <c r="O111" s="121">
        <f t="shared" si="11"/>
        <v>3.92</v>
      </c>
    </row>
    <row r="112" spans="1:15" s="1" customFormat="1" ht="15" customHeight="1" x14ac:dyDescent="0.25">
      <c r="A112" s="11">
        <v>28</v>
      </c>
      <c r="B112" s="50">
        <v>61520</v>
      </c>
      <c r="C112" s="22" t="s">
        <v>120</v>
      </c>
      <c r="D112" s="175">
        <v>207</v>
      </c>
      <c r="E112" s="176"/>
      <c r="F112" s="176">
        <v>23.19</v>
      </c>
      <c r="G112" s="176">
        <v>52.66</v>
      </c>
      <c r="H112" s="176">
        <v>24.15</v>
      </c>
      <c r="I112" s="43">
        <f t="shared" si="15"/>
        <v>4.0095999999999998</v>
      </c>
      <c r="J112" s="21"/>
      <c r="K112" s="118">
        <f t="shared" si="12"/>
        <v>207</v>
      </c>
      <c r="L112" s="119">
        <f t="shared" si="13"/>
        <v>158.9967</v>
      </c>
      <c r="M112" s="120">
        <f t="shared" si="10"/>
        <v>76.81</v>
      </c>
      <c r="N112" s="119">
        <f t="shared" si="17"/>
        <v>0</v>
      </c>
      <c r="O112" s="121">
        <f t="shared" si="11"/>
        <v>0</v>
      </c>
    </row>
    <row r="113" spans="1:15" s="1" customFormat="1" ht="15" customHeight="1" x14ac:dyDescent="0.25">
      <c r="A113" s="15">
        <v>29</v>
      </c>
      <c r="B113" s="50">
        <v>61540</v>
      </c>
      <c r="C113" s="22" t="s">
        <v>121</v>
      </c>
      <c r="D113" s="181">
        <v>155</v>
      </c>
      <c r="E113" s="182">
        <v>5.16</v>
      </c>
      <c r="F113" s="182">
        <v>25.81</v>
      </c>
      <c r="G113" s="182">
        <v>45.81</v>
      </c>
      <c r="H113" s="183">
        <v>23.23</v>
      </c>
      <c r="I113" s="46">
        <f t="shared" si="15"/>
        <v>3.8714</v>
      </c>
      <c r="J113" s="21"/>
      <c r="K113" s="118">
        <f t="shared" si="12"/>
        <v>155</v>
      </c>
      <c r="L113" s="119">
        <f t="shared" si="13"/>
        <v>107.012</v>
      </c>
      <c r="M113" s="120">
        <f t="shared" si="10"/>
        <v>69.040000000000006</v>
      </c>
      <c r="N113" s="119">
        <f t="shared" si="17"/>
        <v>7.9980000000000011</v>
      </c>
      <c r="O113" s="121">
        <f t="shared" si="11"/>
        <v>5.16</v>
      </c>
    </row>
    <row r="114" spans="1:15" s="1" customFormat="1" ht="15" customHeight="1" x14ac:dyDescent="0.25">
      <c r="A114" s="15">
        <v>30</v>
      </c>
      <c r="B114" s="50">
        <v>61560</v>
      </c>
      <c r="C114" s="22" t="s">
        <v>123</v>
      </c>
      <c r="D114" s="184">
        <v>126</v>
      </c>
      <c r="E114" s="184">
        <v>13.49</v>
      </c>
      <c r="F114" s="185">
        <v>37.299999999999997</v>
      </c>
      <c r="G114" s="184">
        <v>34.130000000000003</v>
      </c>
      <c r="H114" s="184">
        <v>15.08</v>
      </c>
      <c r="I114" s="46">
        <f t="shared" si="15"/>
        <v>3.5079999999999996</v>
      </c>
      <c r="J114" s="21"/>
      <c r="K114" s="118">
        <f t="shared" si="12"/>
        <v>126</v>
      </c>
      <c r="L114" s="119">
        <f t="shared" si="13"/>
        <v>62.004600000000003</v>
      </c>
      <c r="M114" s="120">
        <f t="shared" si="10"/>
        <v>49.21</v>
      </c>
      <c r="N114" s="136">
        <f t="shared" si="17"/>
        <v>16.997399999999999</v>
      </c>
      <c r="O114" s="121">
        <f t="shared" si="11"/>
        <v>13.49</v>
      </c>
    </row>
    <row r="115" spans="1:15" s="1" customFormat="1" ht="15" customHeight="1" thickBot="1" x14ac:dyDescent="0.3">
      <c r="A115" s="12">
        <v>31</v>
      </c>
      <c r="B115" s="50">
        <v>61570</v>
      </c>
      <c r="C115" s="22" t="s">
        <v>125</v>
      </c>
      <c r="D115" s="186">
        <v>105</v>
      </c>
      <c r="E115" s="187">
        <v>1.9</v>
      </c>
      <c r="F115" s="179">
        <v>14.29</v>
      </c>
      <c r="G115" s="179">
        <v>39.049999999999997</v>
      </c>
      <c r="H115" s="180">
        <v>44.76</v>
      </c>
      <c r="I115" s="45">
        <f t="shared" si="15"/>
        <v>4.2666999999999993</v>
      </c>
      <c r="J115" s="21"/>
      <c r="K115" s="122">
        <f t="shared" si="12"/>
        <v>105</v>
      </c>
      <c r="L115" s="123">
        <f t="shared" si="13"/>
        <v>88.000500000000017</v>
      </c>
      <c r="M115" s="124">
        <f t="shared" si="10"/>
        <v>83.81</v>
      </c>
      <c r="N115" s="123">
        <f t="shared" si="17"/>
        <v>1.9950000000000001</v>
      </c>
      <c r="O115" s="125">
        <f t="shared" si="11"/>
        <v>1.9</v>
      </c>
    </row>
    <row r="116" spans="1:15" s="1" customFormat="1" ht="15" customHeight="1" thickBot="1" x14ac:dyDescent="0.3">
      <c r="A116" s="40"/>
      <c r="B116" s="56"/>
      <c r="C116" s="37" t="s">
        <v>109</v>
      </c>
      <c r="D116" s="84">
        <f>SUM(D117:D125)</f>
        <v>969</v>
      </c>
      <c r="E116" s="38">
        <f t="shared" ref="E116:H116" si="18">AVERAGE(E117:E125)</f>
        <v>4.6957142857142866</v>
      </c>
      <c r="F116" s="38">
        <f t="shared" si="18"/>
        <v>16.57</v>
      </c>
      <c r="G116" s="38">
        <f t="shared" si="18"/>
        <v>46.89</v>
      </c>
      <c r="H116" s="38">
        <f t="shared" si="18"/>
        <v>32.885555555555555</v>
      </c>
      <c r="I116" s="39">
        <f>AVERAGE(I117:I125)</f>
        <v>4.0900222222222222</v>
      </c>
      <c r="J116" s="21"/>
      <c r="K116" s="132">
        <f t="shared" si="12"/>
        <v>969</v>
      </c>
      <c r="L116" s="133">
        <f>SUM(L117:L125)</f>
        <v>725.97649999999999</v>
      </c>
      <c r="M116" s="134">
        <f t="shared" si="10"/>
        <v>79.775555555555556</v>
      </c>
      <c r="N116" s="133">
        <f>SUM(N117:N125)</f>
        <v>40.992699999999999</v>
      </c>
      <c r="O116" s="135">
        <f t="shared" si="11"/>
        <v>4.6957142857142866</v>
      </c>
    </row>
    <row r="117" spans="1:15" s="1" customFormat="1" ht="15" customHeight="1" x14ac:dyDescent="0.25">
      <c r="A117" s="10">
        <v>1</v>
      </c>
      <c r="B117" s="49">
        <v>70020</v>
      </c>
      <c r="C117" s="13" t="s">
        <v>92</v>
      </c>
      <c r="D117" s="194">
        <v>102</v>
      </c>
      <c r="E117" s="195"/>
      <c r="F117" s="195">
        <v>9.8000000000000007</v>
      </c>
      <c r="G117" s="195">
        <v>52.94</v>
      </c>
      <c r="H117" s="195">
        <v>37.25</v>
      </c>
      <c r="I117" s="42">
        <f t="shared" si="15"/>
        <v>4.2740999999999998</v>
      </c>
      <c r="J117" s="21"/>
      <c r="K117" s="114">
        <f t="shared" si="12"/>
        <v>102</v>
      </c>
      <c r="L117" s="115">
        <f t="shared" si="13"/>
        <v>91.993799999999993</v>
      </c>
      <c r="M117" s="116">
        <f t="shared" si="10"/>
        <v>90.19</v>
      </c>
      <c r="N117" s="115">
        <f t="shared" ref="N117:N125" si="19">O117*K117/100</f>
        <v>0</v>
      </c>
      <c r="O117" s="117">
        <f t="shared" si="11"/>
        <v>0</v>
      </c>
    </row>
    <row r="118" spans="1:15" s="1" customFormat="1" ht="15" customHeight="1" x14ac:dyDescent="0.25">
      <c r="A118" s="16">
        <v>2</v>
      </c>
      <c r="B118" s="48">
        <v>70110</v>
      </c>
      <c r="C118" s="19" t="s">
        <v>95</v>
      </c>
      <c r="D118" s="188">
        <v>44</v>
      </c>
      <c r="E118" s="189">
        <v>2.27</v>
      </c>
      <c r="F118" s="189">
        <v>11.36</v>
      </c>
      <c r="G118" s="189">
        <v>47.73</v>
      </c>
      <c r="H118" s="189">
        <v>38.64</v>
      </c>
      <c r="I118" s="43">
        <f t="shared" si="15"/>
        <v>4.2274000000000003</v>
      </c>
      <c r="J118" s="21"/>
      <c r="K118" s="118">
        <f t="shared" si="12"/>
        <v>44</v>
      </c>
      <c r="L118" s="119">
        <f t="shared" si="13"/>
        <v>38.002800000000001</v>
      </c>
      <c r="M118" s="120">
        <f t="shared" si="10"/>
        <v>86.37</v>
      </c>
      <c r="N118" s="119">
        <f t="shared" si="19"/>
        <v>0.99879999999999991</v>
      </c>
      <c r="O118" s="121">
        <f t="shared" si="11"/>
        <v>2.27</v>
      </c>
    </row>
    <row r="119" spans="1:15" s="1" customFormat="1" ht="15" customHeight="1" x14ac:dyDescent="0.25">
      <c r="A119" s="11">
        <v>3</v>
      </c>
      <c r="B119" s="48">
        <v>70021</v>
      </c>
      <c r="C119" s="19" t="s">
        <v>93</v>
      </c>
      <c r="D119" s="188">
        <v>85</v>
      </c>
      <c r="E119" s="189"/>
      <c r="F119" s="189">
        <v>1.18</v>
      </c>
      <c r="G119" s="189">
        <v>48.24</v>
      </c>
      <c r="H119" s="189">
        <v>50.59</v>
      </c>
      <c r="I119" s="43">
        <f t="shared" si="15"/>
        <v>4.4945000000000004</v>
      </c>
      <c r="J119" s="21"/>
      <c r="K119" s="118">
        <f t="shared" si="12"/>
        <v>85</v>
      </c>
      <c r="L119" s="119">
        <f t="shared" si="13"/>
        <v>84.005500000000012</v>
      </c>
      <c r="M119" s="120">
        <f t="shared" si="10"/>
        <v>98.830000000000013</v>
      </c>
      <c r="N119" s="119">
        <f t="shared" si="19"/>
        <v>0</v>
      </c>
      <c r="O119" s="121">
        <f t="shared" si="11"/>
        <v>0</v>
      </c>
    </row>
    <row r="120" spans="1:15" s="1" customFormat="1" ht="15" customHeight="1" x14ac:dyDescent="0.25">
      <c r="A120" s="11">
        <v>4</v>
      </c>
      <c r="B120" s="48">
        <v>70040</v>
      </c>
      <c r="C120" s="19" t="s">
        <v>94</v>
      </c>
      <c r="D120" s="188">
        <v>70</v>
      </c>
      <c r="E120" s="189">
        <v>5.71</v>
      </c>
      <c r="F120" s="189">
        <v>18.57</v>
      </c>
      <c r="G120" s="189">
        <v>35.71</v>
      </c>
      <c r="H120" s="189">
        <v>40</v>
      </c>
      <c r="I120" s="43">
        <f t="shared" si="15"/>
        <v>4.0997000000000003</v>
      </c>
      <c r="J120" s="21"/>
      <c r="K120" s="118">
        <f t="shared" si="12"/>
        <v>70</v>
      </c>
      <c r="L120" s="119">
        <f t="shared" si="13"/>
        <v>52.997000000000007</v>
      </c>
      <c r="M120" s="120">
        <f t="shared" si="10"/>
        <v>75.710000000000008</v>
      </c>
      <c r="N120" s="119">
        <f t="shared" si="19"/>
        <v>3.9969999999999999</v>
      </c>
      <c r="O120" s="121">
        <f t="shared" si="11"/>
        <v>5.71</v>
      </c>
    </row>
    <row r="121" spans="1:15" s="1" customFormat="1" ht="15" customHeight="1" x14ac:dyDescent="0.25">
      <c r="A121" s="11">
        <v>5</v>
      </c>
      <c r="B121" s="48">
        <v>70100</v>
      </c>
      <c r="C121" s="19" t="s">
        <v>110</v>
      </c>
      <c r="D121" s="188">
        <v>80</v>
      </c>
      <c r="E121" s="189">
        <v>2.5</v>
      </c>
      <c r="F121" s="189">
        <v>12.5</v>
      </c>
      <c r="G121" s="189">
        <v>53.75</v>
      </c>
      <c r="H121" s="189">
        <v>31.25</v>
      </c>
      <c r="I121" s="43">
        <f t="shared" si="15"/>
        <v>4.1375000000000002</v>
      </c>
      <c r="J121" s="21"/>
      <c r="K121" s="118">
        <f t="shared" si="12"/>
        <v>80</v>
      </c>
      <c r="L121" s="119">
        <f t="shared" si="13"/>
        <v>68</v>
      </c>
      <c r="M121" s="120">
        <f t="shared" si="10"/>
        <v>85</v>
      </c>
      <c r="N121" s="119">
        <f t="shared" si="19"/>
        <v>2</v>
      </c>
      <c r="O121" s="121">
        <f t="shared" si="11"/>
        <v>2.5</v>
      </c>
    </row>
    <row r="122" spans="1:15" s="1" customFormat="1" ht="15" customHeight="1" x14ac:dyDescent="0.25">
      <c r="A122" s="11">
        <v>6</v>
      </c>
      <c r="B122" s="48">
        <v>70270</v>
      </c>
      <c r="C122" s="19" t="s">
        <v>96</v>
      </c>
      <c r="D122" s="188">
        <v>77</v>
      </c>
      <c r="E122" s="189">
        <v>3.9</v>
      </c>
      <c r="F122" s="189">
        <v>11.69</v>
      </c>
      <c r="G122" s="189">
        <v>37.659999999999997</v>
      </c>
      <c r="H122" s="189">
        <v>46.75</v>
      </c>
      <c r="I122" s="43">
        <f t="shared" si="15"/>
        <v>4.2725999999999997</v>
      </c>
      <c r="J122" s="21"/>
      <c r="K122" s="118">
        <f t="shared" si="12"/>
        <v>77</v>
      </c>
      <c r="L122" s="119">
        <f t="shared" si="13"/>
        <v>64.995699999999999</v>
      </c>
      <c r="M122" s="120">
        <f t="shared" si="10"/>
        <v>84.41</v>
      </c>
      <c r="N122" s="119">
        <f t="shared" si="19"/>
        <v>3.0030000000000001</v>
      </c>
      <c r="O122" s="121">
        <f t="shared" si="11"/>
        <v>3.9</v>
      </c>
    </row>
    <row r="123" spans="1:15" s="1" customFormat="1" ht="15" customHeight="1" x14ac:dyDescent="0.25">
      <c r="A123" s="11">
        <v>7</v>
      </c>
      <c r="B123" s="48">
        <v>70510</v>
      </c>
      <c r="C123" s="19" t="s">
        <v>97</v>
      </c>
      <c r="D123" s="188">
        <v>31</v>
      </c>
      <c r="E123" s="189">
        <v>6.45</v>
      </c>
      <c r="F123" s="189">
        <v>29.03</v>
      </c>
      <c r="G123" s="189">
        <v>54.84</v>
      </c>
      <c r="H123" s="189">
        <v>9.68</v>
      </c>
      <c r="I123" s="43">
        <f t="shared" si="15"/>
        <v>3.6775000000000002</v>
      </c>
      <c r="J123" s="21"/>
      <c r="K123" s="118">
        <f t="shared" si="12"/>
        <v>31</v>
      </c>
      <c r="L123" s="119">
        <f t="shared" si="13"/>
        <v>20.001200000000004</v>
      </c>
      <c r="M123" s="120">
        <f t="shared" si="10"/>
        <v>64.52000000000001</v>
      </c>
      <c r="N123" s="119">
        <f t="shared" si="19"/>
        <v>1.9995000000000003</v>
      </c>
      <c r="O123" s="126">
        <f t="shared" si="11"/>
        <v>6.45</v>
      </c>
    </row>
    <row r="124" spans="1:15" s="1" customFormat="1" ht="15" customHeight="1" x14ac:dyDescent="0.25">
      <c r="A124" s="15">
        <v>8</v>
      </c>
      <c r="B124" s="50">
        <v>10880</v>
      </c>
      <c r="C124" s="22" t="s">
        <v>122</v>
      </c>
      <c r="D124" s="190">
        <v>363</v>
      </c>
      <c r="E124" s="191">
        <v>6.06</v>
      </c>
      <c r="F124" s="191">
        <v>32.78</v>
      </c>
      <c r="G124" s="191">
        <v>42.42</v>
      </c>
      <c r="H124" s="191">
        <v>18.73</v>
      </c>
      <c r="I124" s="46">
        <f t="shared" si="15"/>
        <v>3.7378999999999998</v>
      </c>
      <c r="J124" s="21"/>
      <c r="K124" s="118">
        <f t="shared" si="12"/>
        <v>363</v>
      </c>
      <c r="L124" s="119">
        <f t="shared" si="13"/>
        <v>221.97450000000001</v>
      </c>
      <c r="M124" s="120">
        <f t="shared" si="10"/>
        <v>61.150000000000006</v>
      </c>
      <c r="N124" s="119">
        <f t="shared" si="19"/>
        <v>21.997799999999998</v>
      </c>
      <c r="O124" s="121">
        <f t="shared" si="11"/>
        <v>6.06</v>
      </c>
    </row>
    <row r="125" spans="1:15" s="1" customFormat="1" ht="15" customHeight="1" thickBot="1" x14ac:dyDescent="0.3">
      <c r="A125" s="12">
        <v>9</v>
      </c>
      <c r="B125" s="52">
        <v>10890</v>
      </c>
      <c r="C125" s="20" t="s">
        <v>124</v>
      </c>
      <c r="D125" s="196">
        <v>117</v>
      </c>
      <c r="E125" s="192">
        <v>5.98</v>
      </c>
      <c r="F125" s="192">
        <v>22.22</v>
      </c>
      <c r="G125" s="192">
        <v>48.72</v>
      </c>
      <c r="H125" s="193">
        <v>23.08</v>
      </c>
      <c r="I125" s="45">
        <f t="shared" si="15"/>
        <v>3.8889999999999998</v>
      </c>
      <c r="J125" s="21"/>
      <c r="K125" s="127">
        <f t="shared" si="12"/>
        <v>117</v>
      </c>
      <c r="L125" s="128">
        <f t="shared" si="13"/>
        <v>84.006</v>
      </c>
      <c r="M125" s="129">
        <f t="shared" si="10"/>
        <v>71.8</v>
      </c>
      <c r="N125" s="128">
        <f t="shared" si="19"/>
        <v>6.9966000000000008</v>
      </c>
      <c r="O125" s="130">
        <f t="shared" si="11"/>
        <v>5.98</v>
      </c>
    </row>
    <row r="126" spans="1:15" ht="15" customHeight="1" x14ac:dyDescent="0.25">
      <c r="A126" s="6"/>
      <c r="B126" s="6"/>
      <c r="C126" s="6"/>
      <c r="D126" s="426" t="s">
        <v>100</v>
      </c>
      <c r="E126" s="426"/>
      <c r="F126" s="426"/>
      <c r="G126" s="426"/>
      <c r="H126" s="426"/>
      <c r="I126" s="57">
        <f>AVERAGE(I7,I9:I17,I19:I30,I32:I48,I50:I68,I70:I83,I85:I115,I117:I125)</f>
        <v>3.8294585585585583</v>
      </c>
      <c r="J126" s="4"/>
      <c r="M126" s="131"/>
      <c r="N126" s="131"/>
      <c r="O126" s="131"/>
    </row>
    <row r="127" spans="1:15" ht="15" customHeight="1" x14ac:dyDescent="0.25">
      <c r="A127" s="6"/>
      <c r="B127" s="6"/>
      <c r="C127" s="6"/>
      <c r="D127" s="6"/>
      <c r="E127" s="7"/>
      <c r="F127" s="7"/>
      <c r="G127" s="8"/>
      <c r="H127" s="8"/>
      <c r="I127" s="9"/>
      <c r="J127" s="4"/>
    </row>
  </sheetData>
  <mergeCells count="8">
    <mergeCell ref="I4:I5"/>
    <mergeCell ref="D126:H126"/>
    <mergeCell ref="C2:D2"/>
    <mergeCell ref="A4:A5"/>
    <mergeCell ref="B4:B5"/>
    <mergeCell ref="C4:C5"/>
    <mergeCell ref="D4:D5"/>
    <mergeCell ref="E4:H4"/>
  </mergeCells>
  <conditionalFormatting sqref="I6:I126">
    <cfRule type="cellIs" dxfId="26" priority="17" stopIfTrue="1" operator="between">
      <formula>$I$126</formula>
      <formula>4.137</formula>
    </cfRule>
    <cfRule type="cellIs" dxfId="25" priority="18" stopIfTrue="1" operator="lessThan">
      <formula>3.5</formula>
    </cfRule>
    <cfRule type="cellIs" dxfId="24" priority="19" stopIfTrue="1" operator="between">
      <formula>$I$126</formula>
      <formula>3.5</formula>
    </cfRule>
    <cfRule type="cellIs" dxfId="23" priority="20" stopIfTrue="1" operator="between">
      <formula>4.5</formula>
      <formula>$I$126</formula>
    </cfRule>
    <cfRule type="cellIs" dxfId="22" priority="21" stopIfTrue="1" operator="greaterThanOrEqual">
      <formula>4.5</formula>
    </cfRule>
  </conditionalFormatting>
  <conditionalFormatting sqref="N7:O8 N10:O125">
    <cfRule type="cellIs" dxfId="21" priority="3" operator="equal">
      <formula>0</formula>
    </cfRule>
    <cfRule type="cellIs" dxfId="20" priority="5" operator="between">
      <formula>0</formula>
      <formula>9.99</formula>
    </cfRule>
    <cfRule type="cellIs" dxfId="19" priority="4" operator="greaterThanOrEqual">
      <formula>9.99</formula>
    </cfRule>
    <cfRule type="cellIs" dxfId="18" priority="2" operator="equal">
      <formula>"-"</formula>
    </cfRule>
  </conditionalFormatting>
  <conditionalFormatting sqref="M7:M8 M10:M125">
    <cfRule type="cellIs" dxfId="17" priority="13" operator="equal">
      <formula>"-"</formula>
    </cfRule>
    <cfRule type="cellIs" dxfId="16" priority="14" operator="lessThan">
      <formula>50</formula>
    </cfRule>
    <cfRule type="cellIs" dxfId="15" priority="15" operator="between">
      <formula>50</formula>
      <formula>$M$6</formula>
    </cfRule>
    <cfRule type="cellIs" dxfId="14" priority="16" operator="between">
      <formula>$M$6</formula>
      <formula>90</formula>
    </cfRule>
    <cfRule type="cellIs" dxfId="13" priority="1" operator="between">
      <formula>90</formula>
      <formula>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J7" sqref="J7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6.5703125" customWidth="1"/>
    <col min="11" max="15" width="10.7109375" customWidth="1"/>
    <col min="16" max="16" width="9.28515625" customWidth="1"/>
  </cols>
  <sheetData>
    <row r="1" spans="1:16" ht="18" customHeight="1" x14ac:dyDescent="0.25">
      <c r="K1" s="137"/>
      <c r="L1" s="17" t="s">
        <v>134</v>
      </c>
    </row>
    <row r="2" spans="1:16" ht="18" customHeight="1" x14ac:dyDescent="0.25">
      <c r="A2" s="4"/>
      <c r="B2" s="4"/>
      <c r="C2" s="430" t="s">
        <v>1</v>
      </c>
      <c r="D2" s="430"/>
      <c r="E2" s="67"/>
      <c r="F2" s="67"/>
      <c r="G2" s="67"/>
      <c r="H2" s="67"/>
      <c r="I2" s="26">
        <v>2021</v>
      </c>
      <c r="J2" s="4"/>
      <c r="K2" s="27"/>
      <c r="L2" s="17" t="s">
        <v>136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19"/>
      <c r="L3" s="17" t="s">
        <v>139</v>
      </c>
    </row>
    <row r="4" spans="1:16" ht="18" customHeight="1" thickBot="1" x14ac:dyDescent="0.3">
      <c r="A4" s="420" t="s">
        <v>0</v>
      </c>
      <c r="B4" s="422" t="s">
        <v>2</v>
      </c>
      <c r="C4" s="422" t="s">
        <v>3</v>
      </c>
      <c r="D4" s="431" t="s">
        <v>4</v>
      </c>
      <c r="E4" s="427" t="s">
        <v>132</v>
      </c>
      <c r="F4" s="428"/>
      <c r="G4" s="428"/>
      <c r="H4" s="429"/>
      <c r="I4" s="424" t="s">
        <v>101</v>
      </c>
      <c r="J4" s="4"/>
      <c r="K4" s="18"/>
      <c r="L4" s="17" t="s">
        <v>138</v>
      </c>
    </row>
    <row r="5" spans="1:16" ht="30" customHeight="1" thickBot="1" x14ac:dyDescent="0.3">
      <c r="A5" s="421"/>
      <c r="B5" s="423"/>
      <c r="C5" s="423"/>
      <c r="D5" s="432"/>
      <c r="E5" s="3">
        <v>2</v>
      </c>
      <c r="F5" s="3">
        <v>3</v>
      </c>
      <c r="G5" s="3">
        <v>4</v>
      </c>
      <c r="H5" s="3">
        <v>5</v>
      </c>
      <c r="I5" s="425"/>
      <c r="J5" s="4"/>
      <c r="K5" s="107" t="s">
        <v>127</v>
      </c>
      <c r="L5" s="108" t="s">
        <v>128</v>
      </c>
      <c r="M5" s="108" t="s">
        <v>129</v>
      </c>
      <c r="N5" s="108" t="s">
        <v>130</v>
      </c>
      <c r="O5" s="109" t="s">
        <v>131</v>
      </c>
    </row>
    <row r="6" spans="1:16" ht="15" customHeight="1" thickBot="1" x14ac:dyDescent="0.3">
      <c r="A6" s="29"/>
      <c r="B6" s="30"/>
      <c r="C6" s="30" t="s">
        <v>102</v>
      </c>
      <c r="D6" s="31">
        <f>D7+D8+D18+D31+D49+D69+D84+D116</f>
        <v>12476</v>
      </c>
      <c r="E6" s="99">
        <v>3.24</v>
      </c>
      <c r="F6" s="100">
        <v>16.940000000000001</v>
      </c>
      <c r="G6" s="100">
        <v>41.98</v>
      </c>
      <c r="H6" s="101">
        <v>38.42</v>
      </c>
      <c r="I6" s="58">
        <v>4.17</v>
      </c>
      <c r="J6" s="21"/>
      <c r="K6" s="132">
        <f>D6</f>
        <v>12476</v>
      </c>
      <c r="L6" s="133">
        <f>L7+L8+L18+L31+L49+L69+L84+L116</f>
        <v>10220.049199999999</v>
      </c>
      <c r="M6" s="134">
        <f t="shared" ref="M6:M69" si="0">G6+H6</f>
        <v>80.400000000000006</v>
      </c>
      <c r="N6" s="133">
        <f>N7+N8+N18+N31+N49+N69+N84+N116</f>
        <v>217.0171</v>
      </c>
      <c r="O6" s="135">
        <f t="shared" ref="O6:O69" si="1">E6</f>
        <v>3.24</v>
      </c>
      <c r="P6" s="59"/>
    </row>
    <row r="7" spans="1:16" ht="15" customHeight="1" thickBot="1" x14ac:dyDescent="0.3">
      <c r="A7" s="47">
        <v>1</v>
      </c>
      <c r="B7" s="63">
        <v>50050</v>
      </c>
      <c r="C7" s="28" t="s">
        <v>57</v>
      </c>
      <c r="D7" s="71">
        <v>75</v>
      </c>
      <c r="E7" s="72"/>
      <c r="F7" s="72">
        <v>26.67</v>
      </c>
      <c r="G7" s="72">
        <v>52</v>
      </c>
      <c r="H7" s="72">
        <v>21.33</v>
      </c>
      <c r="I7" s="64">
        <f>(E7*2+F7*3+G7*4+H7*5)/100</f>
        <v>3.9465999999999997</v>
      </c>
      <c r="J7" s="65"/>
      <c r="K7" s="110">
        <f t="shared" ref="K7:K70" si="2">D7</f>
        <v>75</v>
      </c>
      <c r="L7" s="111">
        <f t="shared" ref="L7:L70" si="3">M7*K7/100</f>
        <v>54.997500000000002</v>
      </c>
      <c r="M7" s="112">
        <f t="shared" si="0"/>
        <v>73.33</v>
      </c>
      <c r="N7" s="111">
        <f t="shared" ref="N7:N70" si="4">O7*K7/100</f>
        <v>0</v>
      </c>
      <c r="O7" s="113">
        <f t="shared" si="1"/>
        <v>0</v>
      </c>
      <c r="P7" s="61"/>
    </row>
    <row r="8" spans="1:16" ht="15" customHeight="1" thickBot="1" x14ac:dyDescent="0.3">
      <c r="A8" s="32"/>
      <c r="B8" s="25"/>
      <c r="C8" s="33" t="s">
        <v>103</v>
      </c>
      <c r="D8" s="34">
        <f>SUM(D9:D17)</f>
        <v>914</v>
      </c>
      <c r="E8" s="96">
        <f t="shared" ref="E8:H8" si="5">AVERAGE(E9:E17)</f>
        <v>2.06</v>
      </c>
      <c r="F8" s="96">
        <f t="shared" si="5"/>
        <v>15.61125</v>
      </c>
      <c r="G8" s="96">
        <f t="shared" si="5"/>
        <v>38.714444444444446</v>
      </c>
      <c r="H8" s="96">
        <f t="shared" si="5"/>
        <v>46.721111111111114</v>
      </c>
      <c r="I8" s="41">
        <f>AVERAGE(I9:I17)</f>
        <v>4.3146666666666667</v>
      </c>
      <c r="J8" s="21"/>
      <c r="K8" s="132">
        <f t="shared" si="2"/>
        <v>914</v>
      </c>
      <c r="L8" s="133">
        <f>SUM(L9:L17)</f>
        <v>780.98829999999998</v>
      </c>
      <c r="M8" s="134">
        <f t="shared" si="0"/>
        <v>85.435555555555567</v>
      </c>
      <c r="N8" s="133">
        <f>SUM(N9:N17)</f>
        <v>6.0030000000000001</v>
      </c>
      <c r="O8" s="135">
        <f t="shared" si="1"/>
        <v>2.06</v>
      </c>
      <c r="P8" s="70"/>
    </row>
    <row r="9" spans="1:16" s="1" customFormat="1" ht="15" customHeight="1" x14ac:dyDescent="0.25">
      <c r="A9" s="10">
        <v>1</v>
      </c>
      <c r="B9" s="49">
        <v>10003</v>
      </c>
      <c r="C9" s="13" t="s">
        <v>7</v>
      </c>
      <c r="D9" s="68">
        <v>50</v>
      </c>
      <c r="E9" s="68"/>
      <c r="F9" s="98">
        <v>2</v>
      </c>
      <c r="G9" s="98">
        <v>50</v>
      </c>
      <c r="H9" s="98">
        <v>48</v>
      </c>
      <c r="I9" s="42">
        <f>(E9*2+F9*3+G9*4+H9*5)/100</f>
        <v>4.46</v>
      </c>
      <c r="J9" s="21"/>
      <c r="K9" s="114">
        <f t="shared" si="2"/>
        <v>50</v>
      </c>
      <c r="L9" s="115">
        <f t="shared" si="3"/>
        <v>49</v>
      </c>
      <c r="M9" s="116">
        <f t="shared" si="0"/>
        <v>98</v>
      </c>
      <c r="N9" s="115">
        <f t="shared" si="4"/>
        <v>0</v>
      </c>
      <c r="O9" s="117">
        <f t="shared" si="1"/>
        <v>0</v>
      </c>
      <c r="P9" s="62"/>
    </row>
    <row r="10" spans="1:16" s="1" customFormat="1" ht="15" customHeight="1" x14ac:dyDescent="0.25">
      <c r="A10" s="11">
        <v>2</v>
      </c>
      <c r="B10" s="48">
        <v>10002</v>
      </c>
      <c r="C10" s="19" t="s">
        <v>6</v>
      </c>
      <c r="D10" s="71">
        <v>99</v>
      </c>
      <c r="E10" s="72"/>
      <c r="F10" s="72">
        <v>16.16</v>
      </c>
      <c r="G10" s="72">
        <v>40.4</v>
      </c>
      <c r="H10" s="72">
        <v>43.43</v>
      </c>
      <c r="I10" s="43">
        <f>(E10*2+F10*3+G10*4+H10*5)/100</f>
        <v>4.2723000000000004</v>
      </c>
      <c r="J10" s="21"/>
      <c r="K10" s="118">
        <f t="shared" si="2"/>
        <v>99</v>
      </c>
      <c r="L10" s="119">
        <f t="shared" si="3"/>
        <v>82.991699999999994</v>
      </c>
      <c r="M10" s="120">
        <f t="shared" si="0"/>
        <v>83.83</v>
      </c>
      <c r="N10" s="119">
        <f t="shared" si="4"/>
        <v>0</v>
      </c>
      <c r="O10" s="121">
        <f t="shared" si="1"/>
        <v>0</v>
      </c>
      <c r="P10" s="62"/>
    </row>
    <row r="11" spans="1:16" s="1" customFormat="1" ht="15" customHeight="1" x14ac:dyDescent="0.25">
      <c r="A11" s="11">
        <v>3</v>
      </c>
      <c r="B11" s="48">
        <v>10090</v>
      </c>
      <c r="C11" s="19" t="s">
        <v>9</v>
      </c>
      <c r="D11" s="71">
        <v>182</v>
      </c>
      <c r="E11" s="72"/>
      <c r="F11" s="72">
        <v>8.7899999999999991</v>
      </c>
      <c r="G11" s="72">
        <v>28.02</v>
      </c>
      <c r="H11" s="72">
        <v>63.19</v>
      </c>
      <c r="I11" s="43">
        <f t="shared" ref="I11:I71" si="6">(E11*2+F11*3+G11*4+H11*5)/100</f>
        <v>4.5439999999999996</v>
      </c>
      <c r="J11" s="21"/>
      <c r="K11" s="118">
        <f t="shared" si="2"/>
        <v>182</v>
      </c>
      <c r="L11" s="119">
        <f t="shared" si="3"/>
        <v>166.00219999999999</v>
      </c>
      <c r="M11" s="120">
        <f t="shared" si="0"/>
        <v>91.21</v>
      </c>
      <c r="N11" s="119">
        <f t="shared" si="4"/>
        <v>0</v>
      </c>
      <c r="O11" s="121">
        <f t="shared" si="1"/>
        <v>0</v>
      </c>
      <c r="P11" s="62"/>
    </row>
    <row r="12" spans="1:16" s="1" customFormat="1" ht="15" customHeight="1" x14ac:dyDescent="0.25">
      <c r="A12" s="11">
        <v>4</v>
      </c>
      <c r="B12" s="50">
        <v>10004</v>
      </c>
      <c r="C12" s="22" t="s">
        <v>8</v>
      </c>
      <c r="D12" s="71">
        <v>108</v>
      </c>
      <c r="E12" s="72"/>
      <c r="F12" s="72"/>
      <c r="G12" s="72">
        <v>16.670000000000002</v>
      </c>
      <c r="H12" s="72">
        <v>83.33</v>
      </c>
      <c r="I12" s="46">
        <f t="shared" si="6"/>
        <v>4.8332999999999995</v>
      </c>
      <c r="J12" s="21"/>
      <c r="K12" s="118">
        <f t="shared" si="2"/>
        <v>108</v>
      </c>
      <c r="L12" s="119">
        <f t="shared" si="3"/>
        <v>108</v>
      </c>
      <c r="M12" s="120">
        <f t="shared" si="0"/>
        <v>100</v>
      </c>
      <c r="N12" s="119">
        <f t="shared" si="4"/>
        <v>0</v>
      </c>
      <c r="O12" s="121">
        <f t="shared" si="1"/>
        <v>0</v>
      </c>
      <c r="P12" s="62"/>
    </row>
    <row r="13" spans="1:16" s="1" customFormat="1" ht="14.25" customHeight="1" x14ac:dyDescent="0.25">
      <c r="A13" s="11">
        <v>5</v>
      </c>
      <c r="B13" s="48">
        <v>10001</v>
      </c>
      <c r="C13" s="19" t="s">
        <v>5</v>
      </c>
      <c r="D13" s="71">
        <v>73</v>
      </c>
      <c r="E13" s="72"/>
      <c r="F13" s="72">
        <v>5.48</v>
      </c>
      <c r="G13" s="72">
        <v>43.84</v>
      </c>
      <c r="H13" s="72">
        <v>50.68</v>
      </c>
      <c r="I13" s="43">
        <f t="shared" si="6"/>
        <v>4.4520000000000008</v>
      </c>
      <c r="J13" s="21"/>
      <c r="K13" s="118">
        <f t="shared" si="2"/>
        <v>73</v>
      </c>
      <c r="L13" s="119">
        <f t="shared" si="3"/>
        <v>68.999600000000015</v>
      </c>
      <c r="M13" s="120">
        <f t="shared" si="0"/>
        <v>94.52000000000001</v>
      </c>
      <c r="N13" s="119">
        <f t="shared" si="4"/>
        <v>0</v>
      </c>
      <c r="O13" s="121">
        <f t="shared" si="1"/>
        <v>0</v>
      </c>
      <c r="P13" s="62"/>
    </row>
    <row r="14" spans="1:16" s="1" customFormat="1" ht="15" customHeight="1" x14ac:dyDescent="0.25">
      <c r="A14" s="11">
        <v>6</v>
      </c>
      <c r="B14" s="48">
        <v>10120</v>
      </c>
      <c r="C14" s="19" t="s">
        <v>10</v>
      </c>
      <c r="D14" s="71">
        <v>85</v>
      </c>
      <c r="E14" s="72">
        <v>1.18</v>
      </c>
      <c r="F14" s="72">
        <v>27.06</v>
      </c>
      <c r="G14" s="72">
        <v>50.59</v>
      </c>
      <c r="H14" s="72">
        <v>21.18</v>
      </c>
      <c r="I14" s="43">
        <f t="shared" si="6"/>
        <v>3.9179999999999997</v>
      </c>
      <c r="J14" s="21"/>
      <c r="K14" s="118">
        <f t="shared" si="2"/>
        <v>85</v>
      </c>
      <c r="L14" s="119">
        <f t="shared" si="3"/>
        <v>61.004500000000007</v>
      </c>
      <c r="M14" s="120">
        <f t="shared" si="0"/>
        <v>71.77000000000001</v>
      </c>
      <c r="N14" s="119">
        <f t="shared" si="4"/>
        <v>1.0029999999999999</v>
      </c>
      <c r="O14" s="121">
        <f t="shared" si="1"/>
        <v>1.18</v>
      </c>
      <c r="P14" s="62"/>
    </row>
    <row r="15" spans="1:16" s="1" customFormat="1" ht="15" customHeight="1" x14ac:dyDescent="0.25">
      <c r="A15" s="11">
        <v>7</v>
      </c>
      <c r="B15" s="48">
        <v>10190</v>
      </c>
      <c r="C15" s="19" t="s">
        <v>11</v>
      </c>
      <c r="D15" s="71">
        <v>117</v>
      </c>
      <c r="E15" s="72"/>
      <c r="F15" s="72">
        <v>9.4</v>
      </c>
      <c r="G15" s="72">
        <v>29.91</v>
      </c>
      <c r="H15" s="72">
        <v>60.68</v>
      </c>
      <c r="I15" s="43">
        <f t="shared" si="6"/>
        <v>4.5124000000000004</v>
      </c>
      <c r="J15" s="21"/>
      <c r="K15" s="118">
        <f t="shared" si="2"/>
        <v>117</v>
      </c>
      <c r="L15" s="119">
        <f t="shared" si="3"/>
        <v>105.9903</v>
      </c>
      <c r="M15" s="120">
        <f t="shared" si="0"/>
        <v>90.59</v>
      </c>
      <c r="N15" s="119">
        <f t="shared" si="4"/>
        <v>0</v>
      </c>
      <c r="O15" s="121">
        <f t="shared" si="1"/>
        <v>0</v>
      </c>
      <c r="P15" s="69"/>
    </row>
    <row r="16" spans="1:16" s="1" customFormat="1" ht="15" customHeight="1" x14ac:dyDescent="0.25">
      <c r="A16" s="11">
        <v>8</v>
      </c>
      <c r="B16" s="48">
        <v>10320</v>
      </c>
      <c r="C16" s="19" t="s">
        <v>12</v>
      </c>
      <c r="D16" s="71">
        <v>100</v>
      </c>
      <c r="E16" s="72">
        <v>4</v>
      </c>
      <c r="F16" s="72">
        <v>33</v>
      </c>
      <c r="G16" s="72">
        <v>45</v>
      </c>
      <c r="H16" s="72">
        <v>18</v>
      </c>
      <c r="I16" s="43">
        <f t="shared" si="6"/>
        <v>3.77</v>
      </c>
      <c r="J16" s="21"/>
      <c r="K16" s="118">
        <f t="shared" si="2"/>
        <v>100</v>
      </c>
      <c r="L16" s="119">
        <f t="shared" si="3"/>
        <v>63</v>
      </c>
      <c r="M16" s="120">
        <f t="shared" si="0"/>
        <v>63</v>
      </c>
      <c r="N16" s="119">
        <f t="shared" si="4"/>
        <v>4</v>
      </c>
      <c r="O16" s="121">
        <f t="shared" si="1"/>
        <v>4</v>
      </c>
      <c r="P16" s="62"/>
    </row>
    <row r="17" spans="1:16" s="1" customFormat="1" ht="15" customHeight="1" thickBot="1" x14ac:dyDescent="0.3">
      <c r="A17" s="12">
        <v>9</v>
      </c>
      <c r="B17" s="52">
        <v>10860</v>
      </c>
      <c r="C17" s="20" t="s">
        <v>114</v>
      </c>
      <c r="D17" s="73">
        <v>100</v>
      </c>
      <c r="E17" s="74">
        <v>1</v>
      </c>
      <c r="F17" s="74">
        <v>23</v>
      </c>
      <c r="G17" s="74">
        <v>44</v>
      </c>
      <c r="H17" s="74">
        <v>32</v>
      </c>
      <c r="I17" s="45">
        <f t="shared" si="6"/>
        <v>4.07</v>
      </c>
      <c r="J17" s="21"/>
      <c r="K17" s="122">
        <f t="shared" si="2"/>
        <v>100</v>
      </c>
      <c r="L17" s="123">
        <f t="shared" si="3"/>
        <v>76</v>
      </c>
      <c r="M17" s="124">
        <f t="shared" si="0"/>
        <v>76</v>
      </c>
      <c r="N17" s="123">
        <f t="shared" si="4"/>
        <v>1</v>
      </c>
      <c r="O17" s="125">
        <f t="shared" si="1"/>
        <v>1</v>
      </c>
      <c r="P17" s="62"/>
    </row>
    <row r="18" spans="1:16" s="1" customFormat="1" ht="15" customHeight="1" thickBot="1" x14ac:dyDescent="0.3">
      <c r="A18" s="35"/>
      <c r="B18" s="51"/>
      <c r="C18" s="37" t="s">
        <v>104</v>
      </c>
      <c r="D18" s="36">
        <f>SUM(D19:D30)</f>
        <v>1210</v>
      </c>
      <c r="E18" s="38">
        <f t="shared" ref="E18:H18" si="7">AVERAGE(E19:E30)</f>
        <v>2.9966666666666666</v>
      </c>
      <c r="F18" s="38">
        <f t="shared" si="7"/>
        <v>16.238181818181815</v>
      </c>
      <c r="G18" s="38">
        <f t="shared" si="7"/>
        <v>39.151818181818172</v>
      </c>
      <c r="H18" s="38">
        <f t="shared" si="7"/>
        <v>42.977272727272727</v>
      </c>
      <c r="I18" s="39">
        <f>AVERAGE(I19:I30)</f>
        <v>3.8818749999999995</v>
      </c>
      <c r="J18" s="21"/>
      <c r="K18" s="132">
        <f t="shared" si="2"/>
        <v>1210</v>
      </c>
      <c r="L18" s="133">
        <f>SUM(L19:L30)</f>
        <v>934.03679999999997</v>
      </c>
      <c r="M18" s="134">
        <f t="shared" si="0"/>
        <v>82.129090909090905</v>
      </c>
      <c r="N18" s="133">
        <f>SUM(N19:N30)</f>
        <v>15.9879</v>
      </c>
      <c r="O18" s="135">
        <f t="shared" si="1"/>
        <v>2.9966666666666666</v>
      </c>
      <c r="P18" s="62"/>
    </row>
    <row r="19" spans="1:16" s="1" customFormat="1" ht="15" customHeight="1" x14ac:dyDescent="0.25">
      <c r="A19" s="10">
        <v>1</v>
      </c>
      <c r="B19" s="49">
        <v>20040</v>
      </c>
      <c r="C19" s="13" t="s">
        <v>13</v>
      </c>
      <c r="D19" s="71">
        <v>84</v>
      </c>
      <c r="E19" s="72">
        <v>1.19</v>
      </c>
      <c r="F19" s="72">
        <v>11.9</v>
      </c>
      <c r="G19" s="72">
        <v>40.479999999999997</v>
      </c>
      <c r="H19" s="72">
        <v>46.43</v>
      </c>
      <c r="I19" s="42">
        <f t="shared" si="6"/>
        <v>4.3214999999999995</v>
      </c>
      <c r="J19" s="21"/>
      <c r="K19" s="114">
        <f t="shared" si="2"/>
        <v>84</v>
      </c>
      <c r="L19" s="115">
        <f t="shared" si="3"/>
        <v>73.00439999999999</v>
      </c>
      <c r="M19" s="116">
        <f t="shared" si="0"/>
        <v>86.91</v>
      </c>
      <c r="N19" s="115">
        <f t="shared" si="4"/>
        <v>0.99959999999999993</v>
      </c>
      <c r="O19" s="117">
        <f t="shared" si="1"/>
        <v>1.19</v>
      </c>
      <c r="P19" s="62"/>
    </row>
    <row r="20" spans="1:16" s="1" customFormat="1" ht="15" customHeight="1" x14ac:dyDescent="0.25">
      <c r="A20" s="16">
        <v>2</v>
      </c>
      <c r="B20" s="48">
        <v>20061</v>
      </c>
      <c r="C20" s="19" t="s">
        <v>15</v>
      </c>
      <c r="D20" s="71">
        <v>71</v>
      </c>
      <c r="E20" s="72"/>
      <c r="F20" s="72">
        <v>14.08</v>
      </c>
      <c r="G20" s="72">
        <v>49.3</v>
      </c>
      <c r="H20" s="72">
        <v>36.619999999999997</v>
      </c>
      <c r="I20" s="43">
        <f t="shared" si="6"/>
        <v>4.2253999999999996</v>
      </c>
      <c r="J20" s="21"/>
      <c r="K20" s="118">
        <f t="shared" si="2"/>
        <v>71</v>
      </c>
      <c r="L20" s="119">
        <f t="shared" si="3"/>
        <v>61.003199999999985</v>
      </c>
      <c r="M20" s="120">
        <f t="shared" si="0"/>
        <v>85.919999999999987</v>
      </c>
      <c r="N20" s="119">
        <f t="shared" si="4"/>
        <v>0</v>
      </c>
      <c r="O20" s="121">
        <f t="shared" si="1"/>
        <v>0</v>
      </c>
      <c r="P20" s="62"/>
    </row>
    <row r="21" spans="1:16" s="1" customFormat="1" ht="15" customHeight="1" x14ac:dyDescent="0.25">
      <c r="A21" s="16">
        <v>3</v>
      </c>
      <c r="B21" s="48">
        <v>21020</v>
      </c>
      <c r="C21" s="19" t="s">
        <v>23</v>
      </c>
      <c r="D21" s="71">
        <v>95</v>
      </c>
      <c r="E21" s="72"/>
      <c r="F21" s="72">
        <v>8.42</v>
      </c>
      <c r="G21" s="72">
        <v>35.79</v>
      </c>
      <c r="H21" s="72">
        <v>55.79</v>
      </c>
      <c r="I21" s="43">
        <f t="shared" si="6"/>
        <v>4.4737</v>
      </c>
      <c r="J21" s="21"/>
      <c r="K21" s="118">
        <f t="shared" si="2"/>
        <v>95</v>
      </c>
      <c r="L21" s="119">
        <f t="shared" si="3"/>
        <v>87.001000000000005</v>
      </c>
      <c r="M21" s="120">
        <f t="shared" si="0"/>
        <v>91.58</v>
      </c>
      <c r="N21" s="119">
        <f t="shared" si="4"/>
        <v>0</v>
      </c>
      <c r="O21" s="121">
        <f t="shared" si="1"/>
        <v>0</v>
      </c>
      <c r="P21" s="62"/>
    </row>
    <row r="22" spans="1:16" s="1" customFormat="1" ht="15" customHeight="1" x14ac:dyDescent="0.25">
      <c r="A22" s="11">
        <v>4</v>
      </c>
      <c r="B22" s="48">
        <v>20060</v>
      </c>
      <c r="C22" s="19" t="s">
        <v>14</v>
      </c>
      <c r="D22" s="71">
        <v>161</v>
      </c>
      <c r="E22" s="72"/>
      <c r="F22" s="72">
        <v>6.21</v>
      </c>
      <c r="G22" s="72">
        <v>28.57</v>
      </c>
      <c r="H22" s="72">
        <v>65.22</v>
      </c>
      <c r="I22" s="43">
        <f t="shared" si="6"/>
        <v>4.5900999999999996</v>
      </c>
      <c r="J22" s="21"/>
      <c r="K22" s="118">
        <f t="shared" si="2"/>
        <v>161</v>
      </c>
      <c r="L22" s="119">
        <f t="shared" si="3"/>
        <v>151.00189999999998</v>
      </c>
      <c r="M22" s="120">
        <f t="shared" si="0"/>
        <v>93.789999999999992</v>
      </c>
      <c r="N22" s="119">
        <f t="shared" si="4"/>
        <v>0</v>
      </c>
      <c r="O22" s="121">
        <f t="shared" si="1"/>
        <v>0</v>
      </c>
      <c r="P22" s="62"/>
    </row>
    <row r="23" spans="1:16" s="1" customFormat="1" ht="15" customHeight="1" x14ac:dyDescent="0.25">
      <c r="A23" s="11">
        <v>5</v>
      </c>
      <c r="B23" s="48">
        <v>20400</v>
      </c>
      <c r="C23" s="19" t="s">
        <v>17</v>
      </c>
      <c r="D23" s="71">
        <v>143</v>
      </c>
      <c r="E23" s="72"/>
      <c r="F23" s="72">
        <v>11.19</v>
      </c>
      <c r="G23" s="72">
        <v>33.57</v>
      </c>
      <c r="H23" s="72">
        <v>55.24</v>
      </c>
      <c r="I23" s="43">
        <f t="shared" si="6"/>
        <v>4.4404999999999992</v>
      </c>
      <c r="J23" s="21"/>
      <c r="K23" s="118">
        <f t="shared" si="2"/>
        <v>143</v>
      </c>
      <c r="L23" s="119">
        <f t="shared" si="3"/>
        <v>126.9983</v>
      </c>
      <c r="M23" s="120">
        <f t="shared" si="0"/>
        <v>88.81</v>
      </c>
      <c r="N23" s="119">
        <f t="shared" si="4"/>
        <v>0</v>
      </c>
      <c r="O23" s="121">
        <f t="shared" si="1"/>
        <v>0</v>
      </c>
      <c r="P23" s="62"/>
    </row>
    <row r="24" spans="1:16" s="1" customFormat="1" ht="15" customHeight="1" x14ac:dyDescent="0.25">
      <c r="A24" s="11">
        <v>6</v>
      </c>
      <c r="B24" s="48">
        <v>20080</v>
      </c>
      <c r="C24" s="19" t="s">
        <v>16</v>
      </c>
      <c r="D24" s="71">
        <v>81</v>
      </c>
      <c r="E24" s="72">
        <v>1.23</v>
      </c>
      <c r="F24" s="72">
        <v>28.4</v>
      </c>
      <c r="G24" s="72">
        <v>41.98</v>
      </c>
      <c r="H24" s="72">
        <v>28.4</v>
      </c>
      <c r="I24" s="43">
        <f t="shared" si="6"/>
        <v>3.9758</v>
      </c>
      <c r="J24" s="21"/>
      <c r="K24" s="118">
        <f t="shared" si="2"/>
        <v>81</v>
      </c>
      <c r="L24" s="119">
        <f t="shared" si="3"/>
        <v>57.007799999999996</v>
      </c>
      <c r="M24" s="120">
        <f t="shared" si="0"/>
        <v>70.38</v>
      </c>
      <c r="N24" s="119">
        <f t="shared" si="4"/>
        <v>0.99629999999999996</v>
      </c>
      <c r="O24" s="121">
        <f t="shared" si="1"/>
        <v>1.23</v>
      </c>
    </row>
    <row r="25" spans="1:16" s="1" customFormat="1" ht="15" customHeight="1" x14ac:dyDescent="0.25">
      <c r="A25" s="11">
        <v>7</v>
      </c>
      <c r="B25" s="48">
        <v>20460</v>
      </c>
      <c r="C25" s="19" t="s">
        <v>18</v>
      </c>
      <c r="D25" s="71">
        <v>107</v>
      </c>
      <c r="E25" s="72">
        <v>4.67</v>
      </c>
      <c r="F25" s="72">
        <v>24.3</v>
      </c>
      <c r="G25" s="72">
        <v>39.25</v>
      </c>
      <c r="H25" s="72">
        <v>31.78</v>
      </c>
      <c r="I25" s="43">
        <f t="shared" si="6"/>
        <v>3.9813999999999998</v>
      </c>
      <c r="J25" s="21"/>
      <c r="K25" s="118">
        <f t="shared" si="2"/>
        <v>107</v>
      </c>
      <c r="L25" s="119">
        <f t="shared" si="3"/>
        <v>76.002099999999999</v>
      </c>
      <c r="M25" s="120">
        <f t="shared" si="0"/>
        <v>71.03</v>
      </c>
      <c r="N25" s="119">
        <f t="shared" si="4"/>
        <v>4.9969000000000001</v>
      </c>
      <c r="O25" s="121">
        <f t="shared" si="1"/>
        <v>4.67</v>
      </c>
    </row>
    <row r="26" spans="1:16" s="1" customFormat="1" ht="15" customHeight="1" x14ac:dyDescent="0.25">
      <c r="A26" s="11">
        <v>8</v>
      </c>
      <c r="B26" s="48">
        <v>20550</v>
      </c>
      <c r="C26" s="19" t="s">
        <v>19</v>
      </c>
      <c r="D26" s="71">
        <v>91</v>
      </c>
      <c r="E26" s="72"/>
      <c r="F26" s="72"/>
      <c r="G26" s="72"/>
      <c r="H26" s="72"/>
      <c r="I26" s="43">
        <f t="shared" si="6"/>
        <v>0</v>
      </c>
      <c r="J26" s="21"/>
      <c r="K26" s="118">
        <f t="shared" si="2"/>
        <v>91</v>
      </c>
      <c r="L26" s="119"/>
      <c r="M26" s="120">
        <f t="shared" si="0"/>
        <v>0</v>
      </c>
      <c r="N26" s="136"/>
      <c r="O26" s="121"/>
    </row>
    <row r="27" spans="1:16" s="1" customFormat="1" ht="15" customHeight="1" x14ac:dyDescent="0.25">
      <c r="A27" s="11">
        <v>9</v>
      </c>
      <c r="B27" s="48">
        <v>20630</v>
      </c>
      <c r="C27" s="19" t="s">
        <v>20</v>
      </c>
      <c r="D27" s="71">
        <v>106</v>
      </c>
      <c r="E27" s="72">
        <v>2.83</v>
      </c>
      <c r="F27" s="72">
        <v>14.15</v>
      </c>
      <c r="G27" s="72">
        <v>45.28</v>
      </c>
      <c r="H27" s="72">
        <v>37.74</v>
      </c>
      <c r="I27" s="43">
        <f t="shared" si="6"/>
        <v>4.1793000000000005</v>
      </c>
      <c r="J27" s="21"/>
      <c r="K27" s="118">
        <f t="shared" si="2"/>
        <v>106</v>
      </c>
      <c r="L27" s="119">
        <f t="shared" si="3"/>
        <v>88.001200000000011</v>
      </c>
      <c r="M27" s="120">
        <f t="shared" si="0"/>
        <v>83.02000000000001</v>
      </c>
      <c r="N27" s="119">
        <f t="shared" si="4"/>
        <v>2.9998</v>
      </c>
      <c r="O27" s="121">
        <f t="shared" si="1"/>
        <v>2.83</v>
      </c>
    </row>
    <row r="28" spans="1:16" s="1" customFormat="1" ht="15" customHeight="1" x14ac:dyDescent="0.25">
      <c r="A28" s="11">
        <v>10</v>
      </c>
      <c r="B28" s="48">
        <v>20810</v>
      </c>
      <c r="C28" s="19" t="s">
        <v>21</v>
      </c>
      <c r="D28" s="71">
        <v>89</v>
      </c>
      <c r="E28" s="72">
        <v>4.49</v>
      </c>
      <c r="F28" s="72">
        <v>25.84</v>
      </c>
      <c r="G28" s="72">
        <v>33.71</v>
      </c>
      <c r="H28" s="72">
        <v>35.96</v>
      </c>
      <c r="I28" s="43">
        <f t="shared" si="6"/>
        <v>4.0114000000000001</v>
      </c>
      <c r="J28" s="21"/>
      <c r="K28" s="118">
        <f t="shared" si="2"/>
        <v>89</v>
      </c>
      <c r="L28" s="119">
        <f t="shared" si="3"/>
        <v>62.006300000000003</v>
      </c>
      <c r="M28" s="120">
        <f t="shared" si="0"/>
        <v>69.67</v>
      </c>
      <c r="N28" s="119">
        <f t="shared" si="4"/>
        <v>3.9961000000000002</v>
      </c>
      <c r="O28" s="121">
        <f t="shared" si="1"/>
        <v>4.49</v>
      </c>
    </row>
    <row r="29" spans="1:16" s="1" customFormat="1" ht="15" customHeight="1" x14ac:dyDescent="0.25">
      <c r="A29" s="11">
        <v>11</v>
      </c>
      <c r="B29" s="48">
        <v>20900</v>
      </c>
      <c r="C29" s="19" t="s">
        <v>22</v>
      </c>
      <c r="D29" s="71">
        <v>126</v>
      </c>
      <c r="E29" s="72"/>
      <c r="F29" s="72">
        <v>12.7</v>
      </c>
      <c r="G29" s="72">
        <v>38.1</v>
      </c>
      <c r="H29" s="72">
        <v>49.21</v>
      </c>
      <c r="I29" s="43">
        <f t="shared" si="6"/>
        <v>4.3654999999999999</v>
      </c>
      <c r="J29" s="21"/>
      <c r="K29" s="118">
        <f t="shared" si="2"/>
        <v>126</v>
      </c>
      <c r="L29" s="119">
        <f t="shared" si="3"/>
        <v>110.0106</v>
      </c>
      <c r="M29" s="120">
        <f t="shared" si="0"/>
        <v>87.31</v>
      </c>
      <c r="N29" s="119">
        <f t="shared" si="4"/>
        <v>0</v>
      </c>
      <c r="O29" s="121">
        <f t="shared" si="1"/>
        <v>0</v>
      </c>
    </row>
    <row r="30" spans="1:16" s="1" customFormat="1" ht="15" customHeight="1" thickBot="1" x14ac:dyDescent="0.3">
      <c r="A30" s="12">
        <v>12</v>
      </c>
      <c r="B30" s="52">
        <v>21350</v>
      </c>
      <c r="C30" s="20" t="s">
        <v>24</v>
      </c>
      <c r="D30" s="75">
        <v>56</v>
      </c>
      <c r="E30" s="76">
        <v>3.57</v>
      </c>
      <c r="F30" s="76">
        <v>21.43</v>
      </c>
      <c r="G30" s="76">
        <v>44.64</v>
      </c>
      <c r="H30" s="77">
        <v>30.36</v>
      </c>
      <c r="I30" s="45">
        <f t="shared" si="6"/>
        <v>4.0179</v>
      </c>
      <c r="J30" s="21"/>
      <c r="K30" s="122">
        <f t="shared" si="2"/>
        <v>56</v>
      </c>
      <c r="L30" s="123">
        <f t="shared" si="3"/>
        <v>42</v>
      </c>
      <c r="M30" s="124">
        <f t="shared" si="0"/>
        <v>75</v>
      </c>
      <c r="N30" s="123">
        <f t="shared" si="4"/>
        <v>1.9991999999999999</v>
      </c>
      <c r="O30" s="125">
        <f t="shared" si="1"/>
        <v>3.57</v>
      </c>
    </row>
    <row r="31" spans="1:16" s="1" customFormat="1" ht="15" customHeight="1" thickBot="1" x14ac:dyDescent="0.3">
      <c r="A31" s="35"/>
      <c r="B31" s="51"/>
      <c r="C31" s="37" t="s">
        <v>105</v>
      </c>
      <c r="D31" s="36">
        <f>SUM(D32:D48)</f>
        <v>1693</v>
      </c>
      <c r="E31" s="38">
        <f t="shared" ref="E31:H31" si="8">AVERAGE(E32:E48)</f>
        <v>3.6528571428571435</v>
      </c>
      <c r="F31" s="38">
        <f t="shared" si="8"/>
        <v>23.404117647058825</v>
      </c>
      <c r="G31" s="38">
        <f t="shared" si="8"/>
        <v>43.316470588235291</v>
      </c>
      <c r="H31" s="38">
        <f t="shared" si="8"/>
        <v>30.271764705882354</v>
      </c>
      <c r="I31" s="39">
        <f>AVERAGE(I32:I48)</f>
        <v>4.0085352941176469</v>
      </c>
      <c r="J31" s="21"/>
      <c r="K31" s="132">
        <f t="shared" si="2"/>
        <v>1693</v>
      </c>
      <c r="L31" s="133">
        <f>SUM(L32:L48)</f>
        <v>1274.0117999999998</v>
      </c>
      <c r="M31" s="134">
        <f t="shared" si="0"/>
        <v>73.588235294117652</v>
      </c>
      <c r="N31" s="133">
        <f>SUM(N32:N48)</f>
        <v>49.002600000000001</v>
      </c>
      <c r="O31" s="135">
        <f t="shared" si="1"/>
        <v>3.6528571428571435</v>
      </c>
    </row>
    <row r="32" spans="1:16" s="1" customFormat="1" ht="15" customHeight="1" x14ac:dyDescent="0.25">
      <c r="A32" s="10">
        <v>1</v>
      </c>
      <c r="B32" s="49">
        <v>30070</v>
      </c>
      <c r="C32" s="13" t="s">
        <v>26</v>
      </c>
      <c r="D32" s="78">
        <v>134</v>
      </c>
      <c r="E32" s="79">
        <v>0.75</v>
      </c>
      <c r="F32" s="79">
        <v>11.19</v>
      </c>
      <c r="G32" s="79">
        <v>34.33</v>
      </c>
      <c r="H32" s="79">
        <v>53.73</v>
      </c>
      <c r="I32" s="42">
        <f t="shared" si="6"/>
        <v>4.4103999999999992</v>
      </c>
      <c r="J32" s="7"/>
      <c r="K32" s="114">
        <f t="shared" si="2"/>
        <v>134</v>
      </c>
      <c r="L32" s="115">
        <f t="shared" si="3"/>
        <v>118.00040000000001</v>
      </c>
      <c r="M32" s="116">
        <f t="shared" si="0"/>
        <v>88.06</v>
      </c>
      <c r="N32" s="115">
        <f t="shared" si="4"/>
        <v>1.0049999999999999</v>
      </c>
      <c r="O32" s="117">
        <f t="shared" si="1"/>
        <v>0.75</v>
      </c>
    </row>
    <row r="33" spans="1:15" s="1" customFormat="1" ht="15" customHeight="1" x14ac:dyDescent="0.25">
      <c r="A33" s="11">
        <v>2</v>
      </c>
      <c r="B33" s="48">
        <v>30480</v>
      </c>
      <c r="C33" s="19" t="s">
        <v>113</v>
      </c>
      <c r="D33" s="71">
        <v>118</v>
      </c>
      <c r="E33" s="72">
        <v>1.69</v>
      </c>
      <c r="F33" s="72">
        <v>16.100000000000001</v>
      </c>
      <c r="G33" s="72">
        <v>43.22</v>
      </c>
      <c r="H33" s="72">
        <v>38.979999999999997</v>
      </c>
      <c r="I33" s="43">
        <f t="shared" si="6"/>
        <v>4.1945999999999994</v>
      </c>
      <c r="J33" s="7"/>
      <c r="K33" s="118">
        <f t="shared" si="2"/>
        <v>118</v>
      </c>
      <c r="L33" s="119">
        <f t="shared" si="3"/>
        <v>96.995999999999981</v>
      </c>
      <c r="M33" s="120">
        <f t="shared" si="0"/>
        <v>82.199999999999989</v>
      </c>
      <c r="N33" s="119">
        <f t="shared" si="4"/>
        <v>1.9942</v>
      </c>
      <c r="O33" s="121">
        <f t="shared" si="1"/>
        <v>1.69</v>
      </c>
    </row>
    <row r="34" spans="1:15" s="1" customFormat="1" ht="15" customHeight="1" x14ac:dyDescent="0.25">
      <c r="A34" s="11">
        <v>3</v>
      </c>
      <c r="B34" s="50">
        <v>30460</v>
      </c>
      <c r="C34" s="22" t="s">
        <v>31</v>
      </c>
      <c r="D34" s="71">
        <v>113</v>
      </c>
      <c r="E34" s="72">
        <v>0.88</v>
      </c>
      <c r="F34" s="72">
        <v>18.579999999999998</v>
      </c>
      <c r="G34" s="72">
        <v>62.83</v>
      </c>
      <c r="H34" s="72">
        <v>17.7</v>
      </c>
      <c r="I34" s="46">
        <f t="shared" si="6"/>
        <v>3.9731999999999998</v>
      </c>
      <c r="J34" s="7"/>
      <c r="K34" s="118">
        <f t="shared" si="2"/>
        <v>113</v>
      </c>
      <c r="L34" s="119">
        <f t="shared" si="3"/>
        <v>90.998899999999992</v>
      </c>
      <c r="M34" s="120">
        <f t="shared" si="0"/>
        <v>80.53</v>
      </c>
      <c r="N34" s="119">
        <f t="shared" si="4"/>
        <v>0.99439999999999995</v>
      </c>
      <c r="O34" s="121">
        <f t="shared" si="1"/>
        <v>0.88</v>
      </c>
    </row>
    <row r="35" spans="1:15" s="1" customFormat="1" ht="15" customHeight="1" x14ac:dyDescent="0.25">
      <c r="A35" s="11">
        <v>4</v>
      </c>
      <c r="B35" s="48">
        <v>30030</v>
      </c>
      <c r="C35" s="19" t="s">
        <v>25</v>
      </c>
      <c r="D35" s="71">
        <v>100</v>
      </c>
      <c r="E35" s="72"/>
      <c r="F35" s="72">
        <v>17</v>
      </c>
      <c r="G35" s="72">
        <v>35</v>
      </c>
      <c r="H35" s="72">
        <v>48</v>
      </c>
      <c r="I35" s="43">
        <f t="shared" si="6"/>
        <v>4.3099999999999996</v>
      </c>
      <c r="J35" s="7"/>
      <c r="K35" s="118">
        <f t="shared" si="2"/>
        <v>100</v>
      </c>
      <c r="L35" s="119">
        <f t="shared" si="3"/>
        <v>83</v>
      </c>
      <c r="M35" s="120">
        <f t="shared" si="0"/>
        <v>83</v>
      </c>
      <c r="N35" s="119">
        <f t="shared" si="4"/>
        <v>0</v>
      </c>
      <c r="O35" s="121">
        <f t="shared" si="1"/>
        <v>0</v>
      </c>
    </row>
    <row r="36" spans="1:15" s="1" customFormat="1" ht="15" customHeight="1" x14ac:dyDescent="0.25">
      <c r="A36" s="11">
        <v>5</v>
      </c>
      <c r="B36" s="48">
        <v>31000</v>
      </c>
      <c r="C36" s="19" t="s">
        <v>39</v>
      </c>
      <c r="D36" s="71">
        <v>100</v>
      </c>
      <c r="E36" s="72">
        <v>2</v>
      </c>
      <c r="F36" s="72">
        <v>22</v>
      </c>
      <c r="G36" s="72">
        <v>43</v>
      </c>
      <c r="H36" s="72">
        <v>33</v>
      </c>
      <c r="I36" s="43">
        <f t="shared" si="6"/>
        <v>4.07</v>
      </c>
      <c r="J36" s="7"/>
      <c r="K36" s="118">
        <f t="shared" si="2"/>
        <v>100</v>
      </c>
      <c r="L36" s="119">
        <f t="shared" si="3"/>
        <v>76</v>
      </c>
      <c r="M36" s="120">
        <f t="shared" si="0"/>
        <v>76</v>
      </c>
      <c r="N36" s="119">
        <f t="shared" si="4"/>
        <v>2</v>
      </c>
      <c r="O36" s="121">
        <f t="shared" si="1"/>
        <v>2</v>
      </c>
    </row>
    <row r="37" spans="1:15" s="1" customFormat="1" ht="15" customHeight="1" x14ac:dyDescent="0.25">
      <c r="A37" s="11">
        <v>6</v>
      </c>
      <c r="B37" s="48">
        <v>30130</v>
      </c>
      <c r="C37" s="19" t="s">
        <v>27</v>
      </c>
      <c r="D37" s="71">
        <v>59</v>
      </c>
      <c r="E37" s="72">
        <v>8.4700000000000006</v>
      </c>
      <c r="F37" s="72">
        <v>23.73</v>
      </c>
      <c r="G37" s="72">
        <v>44.07</v>
      </c>
      <c r="H37" s="72">
        <v>23.73</v>
      </c>
      <c r="I37" s="43">
        <f t="shared" si="6"/>
        <v>3.8305999999999996</v>
      </c>
      <c r="J37" s="7"/>
      <c r="K37" s="118">
        <f t="shared" si="2"/>
        <v>59</v>
      </c>
      <c r="L37" s="119">
        <f t="shared" si="3"/>
        <v>40.001999999999995</v>
      </c>
      <c r="M37" s="120">
        <f t="shared" si="0"/>
        <v>67.8</v>
      </c>
      <c r="N37" s="119">
        <f t="shared" si="4"/>
        <v>4.9973000000000001</v>
      </c>
      <c r="O37" s="121">
        <f t="shared" si="1"/>
        <v>8.4700000000000006</v>
      </c>
    </row>
    <row r="38" spans="1:15" s="1" customFormat="1" ht="15" customHeight="1" x14ac:dyDescent="0.25">
      <c r="A38" s="11">
        <v>7</v>
      </c>
      <c r="B38" s="48">
        <v>30160</v>
      </c>
      <c r="C38" s="19" t="s">
        <v>28</v>
      </c>
      <c r="D38" s="71">
        <v>154</v>
      </c>
      <c r="E38" s="72">
        <v>1.3</v>
      </c>
      <c r="F38" s="72">
        <v>29.22</v>
      </c>
      <c r="G38" s="72">
        <v>48.05</v>
      </c>
      <c r="H38" s="72">
        <v>21.43</v>
      </c>
      <c r="I38" s="43">
        <f t="shared" si="6"/>
        <v>3.8961000000000001</v>
      </c>
      <c r="J38" s="7"/>
      <c r="K38" s="118">
        <f t="shared" si="2"/>
        <v>154</v>
      </c>
      <c r="L38" s="119">
        <f t="shared" si="3"/>
        <v>106.99919999999999</v>
      </c>
      <c r="M38" s="120">
        <f t="shared" si="0"/>
        <v>69.47999999999999</v>
      </c>
      <c r="N38" s="119">
        <f t="shared" si="4"/>
        <v>2.0020000000000002</v>
      </c>
      <c r="O38" s="121">
        <f t="shared" si="1"/>
        <v>1.3</v>
      </c>
    </row>
    <row r="39" spans="1:15" s="1" customFormat="1" ht="15" customHeight="1" x14ac:dyDescent="0.25">
      <c r="A39" s="11">
        <v>8</v>
      </c>
      <c r="B39" s="48">
        <v>30310</v>
      </c>
      <c r="C39" s="19" t="s">
        <v>29</v>
      </c>
      <c r="D39" s="71">
        <v>66</v>
      </c>
      <c r="E39" s="72">
        <v>1.52</v>
      </c>
      <c r="F39" s="72">
        <v>30.3</v>
      </c>
      <c r="G39" s="72">
        <v>51.52</v>
      </c>
      <c r="H39" s="72">
        <v>16.670000000000002</v>
      </c>
      <c r="I39" s="43">
        <f t="shared" si="6"/>
        <v>3.8337000000000008</v>
      </c>
      <c r="J39" s="7"/>
      <c r="K39" s="118">
        <f t="shared" si="2"/>
        <v>66</v>
      </c>
      <c r="L39" s="119">
        <f t="shared" si="3"/>
        <v>45.005400000000002</v>
      </c>
      <c r="M39" s="120">
        <f t="shared" si="0"/>
        <v>68.19</v>
      </c>
      <c r="N39" s="119">
        <f t="shared" si="4"/>
        <v>1.0032000000000001</v>
      </c>
      <c r="O39" s="121">
        <f t="shared" si="1"/>
        <v>1.52</v>
      </c>
    </row>
    <row r="40" spans="1:15" s="1" customFormat="1" ht="15" customHeight="1" x14ac:dyDescent="0.25">
      <c r="A40" s="11">
        <v>9</v>
      </c>
      <c r="B40" s="48">
        <v>30440</v>
      </c>
      <c r="C40" s="19" t="s">
        <v>30</v>
      </c>
      <c r="D40" s="71">
        <v>93</v>
      </c>
      <c r="E40" s="72">
        <v>3.23</v>
      </c>
      <c r="F40" s="72">
        <v>24.73</v>
      </c>
      <c r="G40" s="72">
        <v>48.39</v>
      </c>
      <c r="H40" s="72">
        <v>23.66</v>
      </c>
      <c r="I40" s="43">
        <f t="shared" si="6"/>
        <v>3.9251</v>
      </c>
      <c r="J40" s="7"/>
      <c r="K40" s="118">
        <f t="shared" si="2"/>
        <v>93</v>
      </c>
      <c r="L40" s="119">
        <f t="shared" si="3"/>
        <v>67.006500000000003</v>
      </c>
      <c r="M40" s="120">
        <f t="shared" si="0"/>
        <v>72.05</v>
      </c>
      <c r="N40" s="119">
        <f t="shared" si="4"/>
        <v>3.0038999999999998</v>
      </c>
      <c r="O40" s="121">
        <f t="shared" si="1"/>
        <v>3.23</v>
      </c>
    </row>
    <row r="41" spans="1:15" s="1" customFormat="1" ht="15" customHeight="1" x14ac:dyDescent="0.25">
      <c r="A41" s="11">
        <v>10</v>
      </c>
      <c r="B41" s="48">
        <v>30500</v>
      </c>
      <c r="C41" s="19" t="s">
        <v>32</v>
      </c>
      <c r="D41" s="71">
        <v>42</v>
      </c>
      <c r="E41" s="72">
        <v>2.38</v>
      </c>
      <c r="F41" s="72">
        <v>45.24</v>
      </c>
      <c r="G41" s="72">
        <v>35.71</v>
      </c>
      <c r="H41" s="72">
        <v>16.670000000000002</v>
      </c>
      <c r="I41" s="43">
        <f t="shared" si="6"/>
        <v>3.6667000000000001</v>
      </c>
      <c r="J41" s="7"/>
      <c r="K41" s="118">
        <f t="shared" si="2"/>
        <v>42</v>
      </c>
      <c r="L41" s="119">
        <f t="shared" si="3"/>
        <v>21.999600000000001</v>
      </c>
      <c r="M41" s="120">
        <f t="shared" si="0"/>
        <v>52.38</v>
      </c>
      <c r="N41" s="119">
        <f t="shared" si="4"/>
        <v>0.99959999999999993</v>
      </c>
      <c r="O41" s="121">
        <f t="shared" si="1"/>
        <v>2.38</v>
      </c>
    </row>
    <row r="42" spans="1:15" s="1" customFormat="1" ht="15" customHeight="1" x14ac:dyDescent="0.25">
      <c r="A42" s="11">
        <v>11</v>
      </c>
      <c r="B42" s="48">
        <v>30530</v>
      </c>
      <c r="C42" s="19" t="s">
        <v>33</v>
      </c>
      <c r="D42" s="71">
        <v>145</v>
      </c>
      <c r="E42" s="72">
        <v>9.66</v>
      </c>
      <c r="F42" s="72">
        <v>19.309999999999999</v>
      </c>
      <c r="G42" s="72">
        <v>44.83</v>
      </c>
      <c r="H42" s="72">
        <v>26.21</v>
      </c>
      <c r="I42" s="43">
        <f t="shared" si="6"/>
        <v>3.8761999999999999</v>
      </c>
      <c r="J42" s="7"/>
      <c r="K42" s="118">
        <f t="shared" si="2"/>
        <v>145</v>
      </c>
      <c r="L42" s="119">
        <f t="shared" si="3"/>
        <v>103.008</v>
      </c>
      <c r="M42" s="120">
        <f t="shared" si="0"/>
        <v>71.039999999999992</v>
      </c>
      <c r="N42" s="136">
        <f t="shared" si="4"/>
        <v>14.007</v>
      </c>
      <c r="O42" s="121">
        <f t="shared" si="1"/>
        <v>9.66</v>
      </c>
    </row>
    <row r="43" spans="1:15" s="1" customFormat="1" ht="15" customHeight="1" x14ac:dyDescent="0.25">
      <c r="A43" s="11">
        <v>12</v>
      </c>
      <c r="B43" s="48">
        <v>30640</v>
      </c>
      <c r="C43" s="19" t="s">
        <v>34</v>
      </c>
      <c r="D43" s="71">
        <v>100</v>
      </c>
      <c r="E43" s="72"/>
      <c r="F43" s="72">
        <v>22</v>
      </c>
      <c r="G43" s="72">
        <v>50</v>
      </c>
      <c r="H43" s="72">
        <v>28</v>
      </c>
      <c r="I43" s="43">
        <f t="shared" si="6"/>
        <v>4.0599999999999996</v>
      </c>
      <c r="J43" s="7"/>
      <c r="K43" s="118">
        <f t="shared" si="2"/>
        <v>100</v>
      </c>
      <c r="L43" s="119">
        <f t="shared" si="3"/>
        <v>78</v>
      </c>
      <c r="M43" s="120">
        <f t="shared" si="0"/>
        <v>78</v>
      </c>
      <c r="N43" s="119">
        <f t="shared" si="4"/>
        <v>0</v>
      </c>
      <c r="O43" s="121">
        <f t="shared" si="1"/>
        <v>0</v>
      </c>
    </row>
    <row r="44" spans="1:15" s="1" customFormat="1" ht="15" customHeight="1" x14ac:dyDescent="0.25">
      <c r="A44" s="11">
        <v>13</v>
      </c>
      <c r="B44" s="48">
        <v>30650</v>
      </c>
      <c r="C44" s="19" t="s">
        <v>35</v>
      </c>
      <c r="D44" s="71">
        <v>109</v>
      </c>
      <c r="E44" s="72">
        <v>2.75</v>
      </c>
      <c r="F44" s="72">
        <v>27.52</v>
      </c>
      <c r="G44" s="72">
        <v>44.95</v>
      </c>
      <c r="H44" s="72">
        <v>24.77</v>
      </c>
      <c r="I44" s="43">
        <f t="shared" si="6"/>
        <v>3.9171000000000005</v>
      </c>
      <c r="J44" s="7"/>
      <c r="K44" s="118">
        <f t="shared" si="2"/>
        <v>109</v>
      </c>
      <c r="L44" s="119">
        <f t="shared" si="3"/>
        <v>75.994799999999998</v>
      </c>
      <c r="M44" s="120">
        <f t="shared" si="0"/>
        <v>69.72</v>
      </c>
      <c r="N44" s="119">
        <f t="shared" si="4"/>
        <v>2.9975000000000001</v>
      </c>
      <c r="O44" s="121">
        <f t="shared" si="1"/>
        <v>2.75</v>
      </c>
    </row>
    <row r="45" spans="1:15" s="1" customFormat="1" ht="15" customHeight="1" x14ac:dyDescent="0.25">
      <c r="A45" s="11">
        <v>14</v>
      </c>
      <c r="B45" s="48">
        <v>30790</v>
      </c>
      <c r="C45" s="19" t="s">
        <v>36</v>
      </c>
      <c r="D45" s="71">
        <v>90</v>
      </c>
      <c r="E45" s="72">
        <v>6.67</v>
      </c>
      <c r="F45" s="72">
        <v>15.56</v>
      </c>
      <c r="G45" s="72">
        <v>35.56</v>
      </c>
      <c r="H45" s="72">
        <v>42.22</v>
      </c>
      <c r="I45" s="43">
        <f t="shared" si="6"/>
        <v>4.1336000000000004</v>
      </c>
      <c r="J45" s="7"/>
      <c r="K45" s="118">
        <f t="shared" si="2"/>
        <v>90</v>
      </c>
      <c r="L45" s="119">
        <f t="shared" si="3"/>
        <v>70.001999999999995</v>
      </c>
      <c r="M45" s="120">
        <f t="shared" si="0"/>
        <v>77.78</v>
      </c>
      <c r="N45" s="119">
        <f t="shared" si="4"/>
        <v>6.0029999999999992</v>
      </c>
      <c r="O45" s="121">
        <f t="shared" si="1"/>
        <v>6.67</v>
      </c>
    </row>
    <row r="46" spans="1:15" s="1" customFormat="1" ht="15" customHeight="1" x14ac:dyDescent="0.25">
      <c r="A46" s="11">
        <v>15</v>
      </c>
      <c r="B46" s="48">
        <v>30890</v>
      </c>
      <c r="C46" s="19" t="s">
        <v>37</v>
      </c>
      <c r="D46" s="71">
        <v>58</v>
      </c>
      <c r="E46" s="72">
        <v>5.17</v>
      </c>
      <c r="F46" s="72">
        <v>39.659999999999997</v>
      </c>
      <c r="G46" s="72">
        <v>31.03</v>
      </c>
      <c r="H46" s="72">
        <v>24.14</v>
      </c>
      <c r="I46" s="43">
        <f t="shared" si="6"/>
        <v>3.7414000000000001</v>
      </c>
      <c r="J46" s="7"/>
      <c r="K46" s="118">
        <f t="shared" si="2"/>
        <v>58</v>
      </c>
      <c r="L46" s="119">
        <f t="shared" si="3"/>
        <v>31.9986</v>
      </c>
      <c r="M46" s="120">
        <f t="shared" si="0"/>
        <v>55.17</v>
      </c>
      <c r="N46" s="119">
        <f t="shared" si="4"/>
        <v>2.9986000000000002</v>
      </c>
      <c r="O46" s="121">
        <f t="shared" si="1"/>
        <v>5.17</v>
      </c>
    </row>
    <row r="47" spans="1:15" s="1" customFormat="1" ht="15" customHeight="1" x14ac:dyDescent="0.25">
      <c r="A47" s="11">
        <v>16</v>
      </c>
      <c r="B47" s="48">
        <v>30940</v>
      </c>
      <c r="C47" s="19" t="s">
        <v>38</v>
      </c>
      <c r="D47" s="71">
        <v>107</v>
      </c>
      <c r="E47" s="72">
        <v>4.67</v>
      </c>
      <c r="F47" s="72">
        <v>24.3</v>
      </c>
      <c r="G47" s="72">
        <v>45.79</v>
      </c>
      <c r="H47" s="72">
        <v>25.23</v>
      </c>
      <c r="I47" s="43">
        <f t="shared" si="6"/>
        <v>3.9154999999999998</v>
      </c>
      <c r="J47" s="7"/>
      <c r="K47" s="118">
        <f t="shared" si="2"/>
        <v>107</v>
      </c>
      <c r="L47" s="119">
        <f t="shared" si="3"/>
        <v>75.991399999999999</v>
      </c>
      <c r="M47" s="120">
        <f t="shared" si="0"/>
        <v>71.02</v>
      </c>
      <c r="N47" s="119">
        <f t="shared" si="4"/>
        <v>4.9969000000000001</v>
      </c>
      <c r="O47" s="121">
        <f t="shared" si="1"/>
        <v>4.67</v>
      </c>
    </row>
    <row r="48" spans="1:15" s="1" customFormat="1" ht="15" customHeight="1" thickBot="1" x14ac:dyDescent="0.3">
      <c r="A48" s="11">
        <v>17</v>
      </c>
      <c r="B48" s="52">
        <v>31480</v>
      </c>
      <c r="C48" s="20" t="s">
        <v>40</v>
      </c>
      <c r="D48" s="75">
        <v>105</v>
      </c>
      <c r="E48" s="76"/>
      <c r="F48" s="76">
        <v>11.43</v>
      </c>
      <c r="G48" s="76">
        <v>38.1</v>
      </c>
      <c r="H48" s="77">
        <v>50.48</v>
      </c>
      <c r="I48" s="45">
        <f t="shared" si="6"/>
        <v>4.3908999999999994</v>
      </c>
      <c r="J48" s="7"/>
      <c r="K48" s="122">
        <f t="shared" si="2"/>
        <v>105</v>
      </c>
      <c r="L48" s="123">
        <f t="shared" si="3"/>
        <v>93.009</v>
      </c>
      <c r="M48" s="124">
        <f t="shared" si="0"/>
        <v>88.58</v>
      </c>
      <c r="N48" s="123">
        <f t="shared" si="4"/>
        <v>0</v>
      </c>
      <c r="O48" s="125">
        <f t="shared" si="1"/>
        <v>0</v>
      </c>
    </row>
    <row r="49" spans="1:15" s="1" customFormat="1" ht="15" customHeight="1" thickBot="1" x14ac:dyDescent="0.3">
      <c r="A49" s="35"/>
      <c r="B49" s="51"/>
      <c r="C49" s="37" t="s">
        <v>106</v>
      </c>
      <c r="D49" s="36">
        <f>SUM(D50:D68)</f>
        <v>1945</v>
      </c>
      <c r="E49" s="97">
        <f t="shared" ref="E49:H49" si="9">AVERAGE(E50:E68)</f>
        <v>4.4349999999999996</v>
      </c>
      <c r="F49" s="97">
        <f t="shared" si="9"/>
        <v>17.425789473684208</v>
      </c>
      <c r="G49" s="97">
        <f t="shared" si="9"/>
        <v>44.257368421052639</v>
      </c>
      <c r="H49" s="97">
        <f t="shared" si="9"/>
        <v>36.451052631578946</v>
      </c>
      <c r="I49" s="41">
        <f>AVERAGE(I50:I68)</f>
        <v>4.1529684210526323</v>
      </c>
      <c r="J49" s="21"/>
      <c r="K49" s="132">
        <f t="shared" si="2"/>
        <v>1945</v>
      </c>
      <c r="L49" s="133">
        <f>SUM(L50:L68)</f>
        <v>1618.0200999999997</v>
      </c>
      <c r="M49" s="134">
        <f t="shared" si="0"/>
        <v>80.708421052631593</v>
      </c>
      <c r="N49" s="133">
        <f>SUM(N50:N68)</f>
        <v>25.995899999999999</v>
      </c>
      <c r="O49" s="135">
        <f t="shared" si="1"/>
        <v>4.4349999999999996</v>
      </c>
    </row>
    <row r="50" spans="1:15" s="1" customFormat="1" ht="15" customHeight="1" x14ac:dyDescent="0.25">
      <c r="A50" s="60">
        <v>1</v>
      </c>
      <c r="B50" s="49">
        <v>40010</v>
      </c>
      <c r="C50" s="13" t="s">
        <v>41</v>
      </c>
      <c r="D50" s="78">
        <v>242</v>
      </c>
      <c r="E50" s="79">
        <v>0.41</v>
      </c>
      <c r="F50" s="79">
        <v>10.33</v>
      </c>
      <c r="G50" s="79">
        <v>41.74</v>
      </c>
      <c r="H50" s="79">
        <v>47.52</v>
      </c>
      <c r="I50" s="42">
        <f t="shared" si="6"/>
        <v>4.3636999999999997</v>
      </c>
      <c r="J50" s="21"/>
      <c r="K50" s="114">
        <f t="shared" si="2"/>
        <v>242</v>
      </c>
      <c r="L50" s="115">
        <f t="shared" si="3"/>
        <v>216.00920000000002</v>
      </c>
      <c r="M50" s="116">
        <f t="shared" si="0"/>
        <v>89.26</v>
      </c>
      <c r="N50" s="115">
        <f t="shared" si="4"/>
        <v>0.99219999999999997</v>
      </c>
      <c r="O50" s="117">
        <f t="shared" si="1"/>
        <v>0.41</v>
      </c>
    </row>
    <row r="51" spans="1:15" s="1" customFormat="1" ht="15" customHeight="1" x14ac:dyDescent="0.25">
      <c r="A51" s="23">
        <v>2</v>
      </c>
      <c r="B51" s="48">
        <v>40030</v>
      </c>
      <c r="C51" s="19" t="s">
        <v>43</v>
      </c>
      <c r="D51" s="71">
        <v>60</v>
      </c>
      <c r="E51" s="72"/>
      <c r="F51" s="72">
        <v>6.67</v>
      </c>
      <c r="G51" s="72">
        <v>31.67</v>
      </c>
      <c r="H51" s="72">
        <v>61.67</v>
      </c>
      <c r="I51" s="43">
        <f t="shared" si="6"/>
        <v>4.5503999999999998</v>
      </c>
      <c r="J51" s="21"/>
      <c r="K51" s="118">
        <f t="shared" si="2"/>
        <v>60</v>
      </c>
      <c r="L51" s="119">
        <f t="shared" si="3"/>
        <v>56.004000000000005</v>
      </c>
      <c r="M51" s="120">
        <f t="shared" si="0"/>
        <v>93.34</v>
      </c>
      <c r="N51" s="119">
        <f t="shared" si="4"/>
        <v>0</v>
      </c>
      <c r="O51" s="121">
        <f t="shared" si="1"/>
        <v>0</v>
      </c>
    </row>
    <row r="52" spans="1:15" s="1" customFormat="1" ht="15" customHeight="1" x14ac:dyDescent="0.25">
      <c r="A52" s="23">
        <v>3</v>
      </c>
      <c r="B52" s="48">
        <v>40410</v>
      </c>
      <c r="C52" s="19" t="s">
        <v>50</v>
      </c>
      <c r="D52" s="71">
        <v>184</v>
      </c>
      <c r="E52" s="72"/>
      <c r="F52" s="72">
        <v>3.8</v>
      </c>
      <c r="G52" s="72">
        <v>38.590000000000003</v>
      </c>
      <c r="H52" s="72">
        <v>57.61</v>
      </c>
      <c r="I52" s="43">
        <f t="shared" si="6"/>
        <v>4.5381000000000009</v>
      </c>
      <c r="J52" s="21"/>
      <c r="K52" s="118">
        <f t="shared" si="2"/>
        <v>184</v>
      </c>
      <c r="L52" s="119">
        <f t="shared" si="3"/>
        <v>177.00799999999998</v>
      </c>
      <c r="M52" s="120">
        <f t="shared" si="0"/>
        <v>96.2</v>
      </c>
      <c r="N52" s="119">
        <f t="shared" si="4"/>
        <v>0</v>
      </c>
      <c r="O52" s="121">
        <f t="shared" si="1"/>
        <v>0</v>
      </c>
    </row>
    <row r="53" spans="1:15" s="1" customFormat="1" ht="15" customHeight="1" x14ac:dyDescent="0.25">
      <c r="A53" s="23">
        <v>4</v>
      </c>
      <c r="B53" s="48">
        <v>40011</v>
      </c>
      <c r="C53" s="19" t="s">
        <v>42</v>
      </c>
      <c r="D53" s="71">
        <v>232</v>
      </c>
      <c r="E53" s="72">
        <v>3.45</v>
      </c>
      <c r="F53" s="72">
        <v>18.53</v>
      </c>
      <c r="G53" s="72">
        <v>39.659999999999997</v>
      </c>
      <c r="H53" s="72">
        <v>38.36</v>
      </c>
      <c r="I53" s="43">
        <f t="shared" si="6"/>
        <v>4.1292999999999997</v>
      </c>
      <c r="J53" s="21"/>
      <c r="K53" s="118">
        <f t="shared" si="2"/>
        <v>232</v>
      </c>
      <c r="L53" s="119">
        <f t="shared" si="3"/>
        <v>181.00639999999999</v>
      </c>
      <c r="M53" s="120">
        <f t="shared" si="0"/>
        <v>78.02</v>
      </c>
      <c r="N53" s="119">
        <f t="shared" si="4"/>
        <v>8.0040000000000013</v>
      </c>
      <c r="O53" s="121">
        <f t="shared" si="1"/>
        <v>3.45</v>
      </c>
    </row>
    <row r="54" spans="1:15" s="1" customFormat="1" ht="15" customHeight="1" x14ac:dyDescent="0.25">
      <c r="A54" s="23">
        <v>5</v>
      </c>
      <c r="B54" s="48">
        <v>40080</v>
      </c>
      <c r="C54" s="19" t="s">
        <v>98</v>
      </c>
      <c r="D54" s="71">
        <v>150</v>
      </c>
      <c r="E54" s="72"/>
      <c r="F54" s="72">
        <v>10.67</v>
      </c>
      <c r="G54" s="72">
        <v>44</v>
      </c>
      <c r="H54" s="72">
        <v>45.33</v>
      </c>
      <c r="I54" s="43">
        <f t="shared" si="6"/>
        <v>4.3465999999999996</v>
      </c>
      <c r="J54" s="21"/>
      <c r="K54" s="118">
        <f t="shared" si="2"/>
        <v>150</v>
      </c>
      <c r="L54" s="119">
        <f t="shared" si="3"/>
        <v>133.995</v>
      </c>
      <c r="M54" s="120">
        <f t="shared" si="0"/>
        <v>89.33</v>
      </c>
      <c r="N54" s="119">
        <f t="shared" si="4"/>
        <v>0</v>
      </c>
      <c r="O54" s="121">
        <f t="shared" si="1"/>
        <v>0</v>
      </c>
    </row>
    <row r="55" spans="1:15" s="1" customFormat="1" ht="15" customHeight="1" x14ac:dyDescent="0.25">
      <c r="A55" s="23">
        <v>6</v>
      </c>
      <c r="B55" s="48">
        <v>40100</v>
      </c>
      <c r="C55" s="19" t="s">
        <v>44</v>
      </c>
      <c r="D55" s="71">
        <v>109</v>
      </c>
      <c r="E55" s="72"/>
      <c r="F55" s="72">
        <v>13.76</v>
      </c>
      <c r="G55" s="72">
        <v>48.62</v>
      </c>
      <c r="H55" s="72">
        <v>37.61</v>
      </c>
      <c r="I55" s="43">
        <f t="shared" si="6"/>
        <v>4.2381000000000002</v>
      </c>
      <c r="J55" s="21"/>
      <c r="K55" s="118">
        <f t="shared" si="2"/>
        <v>109</v>
      </c>
      <c r="L55" s="119">
        <f t="shared" si="3"/>
        <v>93.990700000000004</v>
      </c>
      <c r="M55" s="120">
        <f t="shared" si="0"/>
        <v>86.22999999999999</v>
      </c>
      <c r="N55" s="119">
        <f t="shared" si="4"/>
        <v>0</v>
      </c>
      <c r="O55" s="121">
        <f t="shared" si="1"/>
        <v>0</v>
      </c>
    </row>
    <row r="56" spans="1:15" s="1" customFormat="1" ht="15" customHeight="1" x14ac:dyDescent="0.25">
      <c r="A56" s="23">
        <v>7</v>
      </c>
      <c r="B56" s="48">
        <v>40020</v>
      </c>
      <c r="C56" s="19" t="s">
        <v>112</v>
      </c>
      <c r="D56" s="71">
        <v>26</v>
      </c>
      <c r="E56" s="72">
        <v>3.85</v>
      </c>
      <c r="F56" s="72">
        <v>3.85</v>
      </c>
      <c r="G56" s="72">
        <v>69.23</v>
      </c>
      <c r="H56" s="72">
        <v>23.08</v>
      </c>
      <c r="I56" s="43">
        <f t="shared" si="6"/>
        <v>4.1157000000000004</v>
      </c>
      <c r="J56" s="21"/>
      <c r="K56" s="118">
        <f t="shared" si="2"/>
        <v>26</v>
      </c>
      <c r="L56" s="119">
        <f t="shared" si="3"/>
        <v>24.000599999999999</v>
      </c>
      <c r="M56" s="120">
        <f t="shared" si="0"/>
        <v>92.31</v>
      </c>
      <c r="N56" s="119">
        <f t="shared" si="4"/>
        <v>1.0010000000000001</v>
      </c>
      <c r="O56" s="121">
        <f t="shared" si="1"/>
        <v>3.85</v>
      </c>
    </row>
    <row r="57" spans="1:15" s="1" customFormat="1" ht="15" customHeight="1" x14ac:dyDescent="0.25">
      <c r="A57" s="23">
        <v>8</v>
      </c>
      <c r="B57" s="48">
        <v>40031</v>
      </c>
      <c r="C57" s="19" t="s">
        <v>115</v>
      </c>
      <c r="D57" s="71">
        <v>115</v>
      </c>
      <c r="E57" s="72"/>
      <c r="F57" s="72">
        <v>11.3</v>
      </c>
      <c r="G57" s="72">
        <v>52.17</v>
      </c>
      <c r="H57" s="72">
        <v>36.520000000000003</v>
      </c>
      <c r="I57" s="43">
        <f t="shared" si="6"/>
        <v>4.2518000000000002</v>
      </c>
      <c r="J57" s="21"/>
      <c r="K57" s="118">
        <f t="shared" si="2"/>
        <v>115</v>
      </c>
      <c r="L57" s="119">
        <f t="shared" si="3"/>
        <v>101.9935</v>
      </c>
      <c r="M57" s="120">
        <f t="shared" si="0"/>
        <v>88.69</v>
      </c>
      <c r="N57" s="119">
        <f t="shared" si="4"/>
        <v>0</v>
      </c>
      <c r="O57" s="121">
        <f t="shared" si="1"/>
        <v>0</v>
      </c>
    </row>
    <row r="58" spans="1:15" s="1" customFormat="1" ht="15" customHeight="1" x14ac:dyDescent="0.25">
      <c r="A58" s="23">
        <v>9</v>
      </c>
      <c r="B58" s="48">
        <v>40210</v>
      </c>
      <c r="C58" s="19" t="s">
        <v>46</v>
      </c>
      <c r="D58" s="71">
        <v>50</v>
      </c>
      <c r="E58" s="72">
        <v>16</v>
      </c>
      <c r="F58" s="72">
        <v>30</v>
      </c>
      <c r="G58" s="72">
        <v>38</v>
      </c>
      <c r="H58" s="72">
        <v>16</v>
      </c>
      <c r="I58" s="43">
        <f t="shared" si="6"/>
        <v>3.54</v>
      </c>
      <c r="J58" s="21"/>
      <c r="K58" s="118">
        <f t="shared" si="2"/>
        <v>50</v>
      </c>
      <c r="L58" s="119">
        <f t="shared" si="3"/>
        <v>27</v>
      </c>
      <c r="M58" s="120">
        <f t="shared" si="0"/>
        <v>54</v>
      </c>
      <c r="N58" s="136">
        <f t="shared" si="4"/>
        <v>8</v>
      </c>
      <c r="O58" s="121">
        <f t="shared" si="1"/>
        <v>16</v>
      </c>
    </row>
    <row r="59" spans="1:15" s="1" customFormat="1" ht="15" customHeight="1" x14ac:dyDescent="0.25">
      <c r="A59" s="23">
        <v>10</v>
      </c>
      <c r="B59" s="48">
        <v>40300</v>
      </c>
      <c r="C59" s="19" t="s">
        <v>47</v>
      </c>
      <c r="D59" s="71">
        <v>40</v>
      </c>
      <c r="E59" s="72"/>
      <c r="F59" s="72">
        <v>22.5</v>
      </c>
      <c r="G59" s="72">
        <v>60</v>
      </c>
      <c r="H59" s="72">
        <v>17.5</v>
      </c>
      <c r="I59" s="43">
        <f t="shared" si="6"/>
        <v>3.95</v>
      </c>
      <c r="J59" s="21"/>
      <c r="K59" s="118">
        <f t="shared" si="2"/>
        <v>40</v>
      </c>
      <c r="L59" s="119">
        <f t="shared" si="3"/>
        <v>31</v>
      </c>
      <c r="M59" s="120">
        <f t="shared" si="0"/>
        <v>77.5</v>
      </c>
      <c r="N59" s="119">
        <f t="shared" si="4"/>
        <v>0</v>
      </c>
      <c r="O59" s="121">
        <f t="shared" si="1"/>
        <v>0</v>
      </c>
    </row>
    <row r="60" spans="1:15" s="1" customFormat="1" ht="15" customHeight="1" x14ac:dyDescent="0.25">
      <c r="A60" s="23">
        <v>11</v>
      </c>
      <c r="B60" s="48">
        <v>40360</v>
      </c>
      <c r="C60" s="19" t="s">
        <v>48</v>
      </c>
      <c r="D60" s="71">
        <v>37</v>
      </c>
      <c r="E60" s="72">
        <v>5.41</v>
      </c>
      <c r="F60" s="72">
        <v>32.43</v>
      </c>
      <c r="G60" s="72">
        <v>43.24</v>
      </c>
      <c r="H60" s="72">
        <v>18.920000000000002</v>
      </c>
      <c r="I60" s="43">
        <f t="shared" si="6"/>
        <v>3.7567000000000004</v>
      </c>
      <c r="J60" s="21"/>
      <c r="K60" s="118">
        <f t="shared" si="2"/>
        <v>37</v>
      </c>
      <c r="L60" s="119">
        <f t="shared" si="3"/>
        <v>22.999200000000002</v>
      </c>
      <c r="M60" s="120">
        <f t="shared" si="0"/>
        <v>62.160000000000004</v>
      </c>
      <c r="N60" s="119">
        <f t="shared" si="4"/>
        <v>2.0017</v>
      </c>
      <c r="O60" s="121">
        <f t="shared" si="1"/>
        <v>5.41</v>
      </c>
    </row>
    <row r="61" spans="1:15" s="1" customFormat="1" ht="15" customHeight="1" x14ac:dyDescent="0.25">
      <c r="A61" s="23">
        <v>12</v>
      </c>
      <c r="B61" s="48">
        <v>40390</v>
      </c>
      <c r="C61" s="19" t="s">
        <v>49</v>
      </c>
      <c r="D61" s="71">
        <v>69</v>
      </c>
      <c r="E61" s="72"/>
      <c r="F61" s="72">
        <v>23.19</v>
      </c>
      <c r="G61" s="72">
        <v>49.28</v>
      </c>
      <c r="H61" s="72">
        <v>27.54</v>
      </c>
      <c r="I61" s="43">
        <f t="shared" si="6"/>
        <v>4.0438999999999998</v>
      </c>
      <c r="J61" s="21"/>
      <c r="K61" s="118">
        <f t="shared" si="2"/>
        <v>69</v>
      </c>
      <c r="L61" s="119">
        <f t="shared" si="3"/>
        <v>53.005800000000001</v>
      </c>
      <c r="M61" s="120">
        <f t="shared" si="0"/>
        <v>76.819999999999993</v>
      </c>
      <c r="N61" s="119">
        <f t="shared" si="4"/>
        <v>0</v>
      </c>
      <c r="O61" s="121">
        <f t="shared" si="1"/>
        <v>0</v>
      </c>
    </row>
    <row r="62" spans="1:15" s="1" customFormat="1" ht="15" customHeight="1" x14ac:dyDescent="0.25">
      <c r="A62" s="23">
        <v>13</v>
      </c>
      <c r="B62" s="48">
        <v>40720</v>
      </c>
      <c r="C62" s="19" t="s">
        <v>111</v>
      </c>
      <c r="D62" s="71">
        <v>112</v>
      </c>
      <c r="E62" s="72"/>
      <c r="F62" s="72">
        <v>8.0399999999999991</v>
      </c>
      <c r="G62" s="72">
        <v>28.57</v>
      </c>
      <c r="H62" s="72">
        <v>63.39</v>
      </c>
      <c r="I62" s="43">
        <f t="shared" si="6"/>
        <v>4.5535000000000005</v>
      </c>
      <c r="J62" s="21"/>
      <c r="K62" s="118">
        <f t="shared" si="2"/>
        <v>112</v>
      </c>
      <c r="L62" s="119">
        <f t="shared" si="3"/>
        <v>102.99520000000001</v>
      </c>
      <c r="M62" s="120">
        <f t="shared" si="0"/>
        <v>91.960000000000008</v>
      </c>
      <c r="N62" s="119">
        <f t="shared" si="4"/>
        <v>0</v>
      </c>
      <c r="O62" s="121">
        <f t="shared" si="1"/>
        <v>0</v>
      </c>
    </row>
    <row r="63" spans="1:15" s="1" customFormat="1" ht="15" customHeight="1" x14ac:dyDescent="0.25">
      <c r="A63" s="23">
        <v>14</v>
      </c>
      <c r="B63" s="48">
        <v>40730</v>
      </c>
      <c r="C63" s="19" t="s">
        <v>51</v>
      </c>
      <c r="D63" s="71">
        <v>32</v>
      </c>
      <c r="E63" s="72"/>
      <c r="F63" s="72">
        <v>18.75</v>
      </c>
      <c r="G63" s="72">
        <v>53.13</v>
      </c>
      <c r="H63" s="72">
        <v>28.13</v>
      </c>
      <c r="I63" s="43">
        <f t="shared" si="6"/>
        <v>4.0941999999999998</v>
      </c>
      <c r="J63" s="21"/>
      <c r="K63" s="118">
        <f t="shared" si="2"/>
        <v>32</v>
      </c>
      <c r="L63" s="119">
        <f t="shared" si="3"/>
        <v>26.003200000000003</v>
      </c>
      <c r="M63" s="120">
        <f t="shared" si="0"/>
        <v>81.260000000000005</v>
      </c>
      <c r="N63" s="119">
        <f t="shared" si="4"/>
        <v>0</v>
      </c>
      <c r="O63" s="121">
        <f t="shared" si="1"/>
        <v>0</v>
      </c>
    </row>
    <row r="64" spans="1:15" s="1" customFormat="1" ht="15" customHeight="1" x14ac:dyDescent="0.25">
      <c r="A64" s="23">
        <v>15</v>
      </c>
      <c r="B64" s="48">
        <v>40820</v>
      </c>
      <c r="C64" s="19" t="s">
        <v>52</v>
      </c>
      <c r="D64" s="71">
        <v>95</v>
      </c>
      <c r="E64" s="72">
        <v>2.11</v>
      </c>
      <c r="F64" s="72">
        <v>31.58</v>
      </c>
      <c r="G64" s="72">
        <v>47.37</v>
      </c>
      <c r="H64" s="72">
        <v>18.95</v>
      </c>
      <c r="I64" s="43">
        <f t="shared" si="6"/>
        <v>3.8319000000000001</v>
      </c>
      <c r="J64" s="21"/>
      <c r="K64" s="118">
        <f t="shared" si="2"/>
        <v>95</v>
      </c>
      <c r="L64" s="119">
        <f t="shared" si="3"/>
        <v>63.003999999999998</v>
      </c>
      <c r="M64" s="120">
        <f t="shared" si="0"/>
        <v>66.319999999999993</v>
      </c>
      <c r="N64" s="119">
        <f t="shared" si="4"/>
        <v>2.0044999999999997</v>
      </c>
      <c r="O64" s="121">
        <f t="shared" si="1"/>
        <v>2.11</v>
      </c>
    </row>
    <row r="65" spans="1:15" s="1" customFormat="1" ht="15" customHeight="1" x14ac:dyDescent="0.25">
      <c r="A65" s="23">
        <v>16</v>
      </c>
      <c r="B65" s="48">
        <v>40840</v>
      </c>
      <c r="C65" s="19" t="s">
        <v>53</v>
      </c>
      <c r="D65" s="71">
        <v>84</v>
      </c>
      <c r="E65" s="72"/>
      <c r="F65" s="72">
        <v>35.71</v>
      </c>
      <c r="G65" s="72">
        <v>45.24</v>
      </c>
      <c r="H65" s="72">
        <v>19.05</v>
      </c>
      <c r="I65" s="43">
        <f t="shared" si="6"/>
        <v>3.8334000000000001</v>
      </c>
      <c r="J65" s="21"/>
      <c r="K65" s="118">
        <f t="shared" si="2"/>
        <v>84</v>
      </c>
      <c r="L65" s="119">
        <f t="shared" si="3"/>
        <v>54.003600000000006</v>
      </c>
      <c r="M65" s="120">
        <f t="shared" si="0"/>
        <v>64.290000000000006</v>
      </c>
      <c r="N65" s="119">
        <f t="shared" si="4"/>
        <v>0</v>
      </c>
      <c r="O65" s="121">
        <f t="shared" si="1"/>
        <v>0</v>
      </c>
    </row>
    <row r="66" spans="1:15" s="1" customFormat="1" ht="15" customHeight="1" x14ac:dyDescent="0.25">
      <c r="A66" s="23">
        <v>17</v>
      </c>
      <c r="B66" s="48">
        <v>40950</v>
      </c>
      <c r="C66" s="19" t="s">
        <v>54</v>
      </c>
      <c r="D66" s="71">
        <v>85</v>
      </c>
      <c r="E66" s="72">
        <v>2.35</v>
      </c>
      <c r="F66" s="72">
        <v>21.18</v>
      </c>
      <c r="G66" s="72">
        <v>47.06</v>
      </c>
      <c r="H66" s="72">
        <v>29.41</v>
      </c>
      <c r="I66" s="43">
        <f t="shared" si="6"/>
        <v>4.0353000000000003</v>
      </c>
      <c r="J66" s="21"/>
      <c r="K66" s="118">
        <f t="shared" si="2"/>
        <v>85</v>
      </c>
      <c r="L66" s="119">
        <f t="shared" si="3"/>
        <v>64.999499999999998</v>
      </c>
      <c r="M66" s="120">
        <f t="shared" si="0"/>
        <v>76.47</v>
      </c>
      <c r="N66" s="136">
        <f t="shared" si="4"/>
        <v>1.9975000000000001</v>
      </c>
      <c r="O66" s="121">
        <f t="shared" si="1"/>
        <v>2.35</v>
      </c>
    </row>
    <row r="67" spans="1:15" s="1" customFormat="1" ht="15" customHeight="1" x14ac:dyDescent="0.25">
      <c r="A67" s="23">
        <v>18</v>
      </c>
      <c r="B67" s="50">
        <v>40990</v>
      </c>
      <c r="C67" s="22" t="s">
        <v>55</v>
      </c>
      <c r="D67" s="71">
        <v>118</v>
      </c>
      <c r="E67" s="72"/>
      <c r="F67" s="72">
        <v>13.56</v>
      </c>
      <c r="G67" s="72">
        <v>34.75</v>
      </c>
      <c r="H67" s="72">
        <v>51.69</v>
      </c>
      <c r="I67" s="46">
        <f t="shared" si="6"/>
        <v>4.3812999999999995</v>
      </c>
      <c r="J67" s="21"/>
      <c r="K67" s="118">
        <f t="shared" si="2"/>
        <v>118</v>
      </c>
      <c r="L67" s="119">
        <f t="shared" si="3"/>
        <v>101.9992</v>
      </c>
      <c r="M67" s="120">
        <f t="shared" si="0"/>
        <v>86.44</v>
      </c>
      <c r="N67" s="119">
        <f t="shared" si="4"/>
        <v>0</v>
      </c>
      <c r="O67" s="121">
        <f t="shared" si="1"/>
        <v>0</v>
      </c>
    </row>
    <row r="68" spans="1:15" s="1" customFormat="1" ht="15" customHeight="1" thickBot="1" x14ac:dyDescent="0.3">
      <c r="A68" s="24">
        <v>19</v>
      </c>
      <c r="B68" s="48">
        <v>40133</v>
      </c>
      <c r="C68" s="19" t="s">
        <v>45</v>
      </c>
      <c r="D68" s="75">
        <v>105</v>
      </c>
      <c r="E68" s="76">
        <v>1.9</v>
      </c>
      <c r="F68" s="76">
        <v>15.24</v>
      </c>
      <c r="G68" s="76">
        <v>28.57</v>
      </c>
      <c r="H68" s="77">
        <v>54.29</v>
      </c>
      <c r="I68" s="43">
        <f t="shared" si="6"/>
        <v>4.3525</v>
      </c>
      <c r="J68" s="21"/>
      <c r="K68" s="122">
        <f t="shared" si="2"/>
        <v>105</v>
      </c>
      <c r="L68" s="123">
        <f t="shared" si="3"/>
        <v>87.002999999999986</v>
      </c>
      <c r="M68" s="124">
        <f t="shared" si="0"/>
        <v>82.86</v>
      </c>
      <c r="N68" s="123">
        <f t="shared" si="4"/>
        <v>1.9950000000000001</v>
      </c>
      <c r="O68" s="125">
        <f t="shared" si="1"/>
        <v>1.9</v>
      </c>
    </row>
    <row r="69" spans="1:15" s="1" customFormat="1" ht="15" customHeight="1" thickBot="1" x14ac:dyDescent="0.3">
      <c r="A69" s="35"/>
      <c r="B69" s="51"/>
      <c r="C69" s="37" t="s">
        <v>107</v>
      </c>
      <c r="D69" s="36">
        <f>SUM(D70:D83)</f>
        <v>1638</v>
      </c>
      <c r="E69" s="38">
        <f>AVERAGE(E70:E83)</f>
        <v>4.1566666666666663</v>
      </c>
      <c r="F69" s="38">
        <f>AVERAGE(F70:F83)</f>
        <v>17.201428571428568</v>
      </c>
      <c r="G69" s="38">
        <f>AVERAGE(G70:G83)</f>
        <v>43.357857142857135</v>
      </c>
      <c r="H69" s="38">
        <f>AVERAGE(H70:H83)</f>
        <v>37.658571428571427</v>
      </c>
      <c r="I69" s="39">
        <f>AVERAGE(I70:I83)</f>
        <v>4.1689142857142851</v>
      </c>
      <c r="J69" s="21"/>
      <c r="K69" s="132">
        <f t="shared" si="2"/>
        <v>1638</v>
      </c>
      <c r="L69" s="133">
        <f>SUM(L70:L83)</f>
        <v>1352.9948999999999</v>
      </c>
      <c r="M69" s="134">
        <f t="shared" si="0"/>
        <v>81.016428571428563</v>
      </c>
      <c r="N69" s="133">
        <f>SUM(N70:N83)</f>
        <v>24.003499999999999</v>
      </c>
      <c r="O69" s="135">
        <f t="shared" si="1"/>
        <v>4.1566666666666663</v>
      </c>
    </row>
    <row r="70" spans="1:15" s="1" customFormat="1" ht="15" customHeight="1" x14ac:dyDescent="0.25">
      <c r="A70" s="16">
        <v>1</v>
      </c>
      <c r="B70" s="48">
        <v>50040</v>
      </c>
      <c r="C70" s="19" t="s">
        <v>56</v>
      </c>
      <c r="D70" s="78">
        <v>102</v>
      </c>
      <c r="E70" s="79"/>
      <c r="F70" s="79">
        <v>2.94</v>
      </c>
      <c r="G70" s="79">
        <v>27.45</v>
      </c>
      <c r="H70" s="79">
        <v>69.61</v>
      </c>
      <c r="I70" s="43">
        <f t="shared" si="6"/>
        <v>4.6667000000000005</v>
      </c>
      <c r="J70" s="21"/>
      <c r="K70" s="114">
        <f t="shared" si="2"/>
        <v>102</v>
      </c>
      <c r="L70" s="115">
        <f t="shared" si="3"/>
        <v>99.001200000000011</v>
      </c>
      <c r="M70" s="116">
        <f t="shared" ref="M70:M125" si="10">G70+H70</f>
        <v>97.06</v>
      </c>
      <c r="N70" s="115">
        <f t="shared" si="4"/>
        <v>0</v>
      </c>
      <c r="O70" s="117">
        <f t="shared" ref="O70:O125" si="11">E70</f>
        <v>0</v>
      </c>
    </row>
    <row r="71" spans="1:15" s="1" customFormat="1" ht="15" customHeight="1" x14ac:dyDescent="0.25">
      <c r="A71" s="11">
        <v>2</v>
      </c>
      <c r="B71" s="48">
        <v>50003</v>
      </c>
      <c r="C71" s="19" t="s">
        <v>99</v>
      </c>
      <c r="D71" s="71">
        <v>115</v>
      </c>
      <c r="E71" s="72">
        <v>2.61</v>
      </c>
      <c r="F71" s="72">
        <v>10.43</v>
      </c>
      <c r="G71" s="72">
        <v>47.83</v>
      </c>
      <c r="H71" s="72">
        <v>39.130000000000003</v>
      </c>
      <c r="I71" s="43">
        <f t="shared" si="6"/>
        <v>4.2347999999999999</v>
      </c>
      <c r="J71" s="21"/>
      <c r="K71" s="118">
        <f t="shared" ref="K71:K125" si="12">D71</f>
        <v>115</v>
      </c>
      <c r="L71" s="119">
        <f t="shared" ref="L71:L125" si="13">M71*K71/100</f>
        <v>100.00400000000002</v>
      </c>
      <c r="M71" s="120">
        <f t="shared" si="10"/>
        <v>86.960000000000008</v>
      </c>
      <c r="N71" s="119">
        <f t="shared" ref="N71:N83" si="14">O71*K71/100</f>
        <v>3.0014999999999996</v>
      </c>
      <c r="O71" s="121">
        <f t="shared" si="11"/>
        <v>2.61</v>
      </c>
    </row>
    <row r="72" spans="1:15" s="1" customFormat="1" ht="15" customHeight="1" x14ac:dyDescent="0.25">
      <c r="A72" s="11">
        <v>3</v>
      </c>
      <c r="B72" s="48">
        <v>50060</v>
      </c>
      <c r="C72" s="19" t="s">
        <v>58</v>
      </c>
      <c r="D72" s="71">
        <v>178</v>
      </c>
      <c r="E72" s="72"/>
      <c r="F72" s="72">
        <v>11.8</v>
      </c>
      <c r="G72" s="72">
        <v>49.44</v>
      </c>
      <c r="H72" s="72">
        <v>38.76</v>
      </c>
      <c r="I72" s="43">
        <f t="shared" ref="I72:I125" si="15">(E72*2+F72*3+G72*4+H72*5)/100</f>
        <v>4.2695999999999996</v>
      </c>
      <c r="J72" s="21"/>
      <c r="K72" s="118">
        <f t="shared" si="12"/>
        <v>178</v>
      </c>
      <c r="L72" s="119">
        <f t="shared" si="13"/>
        <v>156.99599999999998</v>
      </c>
      <c r="M72" s="120">
        <f t="shared" si="10"/>
        <v>88.199999999999989</v>
      </c>
      <c r="N72" s="119">
        <f t="shared" si="14"/>
        <v>0</v>
      </c>
      <c r="O72" s="121">
        <f t="shared" si="11"/>
        <v>0</v>
      </c>
    </row>
    <row r="73" spans="1:15" s="1" customFormat="1" ht="15" customHeight="1" x14ac:dyDescent="0.25">
      <c r="A73" s="11">
        <v>4</v>
      </c>
      <c r="B73" s="54">
        <v>50170</v>
      </c>
      <c r="C73" s="19" t="s">
        <v>59</v>
      </c>
      <c r="D73" s="71">
        <v>71</v>
      </c>
      <c r="E73" s="72">
        <v>11.27</v>
      </c>
      <c r="F73" s="72">
        <v>19.72</v>
      </c>
      <c r="G73" s="72">
        <v>43.66</v>
      </c>
      <c r="H73" s="72">
        <v>25.35</v>
      </c>
      <c r="I73" s="43">
        <f t="shared" si="15"/>
        <v>3.8308999999999997</v>
      </c>
      <c r="J73" s="21"/>
      <c r="K73" s="118">
        <f t="shared" si="12"/>
        <v>71</v>
      </c>
      <c r="L73" s="119">
        <f t="shared" si="13"/>
        <v>48.997099999999989</v>
      </c>
      <c r="M73" s="120">
        <f t="shared" si="10"/>
        <v>69.009999999999991</v>
      </c>
      <c r="N73" s="136">
        <f t="shared" si="14"/>
        <v>8.0016999999999996</v>
      </c>
      <c r="O73" s="121">
        <f t="shared" si="11"/>
        <v>11.27</v>
      </c>
    </row>
    <row r="74" spans="1:15" s="1" customFormat="1" ht="15" customHeight="1" x14ac:dyDescent="0.25">
      <c r="A74" s="11">
        <v>5</v>
      </c>
      <c r="B74" s="48">
        <v>50230</v>
      </c>
      <c r="C74" s="19" t="s">
        <v>60</v>
      </c>
      <c r="D74" s="71">
        <v>114</v>
      </c>
      <c r="E74" s="72">
        <v>1.75</v>
      </c>
      <c r="F74" s="72">
        <v>18.420000000000002</v>
      </c>
      <c r="G74" s="72">
        <v>34.21</v>
      </c>
      <c r="H74" s="72">
        <v>45.61</v>
      </c>
      <c r="I74" s="43">
        <f t="shared" si="15"/>
        <v>4.2365000000000004</v>
      </c>
      <c r="J74" s="21"/>
      <c r="K74" s="118">
        <f t="shared" si="12"/>
        <v>114</v>
      </c>
      <c r="L74" s="119">
        <f t="shared" si="13"/>
        <v>90.994799999999998</v>
      </c>
      <c r="M74" s="120">
        <f t="shared" si="10"/>
        <v>79.819999999999993</v>
      </c>
      <c r="N74" s="119">
        <f t="shared" si="14"/>
        <v>1.9950000000000001</v>
      </c>
      <c r="O74" s="121">
        <f t="shared" si="11"/>
        <v>1.75</v>
      </c>
    </row>
    <row r="75" spans="1:15" s="1" customFormat="1" ht="15" customHeight="1" x14ac:dyDescent="0.25">
      <c r="A75" s="11">
        <v>6</v>
      </c>
      <c r="B75" s="48">
        <v>50340</v>
      </c>
      <c r="C75" s="19" t="s">
        <v>61</v>
      </c>
      <c r="D75" s="71">
        <v>83</v>
      </c>
      <c r="E75" s="72"/>
      <c r="F75" s="72">
        <v>32.53</v>
      </c>
      <c r="G75" s="72">
        <v>36.14</v>
      </c>
      <c r="H75" s="72">
        <v>31.33</v>
      </c>
      <c r="I75" s="43">
        <f t="shared" si="15"/>
        <v>3.9879999999999995</v>
      </c>
      <c r="J75" s="21"/>
      <c r="K75" s="118">
        <f t="shared" si="12"/>
        <v>83</v>
      </c>
      <c r="L75" s="119">
        <f t="shared" si="13"/>
        <v>56.000100000000003</v>
      </c>
      <c r="M75" s="120">
        <f t="shared" si="10"/>
        <v>67.47</v>
      </c>
      <c r="N75" s="119">
        <f t="shared" si="14"/>
        <v>0</v>
      </c>
      <c r="O75" s="121">
        <f t="shared" si="11"/>
        <v>0</v>
      </c>
    </row>
    <row r="76" spans="1:15" s="1" customFormat="1" ht="15" customHeight="1" x14ac:dyDescent="0.25">
      <c r="A76" s="11">
        <v>7</v>
      </c>
      <c r="B76" s="48">
        <v>50420</v>
      </c>
      <c r="C76" s="19" t="s">
        <v>62</v>
      </c>
      <c r="D76" s="71">
        <v>106</v>
      </c>
      <c r="E76" s="72"/>
      <c r="F76" s="72">
        <v>16.98</v>
      </c>
      <c r="G76" s="72">
        <v>52.83</v>
      </c>
      <c r="H76" s="72">
        <v>30.19</v>
      </c>
      <c r="I76" s="43">
        <f t="shared" si="15"/>
        <v>4.1321000000000003</v>
      </c>
      <c r="J76" s="21"/>
      <c r="K76" s="118">
        <f t="shared" si="12"/>
        <v>106</v>
      </c>
      <c r="L76" s="119">
        <f t="shared" si="13"/>
        <v>88.001199999999983</v>
      </c>
      <c r="M76" s="120">
        <f t="shared" si="10"/>
        <v>83.02</v>
      </c>
      <c r="N76" s="119">
        <f t="shared" si="14"/>
        <v>0</v>
      </c>
      <c r="O76" s="121">
        <f t="shared" si="11"/>
        <v>0</v>
      </c>
    </row>
    <row r="77" spans="1:15" s="1" customFormat="1" ht="15" customHeight="1" x14ac:dyDescent="0.25">
      <c r="A77" s="11">
        <v>8</v>
      </c>
      <c r="B77" s="48">
        <v>50450</v>
      </c>
      <c r="C77" s="19" t="s">
        <v>63</v>
      </c>
      <c r="D77" s="71">
        <v>159</v>
      </c>
      <c r="E77" s="72"/>
      <c r="F77" s="72">
        <v>20.75</v>
      </c>
      <c r="G77" s="72">
        <v>52.2</v>
      </c>
      <c r="H77" s="72">
        <v>27.04</v>
      </c>
      <c r="I77" s="43">
        <f t="shared" si="15"/>
        <v>4.0625</v>
      </c>
      <c r="J77" s="21"/>
      <c r="K77" s="118">
        <f t="shared" si="12"/>
        <v>159</v>
      </c>
      <c r="L77" s="119">
        <f t="shared" si="13"/>
        <v>125.99160000000002</v>
      </c>
      <c r="M77" s="120">
        <f t="shared" si="10"/>
        <v>79.240000000000009</v>
      </c>
      <c r="N77" s="119">
        <f t="shared" si="14"/>
        <v>0</v>
      </c>
      <c r="O77" s="121">
        <f t="shared" si="11"/>
        <v>0</v>
      </c>
    </row>
    <row r="78" spans="1:15" s="1" customFormat="1" ht="15" customHeight="1" x14ac:dyDescent="0.25">
      <c r="A78" s="11">
        <v>9</v>
      </c>
      <c r="B78" s="48">
        <v>50620</v>
      </c>
      <c r="C78" s="19" t="s">
        <v>64</v>
      </c>
      <c r="D78" s="71">
        <v>76</v>
      </c>
      <c r="E78" s="72">
        <v>3.95</v>
      </c>
      <c r="F78" s="72">
        <v>40.79</v>
      </c>
      <c r="G78" s="72">
        <v>38.159999999999997</v>
      </c>
      <c r="H78" s="72">
        <v>17.11</v>
      </c>
      <c r="I78" s="43">
        <f t="shared" si="15"/>
        <v>3.6845999999999997</v>
      </c>
      <c r="J78" s="21"/>
      <c r="K78" s="118">
        <f t="shared" si="12"/>
        <v>76</v>
      </c>
      <c r="L78" s="119">
        <f t="shared" si="13"/>
        <v>42.005199999999995</v>
      </c>
      <c r="M78" s="120">
        <f t="shared" si="10"/>
        <v>55.269999999999996</v>
      </c>
      <c r="N78" s="119">
        <f t="shared" si="14"/>
        <v>3.0019999999999998</v>
      </c>
      <c r="O78" s="121">
        <f t="shared" si="11"/>
        <v>3.95</v>
      </c>
    </row>
    <row r="79" spans="1:15" s="1" customFormat="1" ht="15" customHeight="1" x14ac:dyDescent="0.25">
      <c r="A79" s="11">
        <v>10</v>
      </c>
      <c r="B79" s="48">
        <v>50760</v>
      </c>
      <c r="C79" s="19" t="s">
        <v>65</v>
      </c>
      <c r="D79" s="71">
        <v>237</v>
      </c>
      <c r="E79" s="72"/>
      <c r="F79" s="72">
        <v>10.97</v>
      </c>
      <c r="G79" s="72">
        <v>49.79</v>
      </c>
      <c r="H79" s="72">
        <v>39.24</v>
      </c>
      <c r="I79" s="43">
        <f t="shared" si="15"/>
        <v>4.2827000000000002</v>
      </c>
      <c r="J79" s="21"/>
      <c r="K79" s="118">
        <f t="shared" si="12"/>
        <v>237</v>
      </c>
      <c r="L79" s="119">
        <f t="shared" si="13"/>
        <v>211.00110000000001</v>
      </c>
      <c r="M79" s="120">
        <f t="shared" si="10"/>
        <v>89.03</v>
      </c>
      <c r="N79" s="119">
        <f t="shared" si="14"/>
        <v>0</v>
      </c>
      <c r="O79" s="121">
        <f t="shared" si="11"/>
        <v>0</v>
      </c>
    </row>
    <row r="80" spans="1:15" s="1" customFormat="1" ht="15" customHeight="1" x14ac:dyDescent="0.25">
      <c r="A80" s="11">
        <v>11</v>
      </c>
      <c r="B80" s="48">
        <v>50780</v>
      </c>
      <c r="C80" s="19" t="s">
        <v>66</v>
      </c>
      <c r="D80" s="71">
        <v>154</v>
      </c>
      <c r="E80" s="72">
        <v>4.55</v>
      </c>
      <c r="F80" s="72">
        <v>23.38</v>
      </c>
      <c r="G80" s="72">
        <v>48.7</v>
      </c>
      <c r="H80" s="72">
        <v>23.38</v>
      </c>
      <c r="I80" s="43">
        <f t="shared" si="15"/>
        <v>3.9093999999999998</v>
      </c>
      <c r="J80" s="21"/>
      <c r="K80" s="118">
        <f t="shared" si="12"/>
        <v>154</v>
      </c>
      <c r="L80" s="119">
        <f t="shared" si="13"/>
        <v>111.00319999999999</v>
      </c>
      <c r="M80" s="120">
        <f t="shared" si="10"/>
        <v>72.08</v>
      </c>
      <c r="N80" s="136">
        <f t="shared" si="14"/>
        <v>7.0069999999999997</v>
      </c>
      <c r="O80" s="121">
        <f t="shared" si="11"/>
        <v>4.55</v>
      </c>
    </row>
    <row r="81" spans="1:15" s="1" customFormat="1" ht="15" customHeight="1" x14ac:dyDescent="0.25">
      <c r="A81" s="11">
        <v>12</v>
      </c>
      <c r="B81" s="48">
        <v>50930</v>
      </c>
      <c r="C81" s="19" t="s">
        <v>67</v>
      </c>
      <c r="D81" s="71">
        <v>94</v>
      </c>
      <c r="E81" s="72"/>
      <c r="F81" s="72">
        <v>6.38</v>
      </c>
      <c r="G81" s="72">
        <v>44.68</v>
      </c>
      <c r="H81" s="72">
        <v>48.94</v>
      </c>
      <c r="I81" s="43">
        <f t="shared" si="15"/>
        <v>4.4256000000000002</v>
      </c>
      <c r="J81" s="21"/>
      <c r="K81" s="118">
        <f t="shared" si="12"/>
        <v>94</v>
      </c>
      <c r="L81" s="119">
        <f t="shared" si="13"/>
        <v>88.002800000000008</v>
      </c>
      <c r="M81" s="120">
        <f t="shared" si="10"/>
        <v>93.62</v>
      </c>
      <c r="N81" s="119">
        <f t="shared" si="14"/>
        <v>0</v>
      </c>
      <c r="O81" s="121">
        <f t="shared" si="11"/>
        <v>0</v>
      </c>
    </row>
    <row r="82" spans="1:15" s="1" customFormat="1" ht="15" customHeight="1" x14ac:dyDescent="0.25">
      <c r="A82" s="15">
        <v>13</v>
      </c>
      <c r="B82" s="50">
        <v>51370</v>
      </c>
      <c r="C82" s="22" t="s">
        <v>68</v>
      </c>
      <c r="D82" s="102">
        <v>123</v>
      </c>
      <c r="E82" s="103">
        <v>0.81</v>
      </c>
      <c r="F82" s="103">
        <v>6.5</v>
      </c>
      <c r="G82" s="103">
        <v>35.770000000000003</v>
      </c>
      <c r="H82" s="104">
        <v>56.91</v>
      </c>
      <c r="I82" s="46">
        <f t="shared" ref="I82" si="16">(E82*2+F82*3+G82*4+H82*5)/100</f>
        <v>4.4874999999999998</v>
      </c>
      <c r="J82" s="21"/>
      <c r="K82" s="118">
        <f t="shared" si="12"/>
        <v>123</v>
      </c>
      <c r="L82" s="119">
        <f t="shared" si="13"/>
        <v>113.99640000000001</v>
      </c>
      <c r="M82" s="120">
        <f t="shared" si="10"/>
        <v>92.68</v>
      </c>
      <c r="N82" s="119">
        <f t="shared" si="14"/>
        <v>0.99630000000000007</v>
      </c>
      <c r="O82" s="121">
        <f t="shared" si="11"/>
        <v>0.81</v>
      </c>
    </row>
    <row r="83" spans="1:15" s="1" customFormat="1" ht="15" customHeight="1" thickBot="1" x14ac:dyDescent="0.3">
      <c r="A83" s="15">
        <v>14</v>
      </c>
      <c r="B83" s="50">
        <v>51580</v>
      </c>
      <c r="C83" s="22" t="s">
        <v>126</v>
      </c>
      <c r="D83" s="73">
        <v>26</v>
      </c>
      <c r="E83" s="74"/>
      <c r="F83" s="74">
        <v>19.23</v>
      </c>
      <c r="G83" s="74">
        <v>46.15</v>
      </c>
      <c r="H83" s="88">
        <v>34.619999999999997</v>
      </c>
      <c r="I83" s="46">
        <f t="shared" si="15"/>
        <v>4.1539000000000001</v>
      </c>
      <c r="J83" s="21"/>
      <c r="K83" s="122">
        <f t="shared" si="12"/>
        <v>26</v>
      </c>
      <c r="L83" s="123">
        <f t="shared" si="13"/>
        <v>21.0002</v>
      </c>
      <c r="M83" s="124">
        <f t="shared" si="10"/>
        <v>80.77</v>
      </c>
      <c r="N83" s="123">
        <f t="shared" si="14"/>
        <v>0</v>
      </c>
      <c r="O83" s="125">
        <f t="shared" si="11"/>
        <v>0</v>
      </c>
    </row>
    <row r="84" spans="1:15" s="1" customFormat="1" ht="15" customHeight="1" thickBot="1" x14ac:dyDescent="0.3">
      <c r="A84" s="35"/>
      <c r="B84" s="51"/>
      <c r="C84" s="37" t="s">
        <v>108</v>
      </c>
      <c r="D84" s="36">
        <f>SUM(D85:D115)</f>
        <v>3999</v>
      </c>
      <c r="E84" s="38">
        <f t="shared" ref="E84:H84" si="17">AVERAGE(E85:E115)</f>
        <v>2.704400000000001</v>
      </c>
      <c r="F84" s="38">
        <f t="shared" si="17"/>
        <v>15.251290322580644</v>
      </c>
      <c r="G84" s="38">
        <f t="shared" si="17"/>
        <v>43.596129032258069</v>
      </c>
      <c r="H84" s="38">
        <f t="shared" si="17"/>
        <v>38.971612903225797</v>
      </c>
      <c r="I84" s="39">
        <f>AVERAGE(I85:I115)</f>
        <v>4.1935838709677409</v>
      </c>
      <c r="J84" s="21"/>
      <c r="K84" s="132">
        <f t="shared" si="12"/>
        <v>3999</v>
      </c>
      <c r="L84" s="133">
        <f>SUM(L85:L115)</f>
        <v>3356.0138000000002</v>
      </c>
      <c r="M84" s="134">
        <f t="shared" si="10"/>
        <v>82.567741935483866</v>
      </c>
      <c r="N84" s="133">
        <f>SUM(N85:N115)</f>
        <v>74.001200000000011</v>
      </c>
      <c r="O84" s="135">
        <f t="shared" si="11"/>
        <v>2.704400000000001</v>
      </c>
    </row>
    <row r="85" spans="1:15" s="1" customFormat="1" ht="15" customHeight="1" x14ac:dyDescent="0.25">
      <c r="A85" s="60">
        <v>1</v>
      </c>
      <c r="B85" s="53">
        <v>60010</v>
      </c>
      <c r="C85" s="19" t="s">
        <v>70</v>
      </c>
      <c r="D85" s="78">
        <v>92</v>
      </c>
      <c r="E85" s="79">
        <v>2.17</v>
      </c>
      <c r="F85" s="79">
        <v>16.3</v>
      </c>
      <c r="G85" s="79">
        <v>52.17</v>
      </c>
      <c r="H85" s="79">
        <v>29.35</v>
      </c>
      <c r="I85" s="43">
        <f t="shared" si="15"/>
        <v>4.0867000000000004</v>
      </c>
      <c r="J85" s="21"/>
      <c r="K85" s="114">
        <f t="shared" si="12"/>
        <v>92</v>
      </c>
      <c r="L85" s="115">
        <f t="shared" si="13"/>
        <v>74.998400000000004</v>
      </c>
      <c r="M85" s="116">
        <f t="shared" si="10"/>
        <v>81.52000000000001</v>
      </c>
      <c r="N85" s="115">
        <f t="shared" ref="N85:N115" si="18">O85*K85/100</f>
        <v>1.9964</v>
      </c>
      <c r="O85" s="117">
        <f t="shared" si="11"/>
        <v>2.17</v>
      </c>
    </row>
    <row r="86" spans="1:15" s="1" customFormat="1" ht="15" customHeight="1" x14ac:dyDescent="0.25">
      <c r="A86" s="23">
        <v>2</v>
      </c>
      <c r="B86" s="48">
        <v>60020</v>
      </c>
      <c r="C86" s="19" t="s">
        <v>71</v>
      </c>
      <c r="D86" s="71">
        <v>83</v>
      </c>
      <c r="E86" s="72">
        <v>9.64</v>
      </c>
      <c r="F86" s="72">
        <v>18.07</v>
      </c>
      <c r="G86" s="72">
        <v>44.58</v>
      </c>
      <c r="H86" s="72">
        <v>27.71</v>
      </c>
      <c r="I86" s="43">
        <f t="shared" si="15"/>
        <v>3.9036</v>
      </c>
      <c r="J86" s="21"/>
      <c r="K86" s="118">
        <f t="shared" si="12"/>
        <v>83</v>
      </c>
      <c r="L86" s="119">
        <f t="shared" si="13"/>
        <v>60.000699999999995</v>
      </c>
      <c r="M86" s="120">
        <f t="shared" si="10"/>
        <v>72.289999999999992</v>
      </c>
      <c r="N86" s="119">
        <f t="shared" si="18"/>
        <v>8.0012000000000008</v>
      </c>
      <c r="O86" s="121">
        <f t="shared" si="11"/>
        <v>9.64</v>
      </c>
    </row>
    <row r="87" spans="1:15" s="1" customFormat="1" ht="15" customHeight="1" x14ac:dyDescent="0.25">
      <c r="A87" s="23">
        <v>3</v>
      </c>
      <c r="B87" s="48">
        <v>60050</v>
      </c>
      <c r="C87" s="19" t="s">
        <v>72</v>
      </c>
      <c r="D87" s="71">
        <v>105</v>
      </c>
      <c r="E87" s="72">
        <v>2.86</v>
      </c>
      <c r="F87" s="72">
        <v>8.57</v>
      </c>
      <c r="G87" s="72">
        <v>39.049999999999997</v>
      </c>
      <c r="H87" s="72">
        <v>49.52</v>
      </c>
      <c r="I87" s="43">
        <f t="shared" si="15"/>
        <v>4.3523000000000005</v>
      </c>
      <c r="J87" s="21"/>
      <c r="K87" s="118">
        <f t="shared" si="12"/>
        <v>105</v>
      </c>
      <c r="L87" s="119">
        <f t="shared" si="13"/>
        <v>92.998499999999979</v>
      </c>
      <c r="M87" s="120">
        <f t="shared" si="10"/>
        <v>88.57</v>
      </c>
      <c r="N87" s="119">
        <f t="shared" si="18"/>
        <v>3.0030000000000001</v>
      </c>
      <c r="O87" s="121">
        <f t="shared" si="11"/>
        <v>2.86</v>
      </c>
    </row>
    <row r="88" spans="1:15" s="1" customFormat="1" ht="15" customHeight="1" x14ac:dyDescent="0.25">
      <c r="A88" s="23">
        <v>4</v>
      </c>
      <c r="B88" s="48">
        <v>60070</v>
      </c>
      <c r="C88" s="19" t="s">
        <v>73</v>
      </c>
      <c r="D88" s="71">
        <v>107</v>
      </c>
      <c r="E88" s="72"/>
      <c r="F88" s="72">
        <v>9.35</v>
      </c>
      <c r="G88" s="72">
        <v>36.450000000000003</v>
      </c>
      <c r="H88" s="72">
        <v>54.21</v>
      </c>
      <c r="I88" s="43">
        <f t="shared" si="15"/>
        <v>4.4490000000000007</v>
      </c>
      <c r="J88" s="21"/>
      <c r="K88" s="118">
        <f t="shared" si="12"/>
        <v>107</v>
      </c>
      <c r="L88" s="119">
        <f t="shared" si="13"/>
        <v>97.006199999999993</v>
      </c>
      <c r="M88" s="120">
        <f t="shared" si="10"/>
        <v>90.66</v>
      </c>
      <c r="N88" s="119">
        <f t="shared" si="18"/>
        <v>0</v>
      </c>
      <c r="O88" s="121">
        <f t="shared" si="11"/>
        <v>0</v>
      </c>
    </row>
    <row r="89" spans="1:15" s="1" customFormat="1" ht="15" customHeight="1" x14ac:dyDescent="0.25">
      <c r="A89" s="23">
        <v>5</v>
      </c>
      <c r="B89" s="48">
        <v>60180</v>
      </c>
      <c r="C89" s="19" t="s">
        <v>74</v>
      </c>
      <c r="D89" s="71">
        <v>136</v>
      </c>
      <c r="E89" s="72">
        <v>1.47</v>
      </c>
      <c r="F89" s="72">
        <v>17.649999999999999</v>
      </c>
      <c r="G89" s="72">
        <v>46.32</v>
      </c>
      <c r="H89" s="72">
        <v>34.56</v>
      </c>
      <c r="I89" s="43">
        <f t="shared" si="15"/>
        <v>4.1397000000000004</v>
      </c>
      <c r="J89" s="21"/>
      <c r="K89" s="118">
        <f t="shared" si="12"/>
        <v>136</v>
      </c>
      <c r="L89" s="119">
        <f t="shared" si="13"/>
        <v>109.99680000000001</v>
      </c>
      <c r="M89" s="120">
        <f t="shared" si="10"/>
        <v>80.88</v>
      </c>
      <c r="N89" s="119">
        <f t="shared" si="18"/>
        <v>1.9991999999999999</v>
      </c>
      <c r="O89" s="121">
        <f t="shared" si="11"/>
        <v>1.47</v>
      </c>
    </row>
    <row r="90" spans="1:15" s="1" customFormat="1" ht="15" customHeight="1" x14ac:dyDescent="0.25">
      <c r="A90" s="23">
        <v>6</v>
      </c>
      <c r="B90" s="48">
        <v>60240</v>
      </c>
      <c r="C90" s="19" t="s">
        <v>75</v>
      </c>
      <c r="D90" s="71">
        <v>186</v>
      </c>
      <c r="E90" s="72">
        <v>2.69</v>
      </c>
      <c r="F90" s="72">
        <v>8.6</v>
      </c>
      <c r="G90" s="72">
        <v>35.479999999999997</v>
      </c>
      <c r="H90" s="72">
        <v>53.23</v>
      </c>
      <c r="I90" s="43">
        <f t="shared" si="15"/>
        <v>4.3925000000000001</v>
      </c>
      <c r="J90" s="21"/>
      <c r="K90" s="118">
        <f t="shared" si="12"/>
        <v>186</v>
      </c>
      <c r="L90" s="119">
        <f t="shared" si="13"/>
        <v>165.00059999999996</v>
      </c>
      <c r="M90" s="120">
        <f t="shared" si="10"/>
        <v>88.71</v>
      </c>
      <c r="N90" s="136">
        <f t="shared" si="18"/>
        <v>5.0034000000000001</v>
      </c>
      <c r="O90" s="121">
        <f t="shared" si="11"/>
        <v>2.69</v>
      </c>
    </row>
    <row r="91" spans="1:15" s="1" customFormat="1" ht="15" customHeight="1" x14ac:dyDescent="0.25">
      <c r="A91" s="23">
        <v>7</v>
      </c>
      <c r="B91" s="48">
        <v>60560</v>
      </c>
      <c r="C91" s="19" t="s">
        <v>76</v>
      </c>
      <c r="D91" s="71">
        <v>50</v>
      </c>
      <c r="E91" s="72"/>
      <c r="F91" s="72">
        <v>4</v>
      </c>
      <c r="G91" s="72">
        <v>52</v>
      </c>
      <c r="H91" s="72">
        <v>44</v>
      </c>
      <c r="I91" s="43">
        <f t="shared" si="15"/>
        <v>4.4000000000000004</v>
      </c>
      <c r="J91" s="21"/>
      <c r="K91" s="118">
        <f t="shared" si="12"/>
        <v>50</v>
      </c>
      <c r="L91" s="119">
        <f t="shared" si="13"/>
        <v>48</v>
      </c>
      <c r="M91" s="120">
        <f t="shared" si="10"/>
        <v>96</v>
      </c>
      <c r="N91" s="119">
        <f t="shared" si="18"/>
        <v>0</v>
      </c>
      <c r="O91" s="121">
        <f t="shared" si="11"/>
        <v>0</v>
      </c>
    </row>
    <row r="92" spans="1:15" s="1" customFormat="1" ht="15" customHeight="1" x14ac:dyDescent="0.25">
      <c r="A92" s="23">
        <v>8</v>
      </c>
      <c r="B92" s="48">
        <v>60660</v>
      </c>
      <c r="C92" s="19" t="s">
        <v>77</v>
      </c>
      <c r="D92" s="71">
        <v>66</v>
      </c>
      <c r="E92" s="72">
        <v>10.61</v>
      </c>
      <c r="F92" s="72">
        <v>21.21</v>
      </c>
      <c r="G92" s="72">
        <v>40.909999999999997</v>
      </c>
      <c r="H92" s="72">
        <v>27.27</v>
      </c>
      <c r="I92" s="43">
        <f t="shared" si="15"/>
        <v>3.8483999999999998</v>
      </c>
      <c r="J92" s="21"/>
      <c r="K92" s="118">
        <f t="shared" si="12"/>
        <v>66</v>
      </c>
      <c r="L92" s="119">
        <f t="shared" si="13"/>
        <v>44.998799999999989</v>
      </c>
      <c r="M92" s="120">
        <f t="shared" si="10"/>
        <v>68.179999999999993</v>
      </c>
      <c r="N92" s="136">
        <f t="shared" si="18"/>
        <v>7.0026000000000002</v>
      </c>
      <c r="O92" s="121">
        <f t="shared" si="11"/>
        <v>10.61</v>
      </c>
    </row>
    <row r="93" spans="1:15" s="1" customFormat="1" ht="15" customHeight="1" x14ac:dyDescent="0.25">
      <c r="A93" s="23">
        <v>9</v>
      </c>
      <c r="B93" s="55">
        <v>60001</v>
      </c>
      <c r="C93" s="14" t="s">
        <v>69</v>
      </c>
      <c r="D93" s="71">
        <v>89</v>
      </c>
      <c r="E93" s="72">
        <v>5.62</v>
      </c>
      <c r="F93" s="72">
        <v>16.850000000000001</v>
      </c>
      <c r="G93" s="72">
        <v>41.57</v>
      </c>
      <c r="H93" s="72">
        <v>35.96</v>
      </c>
      <c r="I93" s="43">
        <f t="shared" si="15"/>
        <v>4.0787000000000004</v>
      </c>
      <c r="J93" s="21"/>
      <c r="K93" s="118">
        <f t="shared" si="12"/>
        <v>89</v>
      </c>
      <c r="L93" s="119">
        <f t="shared" si="13"/>
        <v>69.0017</v>
      </c>
      <c r="M93" s="120">
        <f t="shared" si="10"/>
        <v>77.53</v>
      </c>
      <c r="N93" s="136">
        <f t="shared" si="18"/>
        <v>5.0018000000000002</v>
      </c>
      <c r="O93" s="121">
        <f t="shared" si="11"/>
        <v>5.62</v>
      </c>
    </row>
    <row r="94" spans="1:15" s="1" customFormat="1" ht="15" customHeight="1" x14ac:dyDescent="0.25">
      <c r="A94" s="23">
        <v>10</v>
      </c>
      <c r="B94" s="48">
        <v>60701</v>
      </c>
      <c r="C94" s="19" t="s">
        <v>78</v>
      </c>
      <c r="D94" s="71">
        <v>33</v>
      </c>
      <c r="E94" s="72"/>
      <c r="F94" s="72">
        <v>24.24</v>
      </c>
      <c r="G94" s="72">
        <v>51.52</v>
      </c>
      <c r="H94" s="72">
        <v>24.24</v>
      </c>
      <c r="I94" s="44">
        <f t="shared" si="15"/>
        <v>4</v>
      </c>
      <c r="J94" s="21"/>
      <c r="K94" s="118">
        <f t="shared" si="12"/>
        <v>33</v>
      </c>
      <c r="L94" s="119">
        <f t="shared" si="13"/>
        <v>25.000800000000005</v>
      </c>
      <c r="M94" s="120">
        <f t="shared" si="10"/>
        <v>75.760000000000005</v>
      </c>
      <c r="N94" s="119">
        <f t="shared" si="18"/>
        <v>0</v>
      </c>
      <c r="O94" s="121">
        <f t="shared" si="11"/>
        <v>0</v>
      </c>
    </row>
    <row r="95" spans="1:15" s="1" customFormat="1" ht="15" customHeight="1" x14ac:dyDescent="0.25">
      <c r="A95" s="23">
        <v>11</v>
      </c>
      <c r="B95" s="48">
        <v>60850</v>
      </c>
      <c r="C95" s="19" t="s">
        <v>79</v>
      </c>
      <c r="D95" s="71">
        <v>118</v>
      </c>
      <c r="E95" s="72">
        <v>0.85</v>
      </c>
      <c r="F95" s="72">
        <v>21.19</v>
      </c>
      <c r="G95" s="72">
        <v>38.979999999999997</v>
      </c>
      <c r="H95" s="72">
        <v>38.979999999999997</v>
      </c>
      <c r="I95" s="43">
        <f t="shared" si="15"/>
        <v>4.1608999999999998</v>
      </c>
      <c r="J95" s="21"/>
      <c r="K95" s="118">
        <f t="shared" si="12"/>
        <v>118</v>
      </c>
      <c r="L95" s="119">
        <f t="shared" si="13"/>
        <v>91.992799999999988</v>
      </c>
      <c r="M95" s="120">
        <f t="shared" si="10"/>
        <v>77.959999999999994</v>
      </c>
      <c r="N95" s="119">
        <f t="shared" si="18"/>
        <v>1.0029999999999999</v>
      </c>
      <c r="O95" s="121">
        <f t="shared" si="11"/>
        <v>0.85</v>
      </c>
    </row>
    <row r="96" spans="1:15" s="1" customFormat="1" ht="15" customHeight="1" x14ac:dyDescent="0.25">
      <c r="A96" s="23">
        <v>12</v>
      </c>
      <c r="B96" s="48">
        <v>60910</v>
      </c>
      <c r="C96" s="19" t="s">
        <v>80</v>
      </c>
      <c r="D96" s="71">
        <v>87</v>
      </c>
      <c r="E96" s="72">
        <v>4.5999999999999996</v>
      </c>
      <c r="F96" s="72">
        <v>27.59</v>
      </c>
      <c r="G96" s="72">
        <v>43.68</v>
      </c>
      <c r="H96" s="72">
        <v>24.14</v>
      </c>
      <c r="I96" s="43">
        <f t="shared" si="15"/>
        <v>3.8738999999999999</v>
      </c>
      <c r="J96" s="21"/>
      <c r="K96" s="118">
        <f t="shared" si="12"/>
        <v>87</v>
      </c>
      <c r="L96" s="119">
        <f t="shared" si="13"/>
        <v>59.003399999999992</v>
      </c>
      <c r="M96" s="120">
        <f t="shared" si="10"/>
        <v>67.819999999999993</v>
      </c>
      <c r="N96" s="119">
        <f t="shared" si="18"/>
        <v>4.0019999999999998</v>
      </c>
      <c r="O96" s="121">
        <f t="shared" si="11"/>
        <v>4.5999999999999996</v>
      </c>
    </row>
    <row r="97" spans="1:15" s="1" customFormat="1" ht="15" customHeight="1" x14ac:dyDescent="0.25">
      <c r="A97" s="23">
        <v>13</v>
      </c>
      <c r="B97" s="48">
        <v>60980</v>
      </c>
      <c r="C97" s="19" t="s">
        <v>81</v>
      </c>
      <c r="D97" s="71">
        <v>85</v>
      </c>
      <c r="E97" s="72">
        <v>2.35</v>
      </c>
      <c r="F97" s="72">
        <v>8.24</v>
      </c>
      <c r="G97" s="72">
        <v>43.53</v>
      </c>
      <c r="H97" s="72">
        <v>45.88</v>
      </c>
      <c r="I97" s="43">
        <f t="shared" si="15"/>
        <v>4.3293999999999997</v>
      </c>
      <c r="J97" s="21"/>
      <c r="K97" s="118">
        <f t="shared" si="12"/>
        <v>85</v>
      </c>
      <c r="L97" s="119">
        <f t="shared" si="13"/>
        <v>75.998499999999993</v>
      </c>
      <c r="M97" s="120">
        <f t="shared" si="10"/>
        <v>89.41</v>
      </c>
      <c r="N97" s="119">
        <f t="shared" si="18"/>
        <v>1.9975000000000001</v>
      </c>
      <c r="O97" s="121">
        <f t="shared" si="11"/>
        <v>2.35</v>
      </c>
    </row>
    <row r="98" spans="1:15" s="1" customFormat="1" ht="15" customHeight="1" x14ac:dyDescent="0.25">
      <c r="A98" s="23">
        <v>14</v>
      </c>
      <c r="B98" s="48">
        <v>61080</v>
      </c>
      <c r="C98" s="19" t="s">
        <v>82</v>
      </c>
      <c r="D98" s="71">
        <v>160</v>
      </c>
      <c r="E98" s="72">
        <v>3.13</v>
      </c>
      <c r="F98" s="72">
        <v>15</v>
      </c>
      <c r="G98" s="72">
        <v>40</v>
      </c>
      <c r="H98" s="72">
        <v>41.88</v>
      </c>
      <c r="I98" s="43">
        <f t="shared" si="15"/>
        <v>4.2065999999999999</v>
      </c>
      <c r="J98" s="21"/>
      <c r="K98" s="118">
        <f t="shared" si="12"/>
        <v>160</v>
      </c>
      <c r="L98" s="119">
        <f t="shared" si="13"/>
        <v>131.00799999999998</v>
      </c>
      <c r="M98" s="120">
        <f t="shared" si="10"/>
        <v>81.88</v>
      </c>
      <c r="N98" s="119">
        <f t="shared" si="18"/>
        <v>5.0079999999999991</v>
      </c>
      <c r="O98" s="121">
        <f t="shared" si="11"/>
        <v>3.13</v>
      </c>
    </row>
    <row r="99" spans="1:15" s="1" customFormat="1" ht="15" customHeight="1" x14ac:dyDescent="0.25">
      <c r="A99" s="23">
        <v>15</v>
      </c>
      <c r="B99" s="48">
        <v>61150</v>
      </c>
      <c r="C99" s="19" t="s">
        <v>83</v>
      </c>
      <c r="D99" s="71">
        <v>84</v>
      </c>
      <c r="E99" s="72">
        <v>2.38</v>
      </c>
      <c r="F99" s="72">
        <v>20.239999999999998</v>
      </c>
      <c r="G99" s="72">
        <v>45.24</v>
      </c>
      <c r="H99" s="72">
        <v>32.14</v>
      </c>
      <c r="I99" s="43">
        <f t="shared" si="15"/>
        <v>4.0713999999999997</v>
      </c>
      <c r="J99" s="21"/>
      <c r="K99" s="118">
        <f t="shared" si="12"/>
        <v>84</v>
      </c>
      <c r="L99" s="119">
        <f t="shared" si="13"/>
        <v>64.999200000000002</v>
      </c>
      <c r="M99" s="120">
        <f t="shared" si="10"/>
        <v>77.38</v>
      </c>
      <c r="N99" s="119">
        <f t="shared" si="18"/>
        <v>1.9991999999999999</v>
      </c>
      <c r="O99" s="121">
        <f t="shared" si="11"/>
        <v>2.38</v>
      </c>
    </row>
    <row r="100" spans="1:15" s="1" customFormat="1" ht="15" customHeight="1" x14ac:dyDescent="0.25">
      <c r="A100" s="23">
        <v>16</v>
      </c>
      <c r="B100" s="48">
        <v>61210</v>
      </c>
      <c r="C100" s="19" t="s">
        <v>84</v>
      </c>
      <c r="D100" s="71">
        <v>72</v>
      </c>
      <c r="E100" s="72">
        <v>4.17</v>
      </c>
      <c r="F100" s="72">
        <v>13.89</v>
      </c>
      <c r="G100" s="72">
        <v>48.61</v>
      </c>
      <c r="H100" s="72">
        <v>33.33</v>
      </c>
      <c r="I100" s="43">
        <f t="shared" si="15"/>
        <v>4.1109999999999998</v>
      </c>
      <c r="J100" s="21"/>
      <c r="K100" s="118">
        <f t="shared" si="12"/>
        <v>72</v>
      </c>
      <c r="L100" s="119">
        <f t="shared" si="13"/>
        <v>58.9968</v>
      </c>
      <c r="M100" s="120">
        <f t="shared" si="10"/>
        <v>81.94</v>
      </c>
      <c r="N100" s="119">
        <f t="shared" si="18"/>
        <v>3.0024000000000002</v>
      </c>
      <c r="O100" s="121">
        <f t="shared" si="11"/>
        <v>4.17</v>
      </c>
    </row>
    <row r="101" spans="1:15" s="1" customFormat="1" ht="15" customHeight="1" x14ac:dyDescent="0.25">
      <c r="A101" s="23">
        <v>17</v>
      </c>
      <c r="B101" s="48">
        <v>61290</v>
      </c>
      <c r="C101" s="19" t="s">
        <v>85</v>
      </c>
      <c r="D101" s="71">
        <v>85</v>
      </c>
      <c r="E101" s="72">
        <v>1.18</v>
      </c>
      <c r="F101" s="72">
        <v>25.88</v>
      </c>
      <c r="G101" s="72">
        <v>36.47</v>
      </c>
      <c r="H101" s="72">
        <v>36.47</v>
      </c>
      <c r="I101" s="43">
        <f t="shared" si="15"/>
        <v>4.0823</v>
      </c>
      <c r="J101" s="21"/>
      <c r="K101" s="118">
        <f t="shared" si="12"/>
        <v>85</v>
      </c>
      <c r="L101" s="119">
        <f t="shared" si="13"/>
        <v>61.998999999999995</v>
      </c>
      <c r="M101" s="120">
        <f t="shared" si="10"/>
        <v>72.94</v>
      </c>
      <c r="N101" s="119">
        <f t="shared" si="18"/>
        <v>1.0029999999999999</v>
      </c>
      <c r="O101" s="121">
        <f t="shared" si="11"/>
        <v>1.18</v>
      </c>
    </row>
    <row r="102" spans="1:15" s="1" customFormat="1" ht="15" customHeight="1" x14ac:dyDescent="0.25">
      <c r="A102" s="23">
        <v>18</v>
      </c>
      <c r="B102" s="48">
        <v>61340</v>
      </c>
      <c r="C102" s="19" t="s">
        <v>86</v>
      </c>
      <c r="D102" s="71">
        <v>140</v>
      </c>
      <c r="E102" s="72">
        <v>0.71</v>
      </c>
      <c r="F102" s="72">
        <v>12.14</v>
      </c>
      <c r="G102" s="72">
        <v>52.14</v>
      </c>
      <c r="H102" s="72">
        <v>35</v>
      </c>
      <c r="I102" s="43">
        <f t="shared" si="15"/>
        <v>4.2139999999999995</v>
      </c>
      <c r="J102" s="21"/>
      <c r="K102" s="118">
        <f t="shared" si="12"/>
        <v>140</v>
      </c>
      <c r="L102" s="119">
        <f t="shared" si="13"/>
        <v>121.99600000000001</v>
      </c>
      <c r="M102" s="120">
        <f t="shared" si="10"/>
        <v>87.14</v>
      </c>
      <c r="N102" s="119">
        <f t="shared" si="18"/>
        <v>0.99399999999999988</v>
      </c>
      <c r="O102" s="121">
        <f t="shared" si="11"/>
        <v>0.71</v>
      </c>
    </row>
    <row r="103" spans="1:15" s="1" customFormat="1" ht="15" customHeight="1" x14ac:dyDescent="0.25">
      <c r="A103" s="60">
        <v>19</v>
      </c>
      <c r="B103" s="48">
        <v>61390</v>
      </c>
      <c r="C103" s="19" t="s">
        <v>87</v>
      </c>
      <c r="D103" s="71">
        <v>104</v>
      </c>
      <c r="E103" s="72">
        <v>2.88</v>
      </c>
      <c r="F103" s="72">
        <v>25.96</v>
      </c>
      <c r="G103" s="72">
        <v>50</v>
      </c>
      <c r="H103" s="72">
        <v>21.15</v>
      </c>
      <c r="I103" s="43">
        <f t="shared" si="15"/>
        <v>3.8938999999999999</v>
      </c>
      <c r="J103" s="21"/>
      <c r="K103" s="118">
        <f t="shared" si="12"/>
        <v>104</v>
      </c>
      <c r="L103" s="119">
        <f t="shared" si="13"/>
        <v>73.996000000000009</v>
      </c>
      <c r="M103" s="120">
        <f t="shared" si="10"/>
        <v>71.150000000000006</v>
      </c>
      <c r="N103" s="119">
        <f t="shared" si="18"/>
        <v>2.9951999999999996</v>
      </c>
      <c r="O103" s="121">
        <f t="shared" si="11"/>
        <v>2.88</v>
      </c>
    </row>
    <row r="104" spans="1:15" s="1" customFormat="1" ht="15" customHeight="1" x14ac:dyDescent="0.25">
      <c r="A104" s="16">
        <v>20</v>
      </c>
      <c r="B104" s="48">
        <v>61410</v>
      </c>
      <c r="C104" s="19" t="s">
        <v>88</v>
      </c>
      <c r="D104" s="71">
        <v>102</v>
      </c>
      <c r="E104" s="72"/>
      <c r="F104" s="72">
        <v>9.8000000000000007</v>
      </c>
      <c r="G104" s="72">
        <v>49.02</v>
      </c>
      <c r="H104" s="72">
        <v>41.18</v>
      </c>
      <c r="I104" s="43">
        <f t="shared" si="15"/>
        <v>4.3137999999999996</v>
      </c>
      <c r="J104" s="21"/>
      <c r="K104" s="118">
        <f t="shared" si="12"/>
        <v>102</v>
      </c>
      <c r="L104" s="119">
        <f t="shared" si="13"/>
        <v>92.003999999999991</v>
      </c>
      <c r="M104" s="120">
        <f t="shared" si="10"/>
        <v>90.2</v>
      </c>
      <c r="N104" s="119">
        <f t="shared" si="18"/>
        <v>0</v>
      </c>
      <c r="O104" s="121">
        <f t="shared" si="11"/>
        <v>0</v>
      </c>
    </row>
    <row r="105" spans="1:15" s="1" customFormat="1" ht="15" customHeight="1" x14ac:dyDescent="0.25">
      <c r="A105" s="11">
        <v>21</v>
      </c>
      <c r="B105" s="48">
        <v>61430</v>
      </c>
      <c r="C105" s="19" t="s">
        <v>116</v>
      </c>
      <c r="D105" s="71">
        <v>270</v>
      </c>
      <c r="E105" s="72">
        <v>1.85</v>
      </c>
      <c r="F105" s="72">
        <v>7.41</v>
      </c>
      <c r="G105" s="72">
        <v>41.85</v>
      </c>
      <c r="H105" s="72">
        <v>48.89</v>
      </c>
      <c r="I105" s="43">
        <f t="shared" si="15"/>
        <v>4.3777999999999997</v>
      </c>
      <c r="J105" s="21"/>
      <c r="K105" s="118">
        <f t="shared" si="12"/>
        <v>270</v>
      </c>
      <c r="L105" s="119">
        <f t="shared" si="13"/>
        <v>244.99800000000002</v>
      </c>
      <c r="M105" s="120">
        <f t="shared" si="10"/>
        <v>90.740000000000009</v>
      </c>
      <c r="N105" s="119">
        <f t="shared" si="18"/>
        <v>4.9950000000000001</v>
      </c>
      <c r="O105" s="121">
        <f t="shared" si="11"/>
        <v>1.85</v>
      </c>
    </row>
    <row r="106" spans="1:15" s="1" customFormat="1" ht="15" customHeight="1" x14ac:dyDescent="0.25">
      <c r="A106" s="11">
        <v>22</v>
      </c>
      <c r="B106" s="48">
        <v>61440</v>
      </c>
      <c r="C106" s="19" t="s">
        <v>89</v>
      </c>
      <c r="D106" s="71">
        <v>282</v>
      </c>
      <c r="E106" s="72">
        <v>1.42</v>
      </c>
      <c r="F106" s="72">
        <v>12.06</v>
      </c>
      <c r="G106" s="72">
        <v>47.52</v>
      </c>
      <c r="H106" s="72">
        <v>39.01</v>
      </c>
      <c r="I106" s="43">
        <f t="shared" si="15"/>
        <v>4.2414999999999994</v>
      </c>
      <c r="J106" s="21"/>
      <c r="K106" s="118">
        <f t="shared" si="12"/>
        <v>282</v>
      </c>
      <c r="L106" s="119">
        <f t="shared" si="13"/>
        <v>244.0146</v>
      </c>
      <c r="M106" s="120">
        <f t="shared" si="10"/>
        <v>86.53</v>
      </c>
      <c r="N106" s="119">
        <f t="shared" si="18"/>
        <v>4.0044000000000004</v>
      </c>
      <c r="O106" s="121">
        <f t="shared" si="11"/>
        <v>1.42</v>
      </c>
    </row>
    <row r="107" spans="1:15" s="1" customFormat="1" ht="15" customHeight="1" x14ac:dyDescent="0.25">
      <c r="A107" s="11">
        <v>23</v>
      </c>
      <c r="B107" s="48">
        <v>61450</v>
      </c>
      <c r="C107" s="19" t="s">
        <v>117</v>
      </c>
      <c r="D107" s="71">
        <v>155</v>
      </c>
      <c r="E107" s="72"/>
      <c r="F107" s="72">
        <v>9.0299999999999994</v>
      </c>
      <c r="G107" s="72">
        <v>39.35</v>
      </c>
      <c r="H107" s="72">
        <v>51.61</v>
      </c>
      <c r="I107" s="43">
        <f t="shared" si="15"/>
        <v>4.4253999999999998</v>
      </c>
      <c r="J107" s="21"/>
      <c r="K107" s="118">
        <f t="shared" si="12"/>
        <v>155</v>
      </c>
      <c r="L107" s="119">
        <f t="shared" si="13"/>
        <v>140.988</v>
      </c>
      <c r="M107" s="120">
        <f t="shared" si="10"/>
        <v>90.960000000000008</v>
      </c>
      <c r="N107" s="119">
        <f t="shared" si="18"/>
        <v>0</v>
      </c>
      <c r="O107" s="121">
        <f t="shared" si="11"/>
        <v>0</v>
      </c>
    </row>
    <row r="108" spans="1:15" s="1" customFormat="1" ht="15" customHeight="1" x14ac:dyDescent="0.25">
      <c r="A108" s="11">
        <v>24</v>
      </c>
      <c r="B108" s="48">
        <v>61470</v>
      </c>
      <c r="C108" s="19" t="s">
        <v>90</v>
      </c>
      <c r="D108" s="71">
        <v>104</v>
      </c>
      <c r="E108" s="72"/>
      <c r="F108" s="72">
        <v>12.5</v>
      </c>
      <c r="G108" s="72">
        <v>48.08</v>
      </c>
      <c r="H108" s="72">
        <v>39.42</v>
      </c>
      <c r="I108" s="43">
        <f t="shared" si="15"/>
        <v>4.2692000000000005</v>
      </c>
      <c r="J108" s="21"/>
      <c r="K108" s="118">
        <f t="shared" si="12"/>
        <v>104</v>
      </c>
      <c r="L108" s="119">
        <f t="shared" si="13"/>
        <v>91</v>
      </c>
      <c r="M108" s="120">
        <f t="shared" si="10"/>
        <v>87.5</v>
      </c>
      <c r="N108" s="119">
        <f t="shared" si="18"/>
        <v>0</v>
      </c>
      <c r="O108" s="121">
        <f t="shared" si="11"/>
        <v>0</v>
      </c>
    </row>
    <row r="109" spans="1:15" s="1" customFormat="1" ht="15" customHeight="1" x14ac:dyDescent="0.25">
      <c r="A109" s="11">
        <v>25</v>
      </c>
      <c r="B109" s="48">
        <v>61490</v>
      </c>
      <c r="C109" s="19" t="s">
        <v>118</v>
      </c>
      <c r="D109" s="71">
        <v>262</v>
      </c>
      <c r="E109" s="72">
        <v>0.76</v>
      </c>
      <c r="F109" s="72">
        <v>11.83</v>
      </c>
      <c r="G109" s="72">
        <v>33.21</v>
      </c>
      <c r="H109" s="72">
        <v>54.2</v>
      </c>
      <c r="I109" s="43">
        <f t="shared" si="15"/>
        <v>4.4085000000000001</v>
      </c>
      <c r="J109" s="21"/>
      <c r="K109" s="118">
        <f t="shared" si="12"/>
        <v>262</v>
      </c>
      <c r="L109" s="119">
        <f t="shared" si="13"/>
        <v>229.01419999999999</v>
      </c>
      <c r="M109" s="120">
        <f t="shared" si="10"/>
        <v>87.41</v>
      </c>
      <c r="N109" s="119">
        <f t="shared" si="18"/>
        <v>1.9912000000000001</v>
      </c>
      <c r="O109" s="121">
        <f t="shared" si="11"/>
        <v>0.76</v>
      </c>
    </row>
    <row r="110" spans="1:15" s="1" customFormat="1" ht="15" customHeight="1" x14ac:dyDescent="0.25">
      <c r="A110" s="11">
        <v>26</v>
      </c>
      <c r="B110" s="48">
        <v>61500</v>
      </c>
      <c r="C110" s="19" t="s">
        <v>119</v>
      </c>
      <c r="D110" s="71">
        <v>240</v>
      </c>
      <c r="E110" s="72">
        <v>1.25</v>
      </c>
      <c r="F110" s="72">
        <v>3.75</v>
      </c>
      <c r="G110" s="72">
        <v>28.75</v>
      </c>
      <c r="H110" s="72">
        <v>66.25</v>
      </c>
      <c r="I110" s="43">
        <f t="shared" si="15"/>
        <v>4.5999999999999996</v>
      </c>
      <c r="J110" s="21"/>
      <c r="K110" s="118">
        <f t="shared" si="12"/>
        <v>240</v>
      </c>
      <c r="L110" s="119">
        <f t="shared" si="13"/>
        <v>228</v>
      </c>
      <c r="M110" s="120">
        <f t="shared" si="10"/>
        <v>95</v>
      </c>
      <c r="N110" s="119">
        <f t="shared" si="18"/>
        <v>3</v>
      </c>
      <c r="O110" s="121">
        <f t="shared" si="11"/>
        <v>1.25</v>
      </c>
    </row>
    <row r="111" spans="1:15" s="1" customFormat="1" ht="15" customHeight="1" x14ac:dyDescent="0.25">
      <c r="A111" s="11">
        <v>27</v>
      </c>
      <c r="B111" s="48">
        <v>61510</v>
      </c>
      <c r="C111" s="19" t="s">
        <v>91</v>
      </c>
      <c r="D111" s="71">
        <v>117</v>
      </c>
      <c r="E111" s="72">
        <v>0.85</v>
      </c>
      <c r="F111" s="72">
        <v>18.8</v>
      </c>
      <c r="G111" s="72">
        <v>51.28</v>
      </c>
      <c r="H111" s="72">
        <v>29.06</v>
      </c>
      <c r="I111" s="66">
        <f t="shared" si="15"/>
        <v>4.0851999999999995</v>
      </c>
      <c r="J111" s="21"/>
      <c r="K111" s="118">
        <f t="shared" si="12"/>
        <v>117</v>
      </c>
      <c r="L111" s="119">
        <f t="shared" si="13"/>
        <v>93.997800000000012</v>
      </c>
      <c r="M111" s="120">
        <f t="shared" si="10"/>
        <v>80.34</v>
      </c>
      <c r="N111" s="119">
        <f t="shared" si="18"/>
        <v>0.99450000000000005</v>
      </c>
      <c r="O111" s="121">
        <f t="shared" si="11"/>
        <v>0.85</v>
      </c>
    </row>
    <row r="112" spans="1:15" s="1" customFormat="1" ht="15" customHeight="1" x14ac:dyDescent="0.25">
      <c r="A112" s="11">
        <v>28</v>
      </c>
      <c r="B112" s="50">
        <v>61520</v>
      </c>
      <c r="C112" s="22" t="s">
        <v>120</v>
      </c>
      <c r="D112" s="71">
        <v>217</v>
      </c>
      <c r="E112" s="72">
        <v>0.46</v>
      </c>
      <c r="F112" s="72">
        <v>14.29</v>
      </c>
      <c r="G112" s="72">
        <v>36.409999999999997</v>
      </c>
      <c r="H112" s="72">
        <v>48.85</v>
      </c>
      <c r="I112" s="43">
        <f t="shared" si="15"/>
        <v>4.3367999999999993</v>
      </c>
      <c r="J112" s="21"/>
      <c r="K112" s="118">
        <f t="shared" si="12"/>
        <v>217</v>
      </c>
      <c r="L112" s="119">
        <f t="shared" si="13"/>
        <v>185.01419999999999</v>
      </c>
      <c r="M112" s="120">
        <f t="shared" si="10"/>
        <v>85.259999999999991</v>
      </c>
      <c r="N112" s="119">
        <f t="shared" si="18"/>
        <v>0.99820000000000009</v>
      </c>
      <c r="O112" s="121">
        <f t="shared" si="11"/>
        <v>0.46</v>
      </c>
    </row>
    <row r="113" spans="1:15" s="1" customFormat="1" ht="15" customHeight="1" x14ac:dyDescent="0.25">
      <c r="A113" s="15">
        <v>29</v>
      </c>
      <c r="B113" s="50">
        <v>61540</v>
      </c>
      <c r="C113" s="22" t="s">
        <v>121</v>
      </c>
      <c r="D113" s="89">
        <v>138</v>
      </c>
      <c r="E113" s="90">
        <v>1.45</v>
      </c>
      <c r="F113" s="90">
        <v>18.84</v>
      </c>
      <c r="G113" s="90">
        <v>52.9</v>
      </c>
      <c r="H113" s="91">
        <v>26.81</v>
      </c>
      <c r="I113" s="46">
        <f t="shared" si="15"/>
        <v>4.0506999999999991</v>
      </c>
      <c r="J113" s="21"/>
      <c r="K113" s="118">
        <f t="shared" si="12"/>
        <v>138</v>
      </c>
      <c r="L113" s="119">
        <f t="shared" si="13"/>
        <v>109.99979999999999</v>
      </c>
      <c r="M113" s="120">
        <f t="shared" si="10"/>
        <v>79.709999999999994</v>
      </c>
      <c r="N113" s="119">
        <f t="shared" si="18"/>
        <v>2.0009999999999999</v>
      </c>
      <c r="O113" s="121">
        <f t="shared" si="11"/>
        <v>1.45</v>
      </c>
    </row>
    <row r="114" spans="1:15" s="1" customFormat="1" ht="15" customHeight="1" x14ac:dyDescent="0.25">
      <c r="A114" s="15">
        <v>30</v>
      </c>
      <c r="B114" s="50">
        <v>61560</v>
      </c>
      <c r="C114" s="22" t="s">
        <v>123</v>
      </c>
      <c r="D114" s="92">
        <v>170</v>
      </c>
      <c r="E114" s="92">
        <v>0.59</v>
      </c>
      <c r="F114" s="93">
        <v>31.18</v>
      </c>
      <c r="G114" s="92">
        <v>39.409999999999997</v>
      </c>
      <c r="H114" s="92">
        <v>28.82</v>
      </c>
      <c r="I114" s="46">
        <f t="shared" si="15"/>
        <v>3.9645999999999999</v>
      </c>
      <c r="J114" s="21"/>
      <c r="K114" s="118">
        <f t="shared" si="12"/>
        <v>170</v>
      </c>
      <c r="L114" s="119">
        <f t="shared" si="13"/>
        <v>115.99099999999999</v>
      </c>
      <c r="M114" s="120">
        <f t="shared" si="10"/>
        <v>68.22999999999999</v>
      </c>
      <c r="N114" s="136">
        <f t="shared" si="18"/>
        <v>1.0029999999999999</v>
      </c>
      <c r="O114" s="121">
        <f t="shared" si="11"/>
        <v>0.59</v>
      </c>
    </row>
    <row r="115" spans="1:15" s="1" customFormat="1" ht="15" customHeight="1" thickBot="1" x14ac:dyDescent="0.3">
      <c r="A115" s="12">
        <v>31</v>
      </c>
      <c r="B115" s="50">
        <v>61570</v>
      </c>
      <c r="C115" s="22" t="s">
        <v>125</v>
      </c>
      <c r="D115" s="94">
        <v>60</v>
      </c>
      <c r="E115" s="95">
        <v>1.67</v>
      </c>
      <c r="F115" s="82">
        <v>8.33</v>
      </c>
      <c r="G115" s="95">
        <v>45</v>
      </c>
      <c r="H115" s="105">
        <v>45</v>
      </c>
      <c r="I115" s="45">
        <f t="shared" si="15"/>
        <v>4.3333000000000004</v>
      </c>
      <c r="J115" s="21"/>
      <c r="K115" s="122">
        <f t="shared" si="12"/>
        <v>60</v>
      </c>
      <c r="L115" s="123">
        <f t="shared" si="13"/>
        <v>54</v>
      </c>
      <c r="M115" s="124">
        <f t="shared" si="10"/>
        <v>90</v>
      </c>
      <c r="N115" s="123">
        <f t="shared" si="18"/>
        <v>1.0019999999999998</v>
      </c>
      <c r="O115" s="125">
        <f t="shared" si="11"/>
        <v>1.67</v>
      </c>
    </row>
    <row r="116" spans="1:15" s="1" customFormat="1" ht="15" customHeight="1" thickBot="1" x14ac:dyDescent="0.3">
      <c r="A116" s="40"/>
      <c r="B116" s="56"/>
      <c r="C116" s="37" t="s">
        <v>109</v>
      </c>
      <c r="D116" s="84">
        <f>SUM(D117:D125)</f>
        <v>1002</v>
      </c>
      <c r="E116" s="38">
        <f t="shared" ref="E116:H116" si="19">AVERAGE(E117:E125)</f>
        <v>3.5933333333333333</v>
      </c>
      <c r="F116" s="38">
        <f t="shared" si="19"/>
        <v>11.972222222222221</v>
      </c>
      <c r="G116" s="38">
        <f t="shared" si="19"/>
        <v>37.24111111111111</v>
      </c>
      <c r="H116" s="38">
        <f t="shared" si="19"/>
        <v>49.588888888888881</v>
      </c>
      <c r="I116" s="39">
        <f>AVERAGE(I117:I125)</f>
        <v>4.352211111111111</v>
      </c>
      <c r="J116" s="21"/>
      <c r="K116" s="132">
        <f t="shared" si="12"/>
        <v>1002</v>
      </c>
      <c r="L116" s="133">
        <f>SUM(L117:L125)</f>
        <v>848.9860000000001</v>
      </c>
      <c r="M116" s="134">
        <f t="shared" si="10"/>
        <v>86.829999999999984</v>
      </c>
      <c r="N116" s="133">
        <f>SUM(N117:N125)</f>
        <v>22.023</v>
      </c>
      <c r="O116" s="135">
        <f t="shared" si="11"/>
        <v>3.5933333333333333</v>
      </c>
    </row>
    <row r="117" spans="1:15" s="1" customFormat="1" ht="15" customHeight="1" x14ac:dyDescent="0.25">
      <c r="A117" s="10">
        <v>1</v>
      </c>
      <c r="B117" s="49">
        <v>70020</v>
      </c>
      <c r="C117" s="13" t="s">
        <v>92</v>
      </c>
      <c r="D117" s="85">
        <v>96</v>
      </c>
      <c r="E117" s="86"/>
      <c r="F117" s="86">
        <v>4.17</v>
      </c>
      <c r="G117" s="86">
        <v>13.54</v>
      </c>
      <c r="H117" s="86">
        <v>82.29</v>
      </c>
      <c r="I117" s="42">
        <f t="shared" si="15"/>
        <v>4.781200000000001</v>
      </c>
      <c r="J117" s="21"/>
      <c r="K117" s="114">
        <f t="shared" si="12"/>
        <v>96</v>
      </c>
      <c r="L117" s="115">
        <f t="shared" si="13"/>
        <v>91.996800000000007</v>
      </c>
      <c r="M117" s="116">
        <f t="shared" si="10"/>
        <v>95.830000000000013</v>
      </c>
      <c r="N117" s="115">
        <f t="shared" ref="N117:N125" si="20">O117*K117/100</f>
        <v>0</v>
      </c>
      <c r="O117" s="117">
        <f t="shared" si="11"/>
        <v>0</v>
      </c>
    </row>
    <row r="118" spans="1:15" s="1" customFormat="1" ht="15" customHeight="1" x14ac:dyDescent="0.25">
      <c r="A118" s="16">
        <v>2</v>
      </c>
      <c r="B118" s="48">
        <v>70110</v>
      </c>
      <c r="C118" s="19" t="s">
        <v>95</v>
      </c>
      <c r="D118" s="71">
        <v>71</v>
      </c>
      <c r="E118" s="72"/>
      <c r="F118" s="72">
        <v>16.899999999999999</v>
      </c>
      <c r="G118" s="72">
        <v>39.44</v>
      </c>
      <c r="H118" s="72">
        <v>43.66</v>
      </c>
      <c r="I118" s="43">
        <f t="shared" si="15"/>
        <v>4.2675999999999998</v>
      </c>
      <c r="J118" s="21"/>
      <c r="K118" s="118">
        <f t="shared" si="12"/>
        <v>71</v>
      </c>
      <c r="L118" s="119">
        <f t="shared" si="13"/>
        <v>59.000999999999998</v>
      </c>
      <c r="M118" s="120">
        <f t="shared" si="10"/>
        <v>83.1</v>
      </c>
      <c r="N118" s="119">
        <f t="shared" si="20"/>
        <v>0</v>
      </c>
      <c r="O118" s="121">
        <f t="shared" si="11"/>
        <v>0</v>
      </c>
    </row>
    <row r="119" spans="1:15" s="1" customFormat="1" ht="15" customHeight="1" x14ac:dyDescent="0.25">
      <c r="A119" s="11">
        <v>3</v>
      </c>
      <c r="B119" s="48">
        <v>70021</v>
      </c>
      <c r="C119" s="19" t="s">
        <v>93</v>
      </c>
      <c r="D119" s="71">
        <v>71</v>
      </c>
      <c r="E119" s="72"/>
      <c r="F119" s="72">
        <v>9.86</v>
      </c>
      <c r="G119" s="72">
        <v>50.7</v>
      </c>
      <c r="H119" s="72">
        <v>39.44</v>
      </c>
      <c r="I119" s="43">
        <f t="shared" si="15"/>
        <v>4.2957999999999998</v>
      </c>
      <c r="J119" s="21"/>
      <c r="K119" s="118">
        <f t="shared" si="12"/>
        <v>71</v>
      </c>
      <c r="L119" s="119">
        <f t="shared" si="13"/>
        <v>63.999399999999994</v>
      </c>
      <c r="M119" s="120">
        <f t="shared" si="10"/>
        <v>90.14</v>
      </c>
      <c r="N119" s="119">
        <f t="shared" si="20"/>
        <v>0</v>
      </c>
      <c r="O119" s="121">
        <f t="shared" si="11"/>
        <v>0</v>
      </c>
    </row>
    <row r="120" spans="1:15" s="1" customFormat="1" ht="15" customHeight="1" x14ac:dyDescent="0.25">
      <c r="A120" s="11">
        <v>4</v>
      </c>
      <c r="B120" s="48">
        <v>70040</v>
      </c>
      <c r="C120" s="19" t="s">
        <v>94</v>
      </c>
      <c r="D120" s="71">
        <v>76</v>
      </c>
      <c r="E120" s="72">
        <v>1.32</v>
      </c>
      <c r="F120" s="72">
        <v>15.79</v>
      </c>
      <c r="G120" s="72">
        <v>34.21</v>
      </c>
      <c r="H120" s="72">
        <v>48.68</v>
      </c>
      <c r="I120" s="43">
        <f t="shared" si="15"/>
        <v>4.3025000000000002</v>
      </c>
      <c r="J120" s="21"/>
      <c r="K120" s="118">
        <f t="shared" si="12"/>
        <v>76</v>
      </c>
      <c r="L120" s="119">
        <f t="shared" si="13"/>
        <v>62.996400000000001</v>
      </c>
      <c r="M120" s="120">
        <f t="shared" si="10"/>
        <v>82.89</v>
      </c>
      <c r="N120" s="119">
        <f t="shared" si="20"/>
        <v>1.0032000000000001</v>
      </c>
      <c r="O120" s="121">
        <f t="shared" si="11"/>
        <v>1.32</v>
      </c>
    </row>
    <row r="121" spans="1:15" s="1" customFormat="1" ht="15" customHeight="1" x14ac:dyDescent="0.25">
      <c r="A121" s="11">
        <v>5</v>
      </c>
      <c r="B121" s="48">
        <v>70100</v>
      </c>
      <c r="C121" s="19" t="s">
        <v>110</v>
      </c>
      <c r="D121" s="71">
        <v>77</v>
      </c>
      <c r="E121" s="72"/>
      <c r="F121" s="72">
        <v>1.3</v>
      </c>
      <c r="G121" s="72">
        <v>42.86</v>
      </c>
      <c r="H121" s="72">
        <v>55.84</v>
      </c>
      <c r="I121" s="43">
        <f t="shared" si="15"/>
        <v>4.5454000000000008</v>
      </c>
      <c r="J121" s="21"/>
      <c r="K121" s="118">
        <f t="shared" si="12"/>
        <v>77</v>
      </c>
      <c r="L121" s="119">
        <f t="shared" si="13"/>
        <v>75.999000000000009</v>
      </c>
      <c r="M121" s="120">
        <f t="shared" si="10"/>
        <v>98.7</v>
      </c>
      <c r="N121" s="119">
        <f t="shared" si="20"/>
        <v>0</v>
      </c>
      <c r="O121" s="121">
        <f t="shared" si="11"/>
        <v>0</v>
      </c>
    </row>
    <row r="122" spans="1:15" s="1" customFormat="1" ht="15" customHeight="1" x14ac:dyDescent="0.25">
      <c r="A122" s="11">
        <v>6</v>
      </c>
      <c r="B122" s="48">
        <v>70270</v>
      </c>
      <c r="C122" s="19" t="s">
        <v>96</v>
      </c>
      <c r="D122" s="71">
        <v>70</v>
      </c>
      <c r="E122" s="72"/>
      <c r="F122" s="72">
        <v>2.86</v>
      </c>
      <c r="G122" s="72">
        <v>37.14</v>
      </c>
      <c r="H122" s="72">
        <v>60</v>
      </c>
      <c r="I122" s="43">
        <f t="shared" si="15"/>
        <v>4.5713999999999997</v>
      </c>
      <c r="J122" s="21"/>
      <c r="K122" s="118">
        <f t="shared" si="12"/>
        <v>70</v>
      </c>
      <c r="L122" s="119">
        <f t="shared" si="13"/>
        <v>67.998000000000005</v>
      </c>
      <c r="M122" s="120">
        <f t="shared" si="10"/>
        <v>97.14</v>
      </c>
      <c r="N122" s="119">
        <f t="shared" si="20"/>
        <v>0</v>
      </c>
      <c r="O122" s="121">
        <f t="shared" si="11"/>
        <v>0</v>
      </c>
    </row>
    <row r="123" spans="1:15" s="1" customFormat="1" ht="15" customHeight="1" x14ac:dyDescent="0.25">
      <c r="A123" s="11">
        <v>7</v>
      </c>
      <c r="B123" s="48">
        <v>70510</v>
      </c>
      <c r="C123" s="19" t="s">
        <v>97</v>
      </c>
      <c r="D123" s="71">
        <v>48</v>
      </c>
      <c r="E123" s="72"/>
      <c r="F123" s="72">
        <v>22.92</v>
      </c>
      <c r="G123" s="72">
        <v>37.5</v>
      </c>
      <c r="H123" s="72">
        <v>39.58</v>
      </c>
      <c r="I123" s="43">
        <f t="shared" si="15"/>
        <v>4.1665999999999999</v>
      </c>
      <c r="J123" s="21"/>
      <c r="K123" s="118">
        <f t="shared" si="12"/>
        <v>48</v>
      </c>
      <c r="L123" s="119">
        <f t="shared" si="13"/>
        <v>36.998400000000004</v>
      </c>
      <c r="M123" s="120">
        <f t="shared" si="10"/>
        <v>77.08</v>
      </c>
      <c r="N123" s="119">
        <f t="shared" si="20"/>
        <v>0</v>
      </c>
      <c r="O123" s="126">
        <f t="shared" si="11"/>
        <v>0</v>
      </c>
    </row>
    <row r="124" spans="1:15" s="1" customFormat="1" ht="15" customHeight="1" x14ac:dyDescent="0.25">
      <c r="A124" s="15">
        <v>8</v>
      </c>
      <c r="B124" s="50">
        <v>10880</v>
      </c>
      <c r="C124" s="22" t="s">
        <v>122</v>
      </c>
      <c r="D124" s="80">
        <v>385</v>
      </c>
      <c r="E124" s="81">
        <v>3.9</v>
      </c>
      <c r="F124" s="81">
        <v>16.36</v>
      </c>
      <c r="G124" s="81">
        <v>41.82</v>
      </c>
      <c r="H124" s="81">
        <v>37.92</v>
      </c>
      <c r="I124" s="46">
        <f t="shared" si="15"/>
        <v>4.1375999999999999</v>
      </c>
      <c r="J124" s="21"/>
      <c r="K124" s="118">
        <f t="shared" si="12"/>
        <v>385</v>
      </c>
      <c r="L124" s="119">
        <f t="shared" si="13"/>
        <v>306.99900000000002</v>
      </c>
      <c r="M124" s="120">
        <f t="shared" si="10"/>
        <v>79.740000000000009</v>
      </c>
      <c r="N124" s="119">
        <f t="shared" si="20"/>
        <v>15.015000000000001</v>
      </c>
      <c r="O124" s="121">
        <f t="shared" si="11"/>
        <v>3.9</v>
      </c>
    </row>
    <row r="125" spans="1:15" s="1" customFormat="1" ht="15" customHeight="1" thickBot="1" x14ac:dyDescent="0.3">
      <c r="A125" s="12">
        <v>9</v>
      </c>
      <c r="B125" s="52">
        <v>10890</v>
      </c>
      <c r="C125" s="20" t="s">
        <v>124</v>
      </c>
      <c r="D125" s="87">
        <v>108</v>
      </c>
      <c r="E125" s="82">
        <v>5.56</v>
      </c>
      <c r="F125" s="82">
        <v>17.59</v>
      </c>
      <c r="G125" s="82">
        <v>37.96</v>
      </c>
      <c r="H125" s="83">
        <v>38.89</v>
      </c>
      <c r="I125" s="45">
        <f t="shared" si="15"/>
        <v>4.1017999999999999</v>
      </c>
      <c r="J125" s="21"/>
      <c r="K125" s="127">
        <f t="shared" si="12"/>
        <v>108</v>
      </c>
      <c r="L125" s="128">
        <f t="shared" si="13"/>
        <v>82.99799999999999</v>
      </c>
      <c r="M125" s="129">
        <f t="shared" si="10"/>
        <v>76.849999999999994</v>
      </c>
      <c r="N125" s="128">
        <f t="shared" si="20"/>
        <v>6.0047999999999995</v>
      </c>
      <c r="O125" s="130">
        <f t="shared" si="11"/>
        <v>5.56</v>
      </c>
    </row>
    <row r="126" spans="1:15" ht="15" customHeight="1" x14ac:dyDescent="0.25">
      <c r="A126" s="6"/>
      <c r="B126" s="6"/>
      <c r="C126" s="6"/>
      <c r="D126" s="426" t="s">
        <v>100</v>
      </c>
      <c r="E126" s="426"/>
      <c r="F126" s="426"/>
      <c r="G126" s="426"/>
      <c r="H126" s="426"/>
      <c r="I126" s="57">
        <f>AVERAGE(I7,I9:I17,I19:I30,I32:I48,I50:I68,I70:I83,I85:I115,I117:I125)</f>
        <v>4.1423964285714288</v>
      </c>
      <c r="J126" s="4"/>
      <c r="M126" s="131"/>
      <c r="N126" s="131"/>
      <c r="O126" s="131"/>
    </row>
    <row r="127" spans="1:15" ht="15" customHeight="1" x14ac:dyDescent="0.25">
      <c r="A127" s="6"/>
      <c r="B127" s="6"/>
      <c r="C127" s="6"/>
      <c r="D127" s="6"/>
      <c r="E127" s="7"/>
      <c r="F127" s="7"/>
      <c r="G127" s="8"/>
      <c r="H127" s="8"/>
      <c r="I127" s="9"/>
      <c r="J127" s="4"/>
    </row>
  </sheetData>
  <mergeCells count="8">
    <mergeCell ref="I4:I5"/>
    <mergeCell ref="D126:H126"/>
    <mergeCell ref="C2:D2"/>
    <mergeCell ref="A4:A5"/>
    <mergeCell ref="B4:B5"/>
    <mergeCell ref="C4:C5"/>
    <mergeCell ref="D4:D5"/>
    <mergeCell ref="E4:H4"/>
  </mergeCells>
  <conditionalFormatting sqref="I6:I126">
    <cfRule type="cellIs" dxfId="12" priority="16" stopIfTrue="1" operator="between">
      <formula>$I$126</formula>
      <formula>4.137</formula>
    </cfRule>
    <cfRule type="cellIs" dxfId="11" priority="400" stopIfTrue="1" operator="lessThan">
      <formula>3.5</formula>
    </cfRule>
    <cfRule type="cellIs" dxfId="10" priority="401" stopIfTrue="1" operator="between">
      <formula>$I$126</formula>
      <formula>3.5</formula>
    </cfRule>
    <cfRule type="cellIs" dxfId="9" priority="402" stopIfTrue="1" operator="between">
      <formula>4.5</formula>
      <formula>$I$126</formula>
    </cfRule>
    <cfRule type="cellIs" dxfId="8" priority="403" stopIfTrue="1" operator="greaterThanOrEqual">
      <formula>4.5</formula>
    </cfRule>
  </conditionalFormatting>
  <conditionalFormatting sqref="N7:O125">
    <cfRule type="cellIs" dxfId="7" priority="3" operator="equal">
      <formula>0</formula>
    </cfRule>
    <cfRule type="cellIs" dxfId="6" priority="4" operator="between">
      <formula>0</formula>
      <formula>9.99</formula>
    </cfRule>
    <cfRule type="cellIs" dxfId="5" priority="2" operator="greaterThanOrEqual">
      <formula>10</formula>
    </cfRule>
    <cfRule type="cellIs" dxfId="4" priority="1" operator="equal">
      <formula>"-"</formula>
    </cfRule>
  </conditionalFormatting>
  <conditionalFormatting sqref="M7:M125">
    <cfRule type="cellIs" dxfId="3" priority="12" operator="lessThan">
      <formula>50</formula>
    </cfRule>
    <cfRule type="cellIs" dxfId="2" priority="13" operator="between">
      <formula>50</formula>
      <formula>$M$6</formula>
    </cfRule>
    <cfRule type="cellIs" dxfId="1" priority="14" operator="between">
      <formula>$M$6</formula>
      <formula>90</formula>
    </cfRule>
    <cfRule type="cellIs" dxfId="0" priority="15" operator="between">
      <formula>90</formula>
      <formula>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Математика-4 2018-2021</vt:lpstr>
      <vt:lpstr>Математика-4 2018 расклад</vt:lpstr>
      <vt:lpstr>Математика-4 2019 расклад</vt:lpstr>
      <vt:lpstr>Математика-4 2020 расклад</vt:lpstr>
      <vt:lpstr>Математика-4 2021 расклад</vt:lpstr>
    </vt:vector>
  </TitlesOfParts>
  <Company>DNS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Горностаев Александр Октавьевич</cp:lastModifiedBy>
  <dcterms:created xsi:type="dcterms:W3CDTF">2017-12-19T03:05:30Z</dcterms:created>
  <dcterms:modified xsi:type="dcterms:W3CDTF">2022-03-03T04:21:54Z</dcterms:modified>
</cp:coreProperties>
</file>