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235" windowHeight="7950" tabRatio="675"/>
  </bookViews>
  <sheets>
    <sheet name="Математика-4 2020-2025" sheetId="13" r:id="rId1"/>
    <sheet name="Математика-4 2020 расклад" sheetId="10" r:id="rId2"/>
    <sheet name="Математика-4 2021 расклад" sheetId="9" r:id="rId3"/>
    <sheet name="Математика-4 2022 расклад" sheetId="14" r:id="rId4"/>
    <sheet name="Математика-4 2023 расклад" sheetId="15" r:id="rId5"/>
    <sheet name="Математика-4 2024 расклад" sheetId="16" r:id="rId6"/>
    <sheet name="Математика-4 2025 расклад" sheetId="17" r:id="rId7"/>
    <sheet name="Лист2" sheetId="18" r:id="rId8"/>
  </sheets>
  <calcPr calcId="145621"/>
</workbook>
</file>

<file path=xl/calcChain.xml><?xml version="1.0" encoding="utf-8"?>
<calcChain xmlns="http://schemas.openxmlformats.org/spreadsheetml/2006/main">
  <c r="I125" i="13" l="1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U125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AA125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86" i="13"/>
  <c r="AG87" i="13"/>
  <c r="AG88" i="13"/>
  <c r="AG89" i="13"/>
  <c r="AG90" i="13"/>
  <c r="AG91" i="13"/>
  <c r="AG92" i="13"/>
  <c r="AG93" i="13"/>
  <c r="AG94" i="13"/>
  <c r="AG95" i="13"/>
  <c r="AG96" i="13"/>
  <c r="AG97" i="13"/>
  <c r="AG98" i="13"/>
  <c r="AG99" i="13"/>
  <c r="AG100" i="13"/>
  <c r="AG101" i="13"/>
  <c r="AG102" i="13"/>
  <c r="AG103" i="13"/>
  <c r="AG104" i="13"/>
  <c r="AG105" i="13"/>
  <c r="AG106" i="13"/>
  <c r="AG107" i="13"/>
  <c r="AG108" i="13"/>
  <c r="AG109" i="13"/>
  <c r="AG110" i="13"/>
  <c r="AG111" i="13"/>
  <c r="AG112" i="13"/>
  <c r="AG113" i="13"/>
  <c r="AG114" i="13"/>
  <c r="AG115" i="13"/>
  <c r="AG116" i="13"/>
  <c r="AG117" i="13"/>
  <c r="AG118" i="13"/>
  <c r="AG119" i="13"/>
  <c r="AG120" i="13"/>
  <c r="AG121" i="13"/>
  <c r="AG122" i="13"/>
  <c r="AG123" i="13"/>
  <c r="AG124" i="13"/>
  <c r="AG125" i="13"/>
  <c r="AG7" i="13"/>
  <c r="AG6" i="13"/>
  <c r="AA6" i="13"/>
  <c r="U6" i="13"/>
  <c r="O6" i="13"/>
  <c r="I6" i="13"/>
  <c r="I125" i="17"/>
  <c r="I124" i="17"/>
  <c r="I123" i="17"/>
  <c r="I122" i="17"/>
  <c r="I121" i="17"/>
  <c r="I120" i="17"/>
  <c r="I119" i="17"/>
  <c r="I118" i="17"/>
  <c r="I117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 s="1"/>
  <c r="I29" i="17"/>
  <c r="I28" i="17"/>
  <c r="I27" i="17"/>
  <c r="I26" i="17"/>
  <c r="I25" i="17"/>
  <c r="I24" i="17"/>
  <c r="I23" i="17"/>
  <c r="I22" i="17"/>
  <c r="I21" i="17"/>
  <c r="I20" i="17"/>
  <c r="I19" i="17"/>
  <c r="I18" i="17"/>
  <c r="I16" i="17"/>
  <c r="I15" i="17"/>
  <c r="I14" i="17"/>
  <c r="I13" i="17"/>
  <c r="I12" i="17"/>
  <c r="I11" i="17"/>
  <c r="I10" i="17"/>
  <c r="I9" i="17"/>
  <c r="I8" i="17"/>
  <c r="O114" i="17"/>
  <c r="M114" i="17"/>
  <c r="K114" i="17"/>
  <c r="O125" i="17"/>
  <c r="M125" i="17"/>
  <c r="K125" i="17"/>
  <c r="O124" i="17"/>
  <c r="M124" i="17"/>
  <c r="K124" i="17"/>
  <c r="O123" i="17"/>
  <c r="M123" i="17"/>
  <c r="K123" i="17"/>
  <c r="O122" i="17"/>
  <c r="M122" i="17"/>
  <c r="L122" i="17" s="1"/>
  <c r="K122" i="17"/>
  <c r="O121" i="17"/>
  <c r="M121" i="17"/>
  <c r="L121" i="17"/>
  <c r="K121" i="17"/>
  <c r="O120" i="17"/>
  <c r="M120" i="17"/>
  <c r="K120" i="17"/>
  <c r="O119" i="17"/>
  <c r="N119" i="17"/>
  <c r="M119" i="17"/>
  <c r="L119" i="17"/>
  <c r="K119" i="17"/>
  <c r="O118" i="17"/>
  <c r="M118" i="17"/>
  <c r="K118" i="17"/>
  <c r="O117" i="17"/>
  <c r="N117" i="17"/>
  <c r="M117" i="17"/>
  <c r="L117" i="17"/>
  <c r="K117" i="17"/>
  <c r="I116" i="17"/>
  <c r="H116" i="17"/>
  <c r="G116" i="17"/>
  <c r="M116" i="17" s="1"/>
  <c r="F116" i="17"/>
  <c r="E116" i="17"/>
  <c r="O116" i="17" s="1"/>
  <c r="D116" i="17"/>
  <c r="K116" i="17" s="1"/>
  <c r="O115" i="17"/>
  <c r="M115" i="17"/>
  <c r="K115" i="17"/>
  <c r="O113" i="17"/>
  <c r="M113" i="17"/>
  <c r="K113" i="17"/>
  <c r="O112" i="17"/>
  <c r="M112" i="17"/>
  <c r="K112" i="17"/>
  <c r="O111" i="17"/>
  <c r="M111" i="17"/>
  <c r="K111" i="17"/>
  <c r="O110" i="17"/>
  <c r="M110" i="17"/>
  <c r="K110" i="17"/>
  <c r="N110" i="17" s="1"/>
  <c r="O109" i="17"/>
  <c r="N109" i="17" s="1"/>
  <c r="M109" i="17"/>
  <c r="L109" i="17" s="1"/>
  <c r="K109" i="17"/>
  <c r="O108" i="17"/>
  <c r="M108" i="17"/>
  <c r="K108" i="17"/>
  <c r="O107" i="17"/>
  <c r="N107" i="17" s="1"/>
  <c r="M107" i="17"/>
  <c r="L107" i="17" s="1"/>
  <c r="K107" i="17"/>
  <c r="O106" i="17"/>
  <c r="M106" i="17"/>
  <c r="K106" i="17"/>
  <c r="O105" i="17"/>
  <c r="N105" i="17" s="1"/>
  <c r="M105" i="17"/>
  <c r="L105" i="17" s="1"/>
  <c r="K105" i="17"/>
  <c r="O104" i="17"/>
  <c r="M104" i="17"/>
  <c r="K104" i="17"/>
  <c r="O103" i="17"/>
  <c r="N103" i="17" s="1"/>
  <c r="M103" i="17"/>
  <c r="L103" i="17" s="1"/>
  <c r="K103" i="17"/>
  <c r="O102" i="17"/>
  <c r="M102" i="17"/>
  <c r="K102" i="17"/>
  <c r="O101" i="17"/>
  <c r="N101" i="17" s="1"/>
  <c r="M101" i="17"/>
  <c r="L101" i="17" s="1"/>
  <c r="K101" i="17"/>
  <c r="O100" i="17"/>
  <c r="M100" i="17"/>
  <c r="K100" i="17"/>
  <c r="O99" i="17"/>
  <c r="N99" i="17" s="1"/>
  <c r="M99" i="17"/>
  <c r="L99" i="17" s="1"/>
  <c r="K99" i="17"/>
  <c r="O98" i="17"/>
  <c r="M98" i="17"/>
  <c r="K98" i="17"/>
  <c r="O97" i="17"/>
  <c r="N97" i="17" s="1"/>
  <c r="M97" i="17"/>
  <c r="L97" i="17" s="1"/>
  <c r="K97" i="17"/>
  <c r="O96" i="17"/>
  <c r="M96" i="17"/>
  <c r="K96" i="17"/>
  <c r="O95" i="17"/>
  <c r="N95" i="17" s="1"/>
  <c r="M95" i="17"/>
  <c r="L95" i="17" s="1"/>
  <c r="K95" i="17"/>
  <c r="O94" i="17"/>
  <c r="M94" i="17"/>
  <c r="K94" i="17"/>
  <c r="O93" i="17"/>
  <c r="N93" i="17" s="1"/>
  <c r="M93" i="17"/>
  <c r="L93" i="17" s="1"/>
  <c r="K93" i="17"/>
  <c r="O92" i="17"/>
  <c r="M92" i="17"/>
  <c r="K92" i="17"/>
  <c r="O91" i="17"/>
  <c r="N91" i="17" s="1"/>
  <c r="M91" i="17"/>
  <c r="L91" i="17" s="1"/>
  <c r="K91" i="17"/>
  <c r="O90" i="17"/>
  <c r="M90" i="17"/>
  <c r="K90" i="17"/>
  <c r="O89" i="17"/>
  <c r="N89" i="17" s="1"/>
  <c r="M89" i="17"/>
  <c r="L89" i="17" s="1"/>
  <c r="K89" i="17"/>
  <c r="O88" i="17"/>
  <c r="M88" i="17"/>
  <c r="K88" i="17"/>
  <c r="O87" i="17"/>
  <c r="N87" i="17" s="1"/>
  <c r="M87" i="17"/>
  <c r="L87" i="17" s="1"/>
  <c r="K87" i="17"/>
  <c r="O86" i="17"/>
  <c r="M86" i="17"/>
  <c r="K86" i="17"/>
  <c r="O85" i="17"/>
  <c r="N85" i="17" s="1"/>
  <c r="M85" i="17"/>
  <c r="L85" i="17" s="1"/>
  <c r="K85" i="17"/>
  <c r="H84" i="17"/>
  <c r="G84" i="17"/>
  <c r="M84" i="17" s="1"/>
  <c r="F84" i="17"/>
  <c r="E84" i="17"/>
  <c r="O84" i="17" s="1"/>
  <c r="D84" i="17"/>
  <c r="K84" i="17" s="1"/>
  <c r="O83" i="17"/>
  <c r="M83" i="17"/>
  <c r="K83" i="17"/>
  <c r="O82" i="17"/>
  <c r="M82" i="17"/>
  <c r="K82" i="17"/>
  <c r="O81" i="17"/>
  <c r="M81" i="17"/>
  <c r="K81" i="17"/>
  <c r="O80" i="17"/>
  <c r="M80" i="17"/>
  <c r="K80" i="17"/>
  <c r="O79" i="17"/>
  <c r="M79" i="17"/>
  <c r="K79" i="17"/>
  <c r="O78" i="17"/>
  <c r="M78" i="17"/>
  <c r="K78" i="17"/>
  <c r="O77" i="17"/>
  <c r="M77" i="17"/>
  <c r="K77" i="17"/>
  <c r="O76" i="17"/>
  <c r="M76" i="17"/>
  <c r="K76" i="17"/>
  <c r="O75" i="17"/>
  <c r="M75" i="17"/>
  <c r="K75" i="17"/>
  <c r="O74" i="17"/>
  <c r="M74" i="17"/>
  <c r="K74" i="17"/>
  <c r="O73" i="17"/>
  <c r="M73" i="17"/>
  <c r="K73" i="17"/>
  <c r="O72" i="17"/>
  <c r="M72" i="17"/>
  <c r="K72" i="17"/>
  <c r="O71" i="17"/>
  <c r="M71" i="17"/>
  <c r="K71" i="17"/>
  <c r="O70" i="17"/>
  <c r="M70" i="17"/>
  <c r="K70" i="17"/>
  <c r="I69" i="17"/>
  <c r="H69" i="17"/>
  <c r="G69" i="17"/>
  <c r="F69" i="17"/>
  <c r="E69" i="17"/>
  <c r="O69" i="17" s="1"/>
  <c r="D69" i="17"/>
  <c r="K69" i="17" s="1"/>
  <c r="O68" i="17"/>
  <c r="M68" i="17"/>
  <c r="K68" i="17"/>
  <c r="O67" i="17"/>
  <c r="M67" i="17"/>
  <c r="K67" i="17"/>
  <c r="O66" i="17"/>
  <c r="M66" i="17"/>
  <c r="K66" i="17"/>
  <c r="O65" i="17"/>
  <c r="M65" i="17"/>
  <c r="K65" i="17"/>
  <c r="O64" i="17"/>
  <c r="M64" i="17"/>
  <c r="K64" i="17"/>
  <c r="O63" i="17"/>
  <c r="M63" i="17"/>
  <c r="L63" i="17" s="1"/>
  <c r="K63" i="17"/>
  <c r="O62" i="17"/>
  <c r="M62" i="17"/>
  <c r="K62" i="17"/>
  <c r="O61" i="17"/>
  <c r="M61" i="17"/>
  <c r="L61" i="17" s="1"/>
  <c r="K61" i="17"/>
  <c r="O60" i="17"/>
  <c r="M60" i="17"/>
  <c r="K60" i="17"/>
  <c r="O59" i="17"/>
  <c r="M59" i="17"/>
  <c r="L59" i="17" s="1"/>
  <c r="K59" i="17"/>
  <c r="O58" i="17"/>
  <c r="M58" i="17"/>
  <c r="K58" i="17"/>
  <c r="O57" i="17"/>
  <c r="M57" i="17"/>
  <c r="L57" i="17" s="1"/>
  <c r="K57" i="17"/>
  <c r="O56" i="17"/>
  <c r="M56" i="17"/>
  <c r="K56" i="17"/>
  <c r="O55" i="17"/>
  <c r="M55" i="17"/>
  <c r="K55" i="17"/>
  <c r="O54" i="17"/>
  <c r="M54" i="17"/>
  <c r="K54" i="17"/>
  <c r="O53" i="17"/>
  <c r="M53" i="17"/>
  <c r="K53" i="17"/>
  <c r="O52" i="17"/>
  <c r="M52" i="17"/>
  <c r="K52" i="17"/>
  <c r="O51" i="17"/>
  <c r="M51" i="17"/>
  <c r="K51" i="17"/>
  <c r="O50" i="17"/>
  <c r="M50" i="17"/>
  <c r="K50" i="17"/>
  <c r="O49" i="17"/>
  <c r="M49" i="17"/>
  <c r="K49" i="17"/>
  <c r="I48" i="17"/>
  <c r="H48" i="17"/>
  <c r="G48" i="17"/>
  <c r="F48" i="17"/>
  <c r="E48" i="17"/>
  <c r="O48" i="17" s="1"/>
  <c r="D48" i="17"/>
  <c r="K48" i="17" s="1"/>
  <c r="O47" i="17"/>
  <c r="M47" i="17"/>
  <c r="K47" i="17"/>
  <c r="O46" i="17"/>
  <c r="M46" i="17"/>
  <c r="L46" i="17" s="1"/>
  <c r="K46" i="17"/>
  <c r="O45" i="17"/>
  <c r="M45" i="17"/>
  <c r="K45" i="17"/>
  <c r="O44" i="17"/>
  <c r="M44" i="17"/>
  <c r="L44" i="17" s="1"/>
  <c r="K44" i="17"/>
  <c r="N44" i="17" s="1"/>
  <c r="O43" i="17"/>
  <c r="M43" i="17"/>
  <c r="K43" i="17"/>
  <c r="O42" i="17"/>
  <c r="M42" i="17"/>
  <c r="L42" i="17" s="1"/>
  <c r="K42" i="17"/>
  <c r="O41" i="17"/>
  <c r="M41" i="17"/>
  <c r="K41" i="17"/>
  <c r="O40" i="17"/>
  <c r="M40" i="17"/>
  <c r="L40" i="17" s="1"/>
  <c r="K40" i="17"/>
  <c r="O39" i="17"/>
  <c r="M39" i="17"/>
  <c r="K39" i="17"/>
  <c r="O38" i="17"/>
  <c r="M38" i="17"/>
  <c r="L38" i="17" s="1"/>
  <c r="K38" i="17"/>
  <c r="O37" i="17"/>
  <c r="M37" i="17"/>
  <c r="K37" i="17"/>
  <c r="O36" i="17"/>
  <c r="M36" i="17"/>
  <c r="L36" i="17" s="1"/>
  <c r="K36" i="17"/>
  <c r="O35" i="17"/>
  <c r="M35" i="17"/>
  <c r="K35" i="17"/>
  <c r="O34" i="17"/>
  <c r="M34" i="17"/>
  <c r="L34" i="17" s="1"/>
  <c r="K34" i="17"/>
  <c r="O33" i="17"/>
  <c r="M33" i="17"/>
  <c r="K33" i="17"/>
  <c r="O32" i="17"/>
  <c r="M32" i="17"/>
  <c r="L32" i="17" s="1"/>
  <c r="K32" i="17"/>
  <c r="O31" i="17"/>
  <c r="M31" i="17"/>
  <c r="K31" i="17"/>
  <c r="H30" i="17"/>
  <c r="G30" i="17"/>
  <c r="M30" i="17" s="1"/>
  <c r="F30" i="17"/>
  <c r="E30" i="17"/>
  <c r="O30" i="17" s="1"/>
  <c r="D30" i="17"/>
  <c r="K30" i="17" s="1"/>
  <c r="O29" i="17"/>
  <c r="M29" i="17"/>
  <c r="K29" i="17"/>
  <c r="O28" i="17"/>
  <c r="M28" i="17"/>
  <c r="K28" i="17"/>
  <c r="O27" i="17"/>
  <c r="M27" i="17"/>
  <c r="K27" i="17"/>
  <c r="O26" i="17"/>
  <c r="M26" i="17"/>
  <c r="K26" i="17"/>
  <c r="O25" i="17"/>
  <c r="M25" i="17"/>
  <c r="K25" i="17"/>
  <c r="O24" i="17"/>
  <c r="M24" i="17"/>
  <c r="K24" i="17"/>
  <c r="O23" i="17"/>
  <c r="M23" i="17"/>
  <c r="K23" i="17"/>
  <c r="O22" i="17"/>
  <c r="M22" i="17"/>
  <c r="K22" i="17"/>
  <c r="O21" i="17"/>
  <c r="M21" i="17"/>
  <c r="K21" i="17"/>
  <c r="O20" i="17"/>
  <c r="M20" i="17"/>
  <c r="K20" i="17"/>
  <c r="O19" i="17"/>
  <c r="M19" i="17"/>
  <c r="K19" i="17"/>
  <c r="O18" i="17"/>
  <c r="M18" i="17"/>
  <c r="K18" i="17"/>
  <c r="I17" i="17"/>
  <c r="H17" i="17"/>
  <c r="G17" i="17"/>
  <c r="F17" i="17"/>
  <c r="E17" i="17"/>
  <c r="O17" i="17" s="1"/>
  <c r="D17" i="17"/>
  <c r="O16" i="17"/>
  <c r="M16" i="17"/>
  <c r="K16" i="17"/>
  <c r="O15" i="17"/>
  <c r="N15" i="17"/>
  <c r="M15" i="17"/>
  <c r="L15" i="17"/>
  <c r="K15" i="17"/>
  <c r="O14" i="17"/>
  <c r="M14" i="17"/>
  <c r="K14" i="17"/>
  <c r="O13" i="17"/>
  <c r="N13" i="17"/>
  <c r="M13" i="17"/>
  <c r="L13" i="17"/>
  <c r="K13" i="17"/>
  <c r="O12" i="17"/>
  <c r="M12" i="17"/>
  <c r="K12" i="17"/>
  <c r="O11" i="17"/>
  <c r="N11" i="17"/>
  <c r="M11" i="17"/>
  <c r="L11" i="17"/>
  <c r="K11" i="17"/>
  <c r="O10" i="17"/>
  <c r="M10" i="17"/>
  <c r="K10" i="17"/>
  <c r="O9" i="17"/>
  <c r="N9" i="17"/>
  <c r="M9" i="17"/>
  <c r="L9" i="17"/>
  <c r="K9" i="17"/>
  <c r="O8" i="17"/>
  <c r="M8" i="17"/>
  <c r="K8" i="17"/>
  <c r="I126" i="17"/>
  <c r="H7" i="17"/>
  <c r="G7" i="17"/>
  <c r="F7" i="17"/>
  <c r="E7" i="17"/>
  <c r="O7" i="17" s="1"/>
  <c r="D7" i="17"/>
  <c r="K7" i="17" s="1"/>
  <c r="H6" i="17"/>
  <c r="G6" i="17"/>
  <c r="F6" i="17"/>
  <c r="E6" i="17"/>
  <c r="O6" i="17" s="1"/>
  <c r="AF114" i="13"/>
  <c r="AE114" i="13"/>
  <c r="AD114" i="13"/>
  <c r="AC114" i="13"/>
  <c r="AB114" i="13"/>
  <c r="AB113" i="13"/>
  <c r="AC113" i="13"/>
  <c r="AD113" i="13"/>
  <c r="AE113" i="13"/>
  <c r="AF113" i="13"/>
  <c r="Z114" i="13"/>
  <c r="Y114" i="13"/>
  <c r="X114" i="13"/>
  <c r="W114" i="13"/>
  <c r="V114" i="13"/>
  <c r="V113" i="13"/>
  <c r="W113" i="13"/>
  <c r="X113" i="13"/>
  <c r="Y113" i="13"/>
  <c r="Z113" i="13"/>
  <c r="T114" i="13"/>
  <c r="S114" i="13"/>
  <c r="R114" i="13"/>
  <c r="Q114" i="13"/>
  <c r="P114" i="13"/>
  <c r="N114" i="13"/>
  <c r="M114" i="13"/>
  <c r="L114" i="13"/>
  <c r="K114" i="13"/>
  <c r="J114" i="13"/>
  <c r="H114" i="13"/>
  <c r="G114" i="13"/>
  <c r="F114" i="13"/>
  <c r="E114" i="13"/>
  <c r="D114" i="13"/>
  <c r="L124" i="17" l="1"/>
  <c r="L114" i="17"/>
  <c r="I84" i="17"/>
  <c r="N114" i="17"/>
  <c r="L68" i="17"/>
  <c r="N68" i="17"/>
  <c r="L31" i="17"/>
  <c r="N32" i="17"/>
  <c r="L33" i="17"/>
  <c r="N34" i="17"/>
  <c r="L35" i="17"/>
  <c r="N36" i="17"/>
  <c r="L37" i="17"/>
  <c r="N38" i="17"/>
  <c r="L39" i="17"/>
  <c r="N40" i="17"/>
  <c r="L41" i="17"/>
  <c r="N42" i="17"/>
  <c r="L43" i="17"/>
  <c r="N14" i="17"/>
  <c r="N16" i="17"/>
  <c r="I6" i="17"/>
  <c r="I7" i="17"/>
  <c r="N8" i="17"/>
  <c r="N10" i="17"/>
  <c r="N7" i="17" s="1"/>
  <c r="N12" i="17"/>
  <c r="L8" i="17"/>
  <c r="L10" i="17"/>
  <c r="L12" i="17"/>
  <c r="L14" i="17"/>
  <c r="L16" i="17"/>
  <c r="L19" i="17"/>
  <c r="L21" i="17"/>
  <c r="L23" i="17"/>
  <c r="L25" i="17"/>
  <c r="L27" i="17"/>
  <c r="L29" i="17"/>
  <c r="N31" i="17"/>
  <c r="N33" i="17"/>
  <c r="N35" i="17"/>
  <c r="N37" i="17"/>
  <c r="N39" i="17"/>
  <c r="N41" i="17"/>
  <c r="N43" i="17"/>
  <c r="L45" i="17"/>
  <c r="N46" i="17"/>
  <c r="L47" i="17"/>
  <c r="L66" i="17"/>
  <c r="L71" i="17"/>
  <c r="L73" i="17"/>
  <c r="L75" i="17"/>
  <c r="L77" i="17"/>
  <c r="L79" i="17"/>
  <c r="L81" i="17"/>
  <c r="L83" i="17"/>
  <c r="L86" i="17"/>
  <c r="L88" i="17"/>
  <c r="L90" i="17"/>
  <c r="L92" i="17"/>
  <c r="L94" i="17"/>
  <c r="L96" i="17"/>
  <c r="L98" i="17"/>
  <c r="L100" i="17"/>
  <c r="L102" i="17"/>
  <c r="L104" i="17"/>
  <c r="L106" i="17"/>
  <c r="L108" i="17"/>
  <c r="L110" i="17"/>
  <c r="L112" i="17"/>
  <c r="L115" i="17"/>
  <c r="L118" i="17"/>
  <c r="L120" i="17"/>
  <c r="L30" i="17"/>
  <c r="N45" i="17"/>
  <c r="N47" i="17"/>
  <c r="N86" i="17"/>
  <c r="N88" i="17"/>
  <c r="N90" i="17"/>
  <c r="N92" i="17"/>
  <c r="N94" i="17"/>
  <c r="N96" i="17"/>
  <c r="N98" i="17"/>
  <c r="N100" i="17"/>
  <c r="N102" i="17"/>
  <c r="N104" i="17"/>
  <c r="N106" i="17"/>
  <c r="N108" i="17"/>
  <c r="N118" i="17"/>
  <c r="N120" i="17"/>
  <c r="N121" i="17"/>
  <c r="N122" i="17"/>
  <c r="L123" i="17"/>
  <c r="N124" i="17"/>
  <c r="L125" i="17"/>
  <c r="N123" i="17"/>
  <c r="N125" i="17"/>
  <c r="L111" i="17"/>
  <c r="N112" i="17"/>
  <c r="L113" i="17"/>
  <c r="N115" i="17"/>
  <c r="N111" i="17"/>
  <c r="N113" i="17"/>
  <c r="N70" i="17"/>
  <c r="N72" i="17"/>
  <c r="N74" i="17"/>
  <c r="N76" i="17"/>
  <c r="N78" i="17"/>
  <c r="N80" i="17"/>
  <c r="N82" i="17"/>
  <c r="M69" i="17"/>
  <c r="L70" i="17"/>
  <c r="N71" i="17"/>
  <c r="L72" i="17"/>
  <c r="N73" i="17"/>
  <c r="L74" i="17"/>
  <c r="N75" i="17"/>
  <c r="L76" i="17"/>
  <c r="N77" i="17"/>
  <c r="L78" i="17"/>
  <c r="N79" i="17"/>
  <c r="L80" i="17"/>
  <c r="N81" i="17"/>
  <c r="L82" i="17"/>
  <c r="N83" i="17"/>
  <c r="L65" i="17"/>
  <c r="N66" i="17"/>
  <c r="L67" i="17"/>
  <c r="N65" i="17"/>
  <c r="N67" i="17"/>
  <c r="M48" i="17"/>
  <c r="L56" i="17"/>
  <c r="N57" i="17"/>
  <c r="L58" i="17"/>
  <c r="N59" i="17"/>
  <c r="L60" i="17"/>
  <c r="N61" i="17"/>
  <c r="L62" i="17"/>
  <c r="N63" i="17"/>
  <c r="L64" i="17"/>
  <c r="N56" i="17"/>
  <c r="N58" i="17"/>
  <c r="N60" i="17"/>
  <c r="N62" i="17"/>
  <c r="N64" i="17"/>
  <c r="M17" i="17"/>
  <c r="L18" i="17"/>
  <c r="N19" i="17"/>
  <c r="L20" i="17"/>
  <c r="N21" i="17"/>
  <c r="L22" i="17"/>
  <c r="N23" i="17"/>
  <c r="L24" i="17"/>
  <c r="N25" i="17"/>
  <c r="L26" i="17"/>
  <c r="N27" i="17"/>
  <c r="L28" i="17"/>
  <c r="N29" i="17"/>
  <c r="N18" i="17"/>
  <c r="N20" i="17"/>
  <c r="N22" i="17"/>
  <c r="N24" i="17"/>
  <c r="N26" i="17"/>
  <c r="N28" i="17"/>
  <c r="M6" i="17"/>
  <c r="D6" i="17"/>
  <c r="K6" i="17" s="1"/>
  <c r="M7" i="17"/>
  <c r="K17" i="17"/>
  <c r="L49" i="17"/>
  <c r="L50" i="17"/>
  <c r="L51" i="17"/>
  <c r="L52" i="17"/>
  <c r="L53" i="17"/>
  <c r="L54" i="17"/>
  <c r="L55" i="17"/>
  <c r="N49" i="17"/>
  <c r="N50" i="17"/>
  <c r="N51" i="17"/>
  <c r="N52" i="17"/>
  <c r="N53" i="17"/>
  <c r="N54" i="17"/>
  <c r="N55" i="17"/>
  <c r="AF125" i="13"/>
  <c r="AF124" i="13"/>
  <c r="AF123" i="13"/>
  <c r="AF122" i="13"/>
  <c r="AF121" i="13"/>
  <c r="AF120" i="13"/>
  <c r="AF119" i="13"/>
  <c r="AF118" i="13"/>
  <c r="AF117" i="13"/>
  <c r="AF116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AF6" i="13"/>
  <c r="Z125" i="13"/>
  <c r="Z124" i="13"/>
  <c r="Z123" i="13"/>
  <c r="Z122" i="13"/>
  <c r="Z121" i="13"/>
  <c r="Z120" i="13"/>
  <c r="Z119" i="13"/>
  <c r="Z118" i="13"/>
  <c r="Z117" i="13"/>
  <c r="Z116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T125" i="13"/>
  <c r="T124" i="13"/>
  <c r="T123" i="13"/>
  <c r="T122" i="13"/>
  <c r="T121" i="13"/>
  <c r="T120" i="13"/>
  <c r="T119" i="13"/>
  <c r="T118" i="13"/>
  <c r="T117" i="13"/>
  <c r="T116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N125" i="13"/>
  <c r="N124" i="13"/>
  <c r="N123" i="13"/>
  <c r="N122" i="13"/>
  <c r="N121" i="13"/>
  <c r="N120" i="13"/>
  <c r="N119" i="13"/>
  <c r="N118" i="13"/>
  <c r="N117" i="13"/>
  <c r="N116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H125" i="13"/>
  <c r="H124" i="13"/>
  <c r="H123" i="13"/>
  <c r="H122" i="13"/>
  <c r="H121" i="13"/>
  <c r="H120" i="13"/>
  <c r="H119" i="13"/>
  <c r="H118" i="13"/>
  <c r="H117" i="13"/>
  <c r="H116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O124" i="16"/>
  <c r="M124" i="16"/>
  <c r="K124" i="16"/>
  <c r="N124" i="16" s="1"/>
  <c r="O123" i="16"/>
  <c r="M123" i="16"/>
  <c r="K123" i="16"/>
  <c r="N123" i="16" s="1"/>
  <c r="O122" i="16"/>
  <c r="M122" i="16"/>
  <c r="K122" i="16"/>
  <c r="N122" i="16" s="1"/>
  <c r="O121" i="16"/>
  <c r="M121" i="16"/>
  <c r="K121" i="16"/>
  <c r="N121" i="16" s="1"/>
  <c r="O120" i="16"/>
  <c r="M120" i="16"/>
  <c r="K120" i="16"/>
  <c r="N120" i="16" s="1"/>
  <c r="O119" i="16"/>
  <c r="M119" i="16"/>
  <c r="K119" i="16"/>
  <c r="N119" i="16" s="1"/>
  <c r="O118" i="16"/>
  <c r="M118" i="16"/>
  <c r="K118" i="16"/>
  <c r="N118" i="16" s="1"/>
  <c r="O117" i="16"/>
  <c r="M117" i="16"/>
  <c r="K117" i="16"/>
  <c r="N117" i="16" s="1"/>
  <c r="O116" i="16"/>
  <c r="M116" i="16"/>
  <c r="K116" i="16"/>
  <c r="N116" i="16" s="1"/>
  <c r="N115" i="16" s="1"/>
  <c r="O115" i="16"/>
  <c r="M115" i="16"/>
  <c r="K115" i="16"/>
  <c r="O114" i="16"/>
  <c r="M114" i="16"/>
  <c r="K114" i="16"/>
  <c r="N114" i="16" s="1"/>
  <c r="O113" i="16"/>
  <c r="M113" i="16"/>
  <c r="K113" i="16"/>
  <c r="N113" i="16" s="1"/>
  <c r="O112" i="16"/>
  <c r="M112" i="16"/>
  <c r="K112" i="16"/>
  <c r="N112" i="16" s="1"/>
  <c r="O111" i="16"/>
  <c r="M111" i="16"/>
  <c r="K111" i="16"/>
  <c r="N111" i="16" s="1"/>
  <c r="O110" i="16"/>
  <c r="M110" i="16"/>
  <c r="K110" i="16"/>
  <c r="N110" i="16" s="1"/>
  <c r="O109" i="16"/>
  <c r="M109" i="16"/>
  <c r="K109" i="16"/>
  <c r="N109" i="16" s="1"/>
  <c r="O108" i="16"/>
  <c r="M108" i="16"/>
  <c r="K108" i="16"/>
  <c r="N108" i="16" s="1"/>
  <c r="O107" i="16"/>
  <c r="M107" i="16"/>
  <c r="K107" i="16"/>
  <c r="N107" i="16" s="1"/>
  <c r="O106" i="16"/>
  <c r="M106" i="16"/>
  <c r="K106" i="16"/>
  <c r="N106" i="16" s="1"/>
  <c r="O105" i="16"/>
  <c r="M105" i="16"/>
  <c r="K105" i="16"/>
  <c r="N105" i="16" s="1"/>
  <c r="O104" i="16"/>
  <c r="M104" i="16"/>
  <c r="K104" i="16"/>
  <c r="N104" i="16" s="1"/>
  <c r="O103" i="16"/>
  <c r="M103" i="16"/>
  <c r="K103" i="16"/>
  <c r="N103" i="16" s="1"/>
  <c r="O102" i="16"/>
  <c r="M102" i="16"/>
  <c r="K102" i="16"/>
  <c r="N102" i="16" s="1"/>
  <c r="O101" i="16"/>
  <c r="M101" i="16"/>
  <c r="K101" i="16"/>
  <c r="N101" i="16" s="1"/>
  <c r="O100" i="16"/>
  <c r="M100" i="16"/>
  <c r="K100" i="16"/>
  <c r="N100" i="16" s="1"/>
  <c r="O99" i="16"/>
  <c r="M99" i="16"/>
  <c r="K99" i="16"/>
  <c r="N99" i="16" s="1"/>
  <c r="O98" i="16"/>
  <c r="M98" i="16"/>
  <c r="K98" i="16"/>
  <c r="N98" i="16" s="1"/>
  <c r="O97" i="16"/>
  <c r="M97" i="16"/>
  <c r="K97" i="16"/>
  <c r="N97" i="16" s="1"/>
  <c r="O96" i="16"/>
  <c r="M96" i="16"/>
  <c r="K96" i="16"/>
  <c r="N96" i="16" s="1"/>
  <c r="O95" i="16"/>
  <c r="M95" i="16"/>
  <c r="K95" i="16"/>
  <c r="N95" i="16" s="1"/>
  <c r="O94" i="16"/>
  <c r="M94" i="16"/>
  <c r="K94" i="16"/>
  <c r="N94" i="16" s="1"/>
  <c r="O93" i="16"/>
  <c r="M93" i="16"/>
  <c r="K93" i="16"/>
  <c r="N93" i="16" s="1"/>
  <c r="O92" i="16"/>
  <c r="M92" i="16"/>
  <c r="K92" i="16"/>
  <c r="N92" i="16" s="1"/>
  <c r="O91" i="16"/>
  <c r="M91" i="16"/>
  <c r="K91" i="16"/>
  <c r="N91" i="16" s="1"/>
  <c r="O90" i="16"/>
  <c r="M90" i="16"/>
  <c r="K90" i="16"/>
  <c r="N90" i="16" s="1"/>
  <c r="O89" i="16"/>
  <c r="M89" i="16"/>
  <c r="K89" i="16"/>
  <c r="N89" i="16" s="1"/>
  <c r="O88" i="16"/>
  <c r="M88" i="16"/>
  <c r="K88" i="16"/>
  <c r="N88" i="16" s="1"/>
  <c r="O87" i="16"/>
  <c r="M87" i="16"/>
  <c r="K87" i="16"/>
  <c r="N87" i="16" s="1"/>
  <c r="O86" i="16"/>
  <c r="M86" i="16"/>
  <c r="K86" i="16"/>
  <c r="N86" i="16" s="1"/>
  <c r="O85" i="16"/>
  <c r="M85" i="16"/>
  <c r="K85" i="16"/>
  <c r="N85" i="16" s="1"/>
  <c r="N84" i="16" s="1"/>
  <c r="O84" i="16"/>
  <c r="M84" i="16"/>
  <c r="K84" i="16"/>
  <c r="O83" i="16"/>
  <c r="M83" i="16"/>
  <c r="K83" i="16"/>
  <c r="N83" i="16" s="1"/>
  <c r="O82" i="16"/>
  <c r="M82" i="16"/>
  <c r="K82" i="16"/>
  <c r="N82" i="16" s="1"/>
  <c r="O81" i="16"/>
  <c r="M81" i="16"/>
  <c r="K81" i="16"/>
  <c r="N81" i="16" s="1"/>
  <c r="O80" i="16"/>
  <c r="M80" i="16"/>
  <c r="K80" i="16"/>
  <c r="N80" i="16" s="1"/>
  <c r="O79" i="16"/>
  <c r="M79" i="16"/>
  <c r="K79" i="16"/>
  <c r="N79" i="16" s="1"/>
  <c r="O78" i="16"/>
  <c r="M78" i="16"/>
  <c r="K78" i="16"/>
  <c r="N78" i="16" s="1"/>
  <c r="O77" i="16"/>
  <c r="M77" i="16"/>
  <c r="K77" i="16"/>
  <c r="N77" i="16" s="1"/>
  <c r="O76" i="16"/>
  <c r="M76" i="16"/>
  <c r="K76" i="16"/>
  <c r="N76" i="16" s="1"/>
  <c r="O75" i="16"/>
  <c r="M75" i="16"/>
  <c r="K75" i="16"/>
  <c r="N75" i="16" s="1"/>
  <c r="O74" i="16"/>
  <c r="M74" i="16"/>
  <c r="K74" i="16"/>
  <c r="N74" i="16" s="1"/>
  <c r="O73" i="16"/>
  <c r="M73" i="16"/>
  <c r="K73" i="16"/>
  <c r="N73" i="16" s="1"/>
  <c r="O72" i="16"/>
  <c r="M72" i="16"/>
  <c r="K72" i="16"/>
  <c r="N72" i="16" s="1"/>
  <c r="O71" i="16"/>
  <c r="M71" i="16"/>
  <c r="K71" i="16"/>
  <c r="N71" i="16" s="1"/>
  <c r="O70" i="16"/>
  <c r="M70" i="16"/>
  <c r="K70" i="16"/>
  <c r="N70" i="16" s="1"/>
  <c r="N69" i="16" s="1"/>
  <c r="O69" i="16"/>
  <c r="M69" i="16"/>
  <c r="K69" i="16"/>
  <c r="O68" i="16"/>
  <c r="M68" i="16"/>
  <c r="K68" i="16"/>
  <c r="N68" i="16" s="1"/>
  <c r="O67" i="16"/>
  <c r="M67" i="16"/>
  <c r="K67" i="16"/>
  <c r="N67" i="16" s="1"/>
  <c r="O66" i="16"/>
  <c r="M66" i="16"/>
  <c r="K66" i="16"/>
  <c r="N66" i="16" s="1"/>
  <c r="O65" i="16"/>
  <c r="M65" i="16"/>
  <c r="K65" i="16"/>
  <c r="N65" i="16" s="1"/>
  <c r="O64" i="16"/>
  <c r="M64" i="16"/>
  <c r="K64" i="16"/>
  <c r="N64" i="16" s="1"/>
  <c r="O63" i="16"/>
  <c r="M63" i="16"/>
  <c r="K63" i="16"/>
  <c r="N63" i="16" s="1"/>
  <c r="O62" i="16"/>
  <c r="M62" i="16"/>
  <c r="K62" i="16"/>
  <c r="N62" i="16" s="1"/>
  <c r="O61" i="16"/>
  <c r="M61" i="16"/>
  <c r="K61" i="16"/>
  <c r="N61" i="16" s="1"/>
  <c r="O60" i="16"/>
  <c r="M60" i="16"/>
  <c r="K60" i="16"/>
  <c r="N60" i="16" s="1"/>
  <c r="O59" i="16"/>
  <c r="M59" i="16"/>
  <c r="K59" i="16"/>
  <c r="N59" i="16" s="1"/>
  <c r="O58" i="16"/>
  <c r="M58" i="16"/>
  <c r="K58" i="16"/>
  <c r="N58" i="16" s="1"/>
  <c r="O57" i="16"/>
  <c r="M57" i="16"/>
  <c r="K57" i="16"/>
  <c r="N57" i="16" s="1"/>
  <c r="O56" i="16"/>
  <c r="M56" i="16"/>
  <c r="K56" i="16"/>
  <c r="N56" i="16" s="1"/>
  <c r="O55" i="16"/>
  <c r="M55" i="16"/>
  <c r="K55" i="16"/>
  <c r="N55" i="16" s="1"/>
  <c r="O54" i="16"/>
  <c r="M54" i="16"/>
  <c r="K54" i="16"/>
  <c r="N54" i="16" s="1"/>
  <c r="O53" i="16"/>
  <c r="M53" i="16"/>
  <c r="K53" i="16"/>
  <c r="N53" i="16" s="1"/>
  <c r="O52" i="16"/>
  <c r="M52" i="16"/>
  <c r="K52" i="16"/>
  <c r="N52" i="16" s="1"/>
  <c r="O51" i="16"/>
  <c r="M51" i="16"/>
  <c r="K51" i="16"/>
  <c r="N51" i="16" s="1"/>
  <c r="O50" i="16"/>
  <c r="M50" i="16"/>
  <c r="K50" i="16"/>
  <c r="N50" i="16" s="1"/>
  <c r="O49" i="16"/>
  <c r="M49" i="16"/>
  <c r="K49" i="16"/>
  <c r="N49" i="16" s="1"/>
  <c r="N48" i="16" s="1"/>
  <c r="O48" i="16"/>
  <c r="M48" i="16"/>
  <c r="K48" i="16"/>
  <c r="O47" i="16"/>
  <c r="M47" i="16"/>
  <c r="K47" i="16"/>
  <c r="N47" i="16" s="1"/>
  <c r="O46" i="16"/>
  <c r="M46" i="16"/>
  <c r="K46" i="16"/>
  <c r="N46" i="16" s="1"/>
  <c r="O45" i="16"/>
  <c r="M45" i="16"/>
  <c r="K45" i="16"/>
  <c r="N45" i="16" s="1"/>
  <c r="O44" i="16"/>
  <c r="M44" i="16"/>
  <c r="K44" i="16"/>
  <c r="N44" i="16" s="1"/>
  <c r="O43" i="16"/>
  <c r="M43" i="16"/>
  <c r="K43" i="16"/>
  <c r="N43" i="16" s="1"/>
  <c r="O42" i="16"/>
  <c r="M42" i="16"/>
  <c r="K42" i="16"/>
  <c r="N42" i="16" s="1"/>
  <c r="O41" i="16"/>
  <c r="M41" i="16"/>
  <c r="K41" i="16"/>
  <c r="N41" i="16" s="1"/>
  <c r="O40" i="16"/>
  <c r="M40" i="16"/>
  <c r="K40" i="16"/>
  <c r="N40" i="16" s="1"/>
  <c r="O39" i="16"/>
  <c r="M39" i="16"/>
  <c r="K39" i="16"/>
  <c r="N39" i="16" s="1"/>
  <c r="O38" i="16"/>
  <c r="M38" i="16"/>
  <c r="K38" i="16"/>
  <c r="N38" i="16" s="1"/>
  <c r="O37" i="16"/>
  <c r="M37" i="16"/>
  <c r="K37" i="16"/>
  <c r="N37" i="16" s="1"/>
  <c r="O36" i="16"/>
  <c r="M36" i="16"/>
  <c r="K36" i="16"/>
  <c r="N36" i="16" s="1"/>
  <c r="O35" i="16"/>
  <c r="M35" i="16"/>
  <c r="K35" i="16"/>
  <c r="N35" i="16" s="1"/>
  <c r="O34" i="16"/>
  <c r="M34" i="16"/>
  <c r="K34" i="16"/>
  <c r="N34" i="16" s="1"/>
  <c r="O33" i="16"/>
  <c r="M33" i="16"/>
  <c r="K33" i="16"/>
  <c r="N33" i="16" s="1"/>
  <c r="O32" i="16"/>
  <c r="M32" i="16"/>
  <c r="K32" i="16"/>
  <c r="N32" i="16" s="1"/>
  <c r="O31" i="16"/>
  <c r="M31" i="16"/>
  <c r="K31" i="16"/>
  <c r="N31" i="16" s="1"/>
  <c r="N30" i="16" s="1"/>
  <c r="O30" i="16"/>
  <c r="M30" i="16"/>
  <c r="K30" i="16"/>
  <c r="O29" i="16"/>
  <c r="M29" i="16"/>
  <c r="K29" i="16"/>
  <c r="N29" i="16" s="1"/>
  <c r="O28" i="16"/>
  <c r="M28" i="16"/>
  <c r="K28" i="16"/>
  <c r="N28" i="16" s="1"/>
  <c r="O27" i="16"/>
  <c r="M27" i="16"/>
  <c r="K27" i="16"/>
  <c r="N27" i="16" s="1"/>
  <c r="O26" i="16"/>
  <c r="M26" i="16"/>
  <c r="K26" i="16"/>
  <c r="N26" i="16" s="1"/>
  <c r="O25" i="16"/>
  <c r="M25" i="16"/>
  <c r="K25" i="16"/>
  <c r="N25" i="16" s="1"/>
  <c r="O24" i="16"/>
  <c r="M24" i="16"/>
  <c r="K24" i="16"/>
  <c r="N24" i="16" s="1"/>
  <c r="O23" i="16"/>
  <c r="M23" i="16"/>
  <c r="K23" i="16"/>
  <c r="N23" i="16" s="1"/>
  <c r="O22" i="16"/>
  <c r="M22" i="16"/>
  <c r="K22" i="16"/>
  <c r="N22" i="16" s="1"/>
  <c r="O21" i="16"/>
  <c r="M21" i="16"/>
  <c r="K21" i="16"/>
  <c r="N21" i="16" s="1"/>
  <c r="O20" i="16"/>
  <c r="M20" i="16"/>
  <c r="K20" i="16"/>
  <c r="N20" i="16" s="1"/>
  <c r="O19" i="16"/>
  <c r="M19" i="16"/>
  <c r="K19" i="16"/>
  <c r="N19" i="16" s="1"/>
  <c r="O18" i="16"/>
  <c r="M18" i="16"/>
  <c r="K18" i="16"/>
  <c r="N18" i="16" s="1"/>
  <c r="N17" i="16" s="1"/>
  <c r="O17" i="16"/>
  <c r="M17" i="16"/>
  <c r="K17" i="16"/>
  <c r="O16" i="16"/>
  <c r="M16" i="16"/>
  <c r="K16" i="16"/>
  <c r="N16" i="16" s="1"/>
  <c r="O15" i="16"/>
  <c r="M15" i="16"/>
  <c r="K15" i="16"/>
  <c r="N15" i="16" s="1"/>
  <c r="O14" i="16"/>
  <c r="M14" i="16"/>
  <c r="K14" i="16"/>
  <c r="N14" i="16" s="1"/>
  <c r="O13" i="16"/>
  <c r="M13" i="16"/>
  <c r="K13" i="16"/>
  <c r="N13" i="16" s="1"/>
  <c r="O12" i="16"/>
  <c r="M12" i="16"/>
  <c r="K12" i="16"/>
  <c r="N12" i="16" s="1"/>
  <c r="O11" i="16"/>
  <c r="M11" i="16"/>
  <c r="K11" i="16"/>
  <c r="N11" i="16" s="1"/>
  <c r="O10" i="16"/>
  <c r="M10" i="16"/>
  <c r="K10" i="16"/>
  <c r="N10" i="16" s="1"/>
  <c r="O9" i="16"/>
  <c r="M9" i="16"/>
  <c r="K9" i="16"/>
  <c r="N9" i="16" s="1"/>
  <c r="O8" i="16"/>
  <c r="M8" i="16"/>
  <c r="K8" i="16"/>
  <c r="N8" i="16" s="1"/>
  <c r="N7" i="16" s="1"/>
  <c r="N6" i="16" s="1"/>
  <c r="O7" i="16"/>
  <c r="M7" i="16"/>
  <c r="K7" i="16"/>
  <c r="O6" i="16"/>
  <c r="M6" i="16"/>
  <c r="K6" i="16"/>
  <c r="I124" i="16"/>
  <c r="I123" i="16"/>
  <c r="I122" i="16"/>
  <c r="I121" i="16"/>
  <c r="I120" i="16"/>
  <c r="I119" i="16"/>
  <c r="I118" i="16"/>
  <c r="I117" i="16"/>
  <c r="I116" i="16"/>
  <c r="I115" i="16"/>
  <c r="H115" i="16"/>
  <c r="G115" i="16"/>
  <c r="F115" i="16"/>
  <c r="E115" i="16"/>
  <c r="D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H84" i="16"/>
  <c r="G84" i="16"/>
  <c r="F84" i="16"/>
  <c r="E84" i="16"/>
  <c r="D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H69" i="16"/>
  <c r="G69" i="16"/>
  <c r="F69" i="16"/>
  <c r="E69" i="16"/>
  <c r="D69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H48" i="16"/>
  <c r="G48" i="16"/>
  <c r="F48" i="16"/>
  <c r="E48" i="16"/>
  <c r="D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H30" i="16"/>
  <c r="G30" i="16"/>
  <c r="F30" i="16"/>
  <c r="E30" i="16"/>
  <c r="D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H17" i="16"/>
  <c r="G17" i="16"/>
  <c r="F17" i="16"/>
  <c r="E17" i="16"/>
  <c r="D17" i="16"/>
  <c r="I16" i="16"/>
  <c r="I15" i="16"/>
  <c r="I14" i="16"/>
  <c r="I13" i="16"/>
  <c r="I12" i="16"/>
  <c r="I11" i="16"/>
  <c r="I10" i="16"/>
  <c r="I9" i="16"/>
  <c r="I8" i="16"/>
  <c r="I125" i="16" s="1"/>
  <c r="I7" i="16"/>
  <c r="H7" i="16"/>
  <c r="G7" i="16"/>
  <c r="F7" i="16"/>
  <c r="E7" i="16"/>
  <c r="D7" i="16"/>
  <c r="H6" i="16"/>
  <c r="G6" i="16"/>
  <c r="F6" i="16"/>
  <c r="E6" i="16"/>
  <c r="D6" i="16"/>
  <c r="L7" i="17" l="1"/>
  <c r="N84" i="17"/>
  <c r="L116" i="17"/>
  <c r="N116" i="17"/>
  <c r="N30" i="17"/>
  <c r="L84" i="17"/>
  <c r="L69" i="17"/>
  <c r="N69" i="17"/>
  <c r="N17" i="17"/>
  <c r="L17" i="17"/>
  <c r="N48" i="17"/>
  <c r="N6" i="17" s="1"/>
  <c r="L48" i="17"/>
  <c r="L6" i="17" s="1"/>
  <c r="L8" i="16"/>
  <c r="L9" i="16"/>
  <c r="L10" i="16"/>
  <c r="L11" i="16"/>
  <c r="L12" i="16"/>
  <c r="L13" i="16"/>
  <c r="L14" i="16"/>
  <c r="L15" i="16"/>
  <c r="L16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6" i="16"/>
  <c r="L117" i="16"/>
  <c r="L118" i="16"/>
  <c r="L119" i="16"/>
  <c r="L120" i="16"/>
  <c r="L121" i="16"/>
  <c r="L122" i="16"/>
  <c r="L123" i="16"/>
  <c r="L124" i="16"/>
  <c r="D6" i="13"/>
  <c r="E6" i="13"/>
  <c r="F6" i="13"/>
  <c r="D7" i="13"/>
  <c r="E7" i="13"/>
  <c r="F7" i="13"/>
  <c r="D8" i="13"/>
  <c r="E8" i="13"/>
  <c r="F8" i="13"/>
  <c r="D9" i="13"/>
  <c r="E9" i="13"/>
  <c r="F9" i="13"/>
  <c r="D10" i="13"/>
  <c r="E10" i="13"/>
  <c r="F10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D16" i="13"/>
  <c r="E16" i="13"/>
  <c r="F16" i="13"/>
  <c r="D17" i="13"/>
  <c r="E17" i="13"/>
  <c r="F17" i="13"/>
  <c r="D18" i="13"/>
  <c r="E18" i="13"/>
  <c r="F18" i="13"/>
  <c r="D19" i="13"/>
  <c r="E19" i="13"/>
  <c r="F19" i="13"/>
  <c r="D20" i="13"/>
  <c r="E20" i="13"/>
  <c r="F20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32" i="13"/>
  <c r="E32" i="13"/>
  <c r="F32" i="13"/>
  <c r="D33" i="13"/>
  <c r="E33" i="13"/>
  <c r="F33" i="13"/>
  <c r="D34" i="13"/>
  <c r="E34" i="13"/>
  <c r="F34" i="13"/>
  <c r="D35" i="13"/>
  <c r="E35" i="13"/>
  <c r="F35" i="13"/>
  <c r="D36" i="13"/>
  <c r="E36" i="13"/>
  <c r="F36" i="13"/>
  <c r="D37" i="13"/>
  <c r="E37" i="13"/>
  <c r="F37" i="13"/>
  <c r="D38" i="13"/>
  <c r="E38" i="13"/>
  <c r="F38" i="13"/>
  <c r="D39" i="13"/>
  <c r="E39" i="13"/>
  <c r="F39" i="13"/>
  <c r="D40" i="13"/>
  <c r="E40" i="13"/>
  <c r="F40" i="13"/>
  <c r="D41" i="13"/>
  <c r="E41" i="13"/>
  <c r="F41" i="13"/>
  <c r="D42" i="13"/>
  <c r="E42" i="13"/>
  <c r="F42" i="13"/>
  <c r="D43" i="13"/>
  <c r="E43" i="13"/>
  <c r="F43" i="13"/>
  <c r="D44" i="13"/>
  <c r="E44" i="13"/>
  <c r="F44" i="13"/>
  <c r="D45" i="13"/>
  <c r="E45" i="13"/>
  <c r="F45" i="13"/>
  <c r="D46" i="13"/>
  <c r="E46" i="13"/>
  <c r="F46" i="13"/>
  <c r="D47" i="13"/>
  <c r="E47" i="13"/>
  <c r="F47" i="13"/>
  <c r="D48" i="13"/>
  <c r="E48" i="13"/>
  <c r="F48" i="13"/>
  <c r="D49" i="13"/>
  <c r="E49" i="13"/>
  <c r="F49" i="13"/>
  <c r="D50" i="13"/>
  <c r="E50" i="13"/>
  <c r="F50" i="13"/>
  <c r="D51" i="13"/>
  <c r="E51" i="13"/>
  <c r="F51" i="13"/>
  <c r="D52" i="13"/>
  <c r="E52" i="13"/>
  <c r="F52" i="13"/>
  <c r="D53" i="13"/>
  <c r="E53" i="13"/>
  <c r="F53" i="13"/>
  <c r="D54" i="13"/>
  <c r="E54" i="13"/>
  <c r="F54" i="13"/>
  <c r="D55" i="13"/>
  <c r="E55" i="13"/>
  <c r="F55" i="13"/>
  <c r="D56" i="13"/>
  <c r="E56" i="13"/>
  <c r="F56" i="13"/>
  <c r="D57" i="13"/>
  <c r="E57" i="13"/>
  <c r="F57" i="13"/>
  <c r="D58" i="13"/>
  <c r="E58" i="13"/>
  <c r="F58" i="13"/>
  <c r="D59" i="13"/>
  <c r="E59" i="13"/>
  <c r="F59" i="13"/>
  <c r="D60" i="13"/>
  <c r="E60" i="13"/>
  <c r="F60" i="13"/>
  <c r="D61" i="13"/>
  <c r="E61" i="13"/>
  <c r="F61" i="13"/>
  <c r="D62" i="13"/>
  <c r="E62" i="13"/>
  <c r="F62" i="13"/>
  <c r="D63" i="13"/>
  <c r="E63" i="13"/>
  <c r="F63" i="13"/>
  <c r="D64" i="13"/>
  <c r="E64" i="13"/>
  <c r="F64" i="13"/>
  <c r="D65" i="13"/>
  <c r="E65" i="13"/>
  <c r="F65" i="13"/>
  <c r="D66" i="13"/>
  <c r="E66" i="13"/>
  <c r="F66" i="13"/>
  <c r="D67" i="13"/>
  <c r="E67" i="13"/>
  <c r="F67" i="13"/>
  <c r="D69" i="13"/>
  <c r="E69" i="13"/>
  <c r="F69" i="13"/>
  <c r="D70" i="13"/>
  <c r="E70" i="13"/>
  <c r="F70" i="13"/>
  <c r="D71" i="13"/>
  <c r="E71" i="13"/>
  <c r="F71" i="13"/>
  <c r="D72" i="13"/>
  <c r="E72" i="13"/>
  <c r="F72" i="13"/>
  <c r="D73" i="13"/>
  <c r="E73" i="13"/>
  <c r="F73" i="13"/>
  <c r="D74" i="13"/>
  <c r="E74" i="13"/>
  <c r="F74" i="13"/>
  <c r="D75" i="13"/>
  <c r="E75" i="13"/>
  <c r="F75" i="13"/>
  <c r="D76" i="13"/>
  <c r="E76" i="13"/>
  <c r="F76" i="13"/>
  <c r="D77" i="13"/>
  <c r="E77" i="13"/>
  <c r="F77" i="13"/>
  <c r="D78" i="13"/>
  <c r="E78" i="13"/>
  <c r="F78" i="13"/>
  <c r="D79" i="13"/>
  <c r="E79" i="13"/>
  <c r="F79" i="13"/>
  <c r="D80" i="13"/>
  <c r="E80" i="13"/>
  <c r="F80" i="13"/>
  <c r="D81" i="13"/>
  <c r="E81" i="13"/>
  <c r="F81" i="13"/>
  <c r="D82" i="13"/>
  <c r="E82" i="13"/>
  <c r="F82" i="13"/>
  <c r="D83" i="13"/>
  <c r="E83" i="13"/>
  <c r="F83" i="13"/>
  <c r="D84" i="13"/>
  <c r="E84" i="13"/>
  <c r="F84" i="13"/>
  <c r="D85" i="13"/>
  <c r="E85" i="13"/>
  <c r="F85" i="13"/>
  <c r="D86" i="13"/>
  <c r="E86" i="13"/>
  <c r="F86" i="13"/>
  <c r="D87" i="13"/>
  <c r="E87" i="13"/>
  <c r="F87" i="13"/>
  <c r="D88" i="13"/>
  <c r="E88" i="13"/>
  <c r="F88" i="13"/>
  <c r="D89" i="13"/>
  <c r="E89" i="13"/>
  <c r="F89" i="13"/>
  <c r="D90" i="13"/>
  <c r="E90" i="13"/>
  <c r="F90" i="13"/>
  <c r="D91" i="13"/>
  <c r="E91" i="13"/>
  <c r="F91" i="13"/>
  <c r="D92" i="13"/>
  <c r="E92" i="13"/>
  <c r="F92" i="13"/>
  <c r="D93" i="13"/>
  <c r="E93" i="13"/>
  <c r="F93" i="13"/>
  <c r="D94" i="13"/>
  <c r="E94" i="13"/>
  <c r="F94" i="13"/>
  <c r="D95" i="13"/>
  <c r="E95" i="13"/>
  <c r="F95" i="13"/>
  <c r="D96" i="13"/>
  <c r="E96" i="13"/>
  <c r="F96" i="13"/>
  <c r="D97" i="13"/>
  <c r="E97" i="13"/>
  <c r="F97" i="13"/>
  <c r="D98" i="13"/>
  <c r="E98" i="13"/>
  <c r="F98" i="13"/>
  <c r="D99" i="13"/>
  <c r="E99" i="13"/>
  <c r="F99" i="13"/>
  <c r="D100" i="13"/>
  <c r="E100" i="13"/>
  <c r="F100" i="13"/>
  <c r="D101" i="13"/>
  <c r="E101" i="13"/>
  <c r="F101" i="13"/>
  <c r="D102" i="13"/>
  <c r="E102" i="13"/>
  <c r="F102" i="13"/>
  <c r="D103" i="13"/>
  <c r="E103" i="13"/>
  <c r="F103" i="13"/>
  <c r="D104" i="13"/>
  <c r="E104" i="13"/>
  <c r="F104" i="13"/>
  <c r="D105" i="13"/>
  <c r="E105" i="13"/>
  <c r="F105" i="13"/>
  <c r="D106" i="13"/>
  <c r="E106" i="13"/>
  <c r="F106" i="13"/>
  <c r="D107" i="13"/>
  <c r="E107" i="13"/>
  <c r="F107" i="13"/>
  <c r="D108" i="13"/>
  <c r="E108" i="13"/>
  <c r="F108" i="13"/>
  <c r="D109" i="13"/>
  <c r="E109" i="13"/>
  <c r="F109" i="13"/>
  <c r="D110" i="13"/>
  <c r="E110" i="13"/>
  <c r="F110" i="13"/>
  <c r="D111" i="13"/>
  <c r="E111" i="13"/>
  <c r="F111" i="13"/>
  <c r="D112" i="13"/>
  <c r="E112" i="13"/>
  <c r="F112" i="13"/>
  <c r="D113" i="13"/>
  <c r="E113" i="13"/>
  <c r="F113" i="13"/>
  <c r="D116" i="13"/>
  <c r="E116" i="13"/>
  <c r="F116" i="13"/>
  <c r="D117" i="13"/>
  <c r="E117" i="13"/>
  <c r="F117" i="13"/>
  <c r="D118" i="13"/>
  <c r="E118" i="13"/>
  <c r="F118" i="13"/>
  <c r="D119" i="13"/>
  <c r="E119" i="13"/>
  <c r="F119" i="13"/>
  <c r="D120" i="13"/>
  <c r="E120" i="13"/>
  <c r="F120" i="13"/>
  <c r="D121" i="13"/>
  <c r="E121" i="13"/>
  <c r="F121" i="13"/>
  <c r="D122" i="13"/>
  <c r="E122" i="13"/>
  <c r="F122" i="13"/>
  <c r="D123" i="13"/>
  <c r="E123" i="13"/>
  <c r="F123" i="13"/>
  <c r="D124" i="13"/>
  <c r="E124" i="13"/>
  <c r="F124" i="13"/>
  <c r="D125" i="13"/>
  <c r="E125" i="13"/>
  <c r="F125" i="13"/>
  <c r="L115" i="16" l="1"/>
  <c r="L84" i="16"/>
  <c r="L69" i="16"/>
  <c r="L48" i="16"/>
  <c r="L30" i="16"/>
  <c r="L17" i="16"/>
  <c r="L7" i="16"/>
  <c r="L6" i="16" s="1"/>
  <c r="M68" i="15"/>
  <c r="O68" i="15"/>
  <c r="AE125" i="13"/>
  <c r="AE124" i="13"/>
  <c r="AE123" i="13"/>
  <c r="AE122" i="13"/>
  <c r="AE121" i="13"/>
  <c r="AE120" i="13"/>
  <c r="AE119" i="13"/>
  <c r="AE118" i="13"/>
  <c r="AE117" i="13"/>
  <c r="AE116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7" i="13"/>
  <c r="AE66" i="13"/>
  <c r="AE65" i="13"/>
  <c r="AE64" i="13"/>
  <c r="AE63" i="13"/>
  <c r="AE62" i="13"/>
  <c r="AE61" i="13"/>
  <c r="AE60" i="13"/>
  <c r="AE59" i="13"/>
  <c r="AE58" i="13"/>
  <c r="AE57" i="13"/>
  <c r="AE56" i="13"/>
  <c r="AE55" i="13"/>
  <c r="AE54" i="13"/>
  <c r="AE53" i="13"/>
  <c r="AE52" i="13"/>
  <c r="AE51" i="13"/>
  <c r="AE50" i="13"/>
  <c r="AE49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Y125" i="13"/>
  <c r="Y124" i="13"/>
  <c r="Y123" i="13"/>
  <c r="Y122" i="13"/>
  <c r="Y121" i="13"/>
  <c r="Y120" i="13"/>
  <c r="Y119" i="13"/>
  <c r="Y118" i="13"/>
  <c r="Y117" i="13"/>
  <c r="Y116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S125" i="13"/>
  <c r="S124" i="13"/>
  <c r="S123" i="13"/>
  <c r="S122" i="13"/>
  <c r="S121" i="13"/>
  <c r="S120" i="13"/>
  <c r="S119" i="13"/>
  <c r="S118" i="13"/>
  <c r="S117" i="13"/>
  <c r="S116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M125" i="13"/>
  <c r="M124" i="13"/>
  <c r="M123" i="13"/>
  <c r="M122" i="13"/>
  <c r="M121" i="13"/>
  <c r="M120" i="13"/>
  <c r="M119" i="13"/>
  <c r="M118" i="13"/>
  <c r="M117" i="13"/>
  <c r="M116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G125" i="13"/>
  <c r="G124" i="13"/>
  <c r="G123" i="13"/>
  <c r="G122" i="13"/>
  <c r="G121" i="13"/>
  <c r="G120" i="13"/>
  <c r="G119" i="13"/>
  <c r="G118" i="13"/>
  <c r="G117" i="13"/>
  <c r="G116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AE7" i="13"/>
  <c r="Y7" i="13"/>
  <c r="S7" i="13"/>
  <c r="M7" i="13"/>
  <c r="G7" i="13"/>
  <c r="O124" i="15"/>
  <c r="M124" i="15"/>
  <c r="K124" i="15"/>
  <c r="N124" i="15" s="1"/>
  <c r="N115" i="15" s="1"/>
  <c r="O114" i="15"/>
  <c r="M114" i="15"/>
  <c r="K114" i="15"/>
  <c r="N114" i="15" s="1"/>
  <c r="N84" i="15" s="1"/>
  <c r="O115" i="15"/>
  <c r="M115" i="15"/>
  <c r="K115" i="15"/>
  <c r="O83" i="15"/>
  <c r="M83" i="15"/>
  <c r="K83" i="15"/>
  <c r="N83" i="15" s="1"/>
  <c r="N69" i="15" s="1"/>
  <c r="O84" i="15"/>
  <c r="M84" i="15"/>
  <c r="K84" i="15"/>
  <c r="K68" i="15"/>
  <c r="G68" i="13" s="1"/>
  <c r="O69" i="15"/>
  <c r="M69" i="15"/>
  <c r="K69" i="15"/>
  <c r="O123" i="15"/>
  <c r="M123" i="15"/>
  <c r="K123" i="15"/>
  <c r="N123" i="15" s="1"/>
  <c r="O122" i="15"/>
  <c r="M122" i="15"/>
  <c r="K122" i="15"/>
  <c r="N122" i="15" s="1"/>
  <c r="O121" i="15"/>
  <c r="M121" i="15"/>
  <c r="K121" i="15"/>
  <c r="N121" i="15" s="1"/>
  <c r="O120" i="15"/>
  <c r="M120" i="15"/>
  <c r="K120" i="15"/>
  <c r="N120" i="15" s="1"/>
  <c r="O119" i="15"/>
  <c r="M119" i="15"/>
  <c r="K119" i="15"/>
  <c r="N119" i="15" s="1"/>
  <c r="O118" i="15"/>
  <c r="M118" i="15"/>
  <c r="K118" i="15"/>
  <c r="N118" i="15" s="1"/>
  <c r="O117" i="15"/>
  <c r="M117" i="15"/>
  <c r="K117" i="15"/>
  <c r="N117" i="15" s="1"/>
  <c r="O116" i="15"/>
  <c r="M116" i="15"/>
  <c r="K116" i="15"/>
  <c r="N116" i="15" s="1"/>
  <c r="O113" i="15"/>
  <c r="M113" i="15"/>
  <c r="K113" i="15"/>
  <c r="N113" i="15" s="1"/>
  <c r="O112" i="15"/>
  <c r="M112" i="15"/>
  <c r="K112" i="15"/>
  <c r="N112" i="15" s="1"/>
  <c r="O111" i="15"/>
  <c r="M111" i="15"/>
  <c r="K111" i="15"/>
  <c r="N111" i="15" s="1"/>
  <c r="O110" i="15"/>
  <c r="M110" i="15"/>
  <c r="K110" i="15"/>
  <c r="N110" i="15" s="1"/>
  <c r="O109" i="15"/>
  <c r="M109" i="15"/>
  <c r="K109" i="15"/>
  <c r="N109" i="15" s="1"/>
  <c r="O108" i="15"/>
  <c r="M108" i="15"/>
  <c r="K108" i="15"/>
  <c r="N108" i="15" s="1"/>
  <c r="O107" i="15"/>
  <c r="M107" i="15"/>
  <c r="K107" i="15"/>
  <c r="N107" i="15" s="1"/>
  <c r="O106" i="15"/>
  <c r="M106" i="15"/>
  <c r="K106" i="15"/>
  <c r="N106" i="15" s="1"/>
  <c r="O105" i="15"/>
  <c r="M105" i="15"/>
  <c r="K105" i="15"/>
  <c r="N105" i="15" s="1"/>
  <c r="O104" i="15"/>
  <c r="M104" i="15"/>
  <c r="K104" i="15"/>
  <c r="N104" i="15" s="1"/>
  <c r="O103" i="15"/>
  <c r="M103" i="15"/>
  <c r="K103" i="15"/>
  <c r="N103" i="15" s="1"/>
  <c r="O102" i="15"/>
  <c r="M102" i="15"/>
  <c r="K102" i="15"/>
  <c r="N102" i="15" s="1"/>
  <c r="O101" i="15"/>
  <c r="M101" i="15"/>
  <c r="K101" i="15"/>
  <c r="N101" i="15" s="1"/>
  <c r="O100" i="15"/>
  <c r="M100" i="15"/>
  <c r="K100" i="15"/>
  <c r="N100" i="15" s="1"/>
  <c r="O99" i="15"/>
  <c r="M99" i="15"/>
  <c r="K99" i="15"/>
  <c r="N99" i="15" s="1"/>
  <c r="O98" i="15"/>
  <c r="M98" i="15"/>
  <c r="K98" i="15"/>
  <c r="N98" i="15" s="1"/>
  <c r="O97" i="15"/>
  <c r="M97" i="15"/>
  <c r="K97" i="15"/>
  <c r="N97" i="15" s="1"/>
  <c r="O96" i="15"/>
  <c r="M96" i="15"/>
  <c r="K96" i="15"/>
  <c r="N96" i="15" s="1"/>
  <c r="O95" i="15"/>
  <c r="M95" i="15"/>
  <c r="K95" i="15"/>
  <c r="N95" i="15" s="1"/>
  <c r="O94" i="15"/>
  <c r="M94" i="15"/>
  <c r="K94" i="15"/>
  <c r="N94" i="15" s="1"/>
  <c r="O93" i="15"/>
  <c r="M93" i="15"/>
  <c r="K93" i="15"/>
  <c r="N93" i="15" s="1"/>
  <c r="O92" i="15"/>
  <c r="M92" i="15"/>
  <c r="K92" i="15"/>
  <c r="N92" i="15" s="1"/>
  <c r="O91" i="15"/>
  <c r="M91" i="15"/>
  <c r="K91" i="15"/>
  <c r="N91" i="15" s="1"/>
  <c r="O90" i="15"/>
  <c r="M90" i="15"/>
  <c r="K90" i="15"/>
  <c r="N90" i="15" s="1"/>
  <c r="O89" i="15"/>
  <c r="M89" i="15"/>
  <c r="K89" i="15"/>
  <c r="N89" i="15" s="1"/>
  <c r="O88" i="15"/>
  <c r="M88" i="15"/>
  <c r="K88" i="15"/>
  <c r="N88" i="15" s="1"/>
  <c r="O87" i="15"/>
  <c r="M87" i="15"/>
  <c r="K87" i="15"/>
  <c r="N87" i="15" s="1"/>
  <c r="O86" i="15"/>
  <c r="M86" i="15"/>
  <c r="K86" i="15"/>
  <c r="N86" i="15" s="1"/>
  <c r="O85" i="15"/>
  <c r="M85" i="15"/>
  <c r="K85" i="15"/>
  <c r="N85" i="15" s="1"/>
  <c r="O82" i="15"/>
  <c r="M82" i="15"/>
  <c r="K82" i="15"/>
  <c r="N82" i="15" s="1"/>
  <c r="O81" i="15"/>
  <c r="M81" i="15"/>
  <c r="K81" i="15"/>
  <c r="N81" i="15" s="1"/>
  <c r="O80" i="15"/>
  <c r="M80" i="15"/>
  <c r="K80" i="15"/>
  <c r="N80" i="15" s="1"/>
  <c r="O79" i="15"/>
  <c r="M79" i="15"/>
  <c r="K79" i="15"/>
  <c r="N79" i="15" s="1"/>
  <c r="O78" i="15"/>
  <c r="M78" i="15"/>
  <c r="K78" i="15"/>
  <c r="N78" i="15" s="1"/>
  <c r="O77" i="15"/>
  <c r="M77" i="15"/>
  <c r="K77" i="15"/>
  <c r="N77" i="15" s="1"/>
  <c r="O76" i="15"/>
  <c r="M76" i="15"/>
  <c r="K76" i="15"/>
  <c r="N76" i="15" s="1"/>
  <c r="O75" i="15"/>
  <c r="M75" i="15"/>
  <c r="K75" i="15"/>
  <c r="N75" i="15" s="1"/>
  <c r="O74" i="15"/>
  <c r="M74" i="15"/>
  <c r="K74" i="15"/>
  <c r="N74" i="15" s="1"/>
  <c r="O73" i="15"/>
  <c r="M73" i="15"/>
  <c r="K73" i="15"/>
  <c r="N73" i="15" s="1"/>
  <c r="O72" i="15"/>
  <c r="M72" i="15"/>
  <c r="K72" i="15"/>
  <c r="N72" i="15" s="1"/>
  <c r="O71" i="15"/>
  <c r="M71" i="15"/>
  <c r="K71" i="15"/>
  <c r="N71" i="15" s="1"/>
  <c r="O70" i="15"/>
  <c r="M70" i="15"/>
  <c r="K70" i="15"/>
  <c r="N70" i="15" s="1"/>
  <c r="O67" i="15"/>
  <c r="M67" i="15"/>
  <c r="K67" i="15"/>
  <c r="N67" i="15" s="1"/>
  <c r="O66" i="15"/>
  <c r="M66" i="15"/>
  <c r="K66" i="15"/>
  <c r="N66" i="15" s="1"/>
  <c r="O65" i="15"/>
  <c r="M65" i="15"/>
  <c r="K65" i="15"/>
  <c r="N65" i="15" s="1"/>
  <c r="O64" i="15"/>
  <c r="M64" i="15"/>
  <c r="K64" i="15"/>
  <c r="N64" i="15" s="1"/>
  <c r="O63" i="15"/>
  <c r="M63" i="15"/>
  <c r="K63" i="15"/>
  <c r="N63" i="15" s="1"/>
  <c r="O62" i="15"/>
  <c r="M62" i="15"/>
  <c r="K62" i="15"/>
  <c r="N62" i="15" s="1"/>
  <c r="O61" i="15"/>
  <c r="M61" i="15"/>
  <c r="K61" i="15"/>
  <c r="N61" i="15" s="1"/>
  <c r="O60" i="15"/>
  <c r="M60" i="15"/>
  <c r="K60" i="15"/>
  <c r="N60" i="15" s="1"/>
  <c r="O59" i="15"/>
  <c r="M59" i="15"/>
  <c r="K59" i="15"/>
  <c r="N59" i="15" s="1"/>
  <c r="O58" i="15"/>
  <c r="M58" i="15"/>
  <c r="K58" i="15"/>
  <c r="N58" i="15" s="1"/>
  <c r="O57" i="15"/>
  <c r="M57" i="15"/>
  <c r="K57" i="15"/>
  <c r="N57" i="15" s="1"/>
  <c r="O56" i="15"/>
  <c r="M56" i="15"/>
  <c r="K56" i="15"/>
  <c r="N56" i="15" s="1"/>
  <c r="O55" i="15"/>
  <c r="M55" i="15"/>
  <c r="K55" i="15"/>
  <c r="N55" i="15" s="1"/>
  <c r="O54" i="15"/>
  <c r="M54" i="15"/>
  <c r="K54" i="15"/>
  <c r="N54" i="15" s="1"/>
  <c r="O53" i="15"/>
  <c r="M53" i="15"/>
  <c r="K53" i="15"/>
  <c r="N53" i="15" s="1"/>
  <c r="O52" i="15"/>
  <c r="M52" i="15"/>
  <c r="K52" i="15"/>
  <c r="N52" i="15" s="1"/>
  <c r="O51" i="15"/>
  <c r="M51" i="15"/>
  <c r="K51" i="15"/>
  <c r="N51" i="15" s="1"/>
  <c r="O50" i="15"/>
  <c r="M50" i="15"/>
  <c r="K50" i="15"/>
  <c r="N50" i="15" s="1"/>
  <c r="O49" i="15"/>
  <c r="M49" i="15"/>
  <c r="K49" i="15"/>
  <c r="N49" i="15" s="1"/>
  <c r="N48" i="15" s="1"/>
  <c r="O47" i="15"/>
  <c r="M47" i="15"/>
  <c r="K47" i="15"/>
  <c r="N47" i="15" s="1"/>
  <c r="O46" i="15"/>
  <c r="M46" i="15"/>
  <c r="K46" i="15"/>
  <c r="N46" i="15" s="1"/>
  <c r="O45" i="15"/>
  <c r="M45" i="15"/>
  <c r="K45" i="15"/>
  <c r="N45" i="15" s="1"/>
  <c r="O44" i="15"/>
  <c r="M44" i="15"/>
  <c r="K44" i="15"/>
  <c r="N44" i="15" s="1"/>
  <c r="O43" i="15"/>
  <c r="M43" i="15"/>
  <c r="K43" i="15"/>
  <c r="N43" i="15" s="1"/>
  <c r="O42" i="15"/>
  <c r="M42" i="15"/>
  <c r="K42" i="15"/>
  <c r="N42" i="15" s="1"/>
  <c r="O41" i="15"/>
  <c r="M41" i="15"/>
  <c r="K41" i="15"/>
  <c r="N41" i="15" s="1"/>
  <c r="O40" i="15"/>
  <c r="M40" i="15"/>
  <c r="K40" i="15"/>
  <c r="N40" i="15" s="1"/>
  <c r="O39" i="15"/>
  <c r="M39" i="15"/>
  <c r="K39" i="15"/>
  <c r="N39" i="15" s="1"/>
  <c r="O38" i="15"/>
  <c r="M38" i="15"/>
  <c r="K38" i="15"/>
  <c r="N38" i="15" s="1"/>
  <c r="O37" i="15"/>
  <c r="M37" i="15"/>
  <c r="K37" i="15"/>
  <c r="N37" i="15" s="1"/>
  <c r="O36" i="15"/>
  <c r="M36" i="15"/>
  <c r="K36" i="15"/>
  <c r="N36" i="15" s="1"/>
  <c r="O35" i="15"/>
  <c r="M35" i="15"/>
  <c r="K35" i="15"/>
  <c r="N35" i="15" s="1"/>
  <c r="O34" i="15"/>
  <c r="M34" i="15"/>
  <c r="K34" i="15"/>
  <c r="N34" i="15" s="1"/>
  <c r="O33" i="15"/>
  <c r="M33" i="15"/>
  <c r="K33" i="15"/>
  <c r="N33" i="15" s="1"/>
  <c r="O32" i="15"/>
  <c r="M32" i="15"/>
  <c r="K32" i="15"/>
  <c r="N32" i="15" s="1"/>
  <c r="O31" i="15"/>
  <c r="M31" i="15"/>
  <c r="K31" i="15"/>
  <c r="N31" i="15" s="1"/>
  <c r="N30" i="15" s="1"/>
  <c r="O30" i="15"/>
  <c r="M30" i="15"/>
  <c r="K30" i="15"/>
  <c r="O29" i="15"/>
  <c r="M29" i="15"/>
  <c r="K29" i="15"/>
  <c r="N29" i="15" s="1"/>
  <c r="O28" i="15"/>
  <c r="M28" i="15"/>
  <c r="K28" i="15"/>
  <c r="N28" i="15" s="1"/>
  <c r="O27" i="15"/>
  <c r="M27" i="15"/>
  <c r="K27" i="15"/>
  <c r="N27" i="15" s="1"/>
  <c r="O26" i="15"/>
  <c r="M26" i="15"/>
  <c r="K26" i="15"/>
  <c r="N26" i="15" s="1"/>
  <c r="O25" i="15"/>
  <c r="M25" i="15"/>
  <c r="K25" i="15"/>
  <c r="N25" i="15" s="1"/>
  <c r="O24" i="15"/>
  <c r="M24" i="15"/>
  <c r="K24" i="15"/>
  <c r="N24" i="15" s="1"/>
  <c r="O23" i="15"/>
  <c r="M23" i="15"/>
  <c r="K23" i="15"/>
  <c r="N23" i="15" s="1"/>
  <c r="O22" i="15"/>
  <c r="M22" i="15"/>
  <c r="K22" i="15"/>
  <c r="N22" i="15" s="1"/>
  <c r="O21" i="15"/>
  <c r="M21" i="15"/>
  <c r="K21" i="15"/>
  <c r="N21" i="15" s="1"/>
  <c r="O20" i="15"/>
  <c r="M20" i="15"/>
  <c r="K20" i="15"/>
  <c r="N20" i="15" s="1"/>
  <c r="O19" i="15"/>
  <c r="M19" i="15"/>
  <c r="K19" i="15"/>
  <c r="N19" i="15" s="1"/>
  <c r="O18" i="15"/>
  <c r="M18" i="15"/>
  <c r="K18" i="15"/>
  <c r="N18" i="15" s="1"/>
  <c r="N17" i="15" s="1"/>
  <c r="O17" i="15"/>
  <c r="M17" i="15"/>
  <c r="K17" i="15"/>
  <c r="O16" i="15"/>
  <c r="M16" i="15"/>
  <c r="K16" i="15"/>
  <c r="N16" i="15" s="1"/>
  <c r="O15" i="15"/>
  <c r="M15" i="15"/>
  <c r="K15" i="15"/>
  <c r="N15" i="15" s="1"/>
  <c r="O14" i="15"/>
  <c r="M14" i="15"/>
  <c r="K14" i="15"/>
  <c r="N14" i="15" s="1"/>
  <c r="O13" i="15"/>
  <c r="M13" i="15"/>
  <c r="K13" i="15"/>
  <c r="N13" i="15" s="1"/>
  <c r="O12" i="15"/>
  <c r="M12" i="15"/>
  <c r="K12" i="15"/>
  <c r="N12" i="15" s="1"/>
  <c r="O11" i="15"/>
  <c r="M11" i="15"/>
  <c r="K11" i="15"/>
  <c r="N11" i="15" s="1"/>
  <c r="O10" i="15"/>
  <c r="M10" i="15"/>
  <c r="K10" i="15"/>
  <c r="N10" i="15" s="1"/>
  <c r="O9" i="15"/>
  <c r="M9" i="15"/>
  <c r="K9" i="15"/>
  <c r="N9" i="15" s="1"/>
  <c r="O8" i="15"/>
  <c r="M8" i="15"/>
  <c r="K8" i="15"/>
  <c r="N8" i="15" s="1"/>
  <c r="N7" i="15" s="1"/>
  <c r="O7" i="15"/>
  <c r="M7" i="15"/>
  <c r="K7" i="15"/>
  <c r="I124" i="15"/>
  <c r="I123" i="15"/>
  <c r="I122" i="15"/>
  <c r="I121" i="15"/>
  <c r="I120" i="15"/>
  <c r="I119" i="15"/>
  <c r="I118" i="15"/>
  <c r="I117" i="15"/>
  <c r="I116" i="15"/>
  <c r="I115" i="15"/>
  <c r="H115" i="15"/>
  <c r="G115" i="15"/>
  <c r="F115" i="15"/>
  <c r="E115" i="15"/>
  <c r="D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H84" i="15"/>
  <c r="G84" i="15"/>
  <c r="F84" i="15"/>
  <c r="E84" i="15"/>
  <c r="D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H69" i="15"/>
  <c r="G69" i="15"/>
  <c r="F69" i="15"/>
  <c r="E69" i="15"/>
  <c r="D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H48" i="15"/>
  <c r="G48" i="15"/>
  <c r="M48" i="15" s="1"/>
  <c r="S48" i="13" s="1"/>
  <c r="F48" i="15"/>
  <c r="E48" i="15"/>
  <c r="O48" i="15" s="1"/>
  <c r="AE48" i="13" s="1"/>
  <c r="D48" i="15"/>
  <c r="K48" i="15" s="1"/>
  <c r="G48" i="13" s="1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H30" i="15"/>
  <c r="G30" i="15"/>
  <c r="F30" i="15"/>
  <c r="E30" i="15"/>
  <c r="D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H17" i="15"/>
  <c r="G17" i="15"/>
  <c r="F17" i="15"/>
  <c r="E17" i="15"/>
  <c r="D17" i="15"/>
  <c r="I16" i="15"/>
  <c r="I15" i="15"/>
  <c r="I14" i="15"/>
  <c r="I13" i="15"/>
  <c r="I12" i="15"/>
  <c r="I11" i="15"/>
  <c r="I10" i="15"/>
  <c r="I9" i="15"/>
  <c r="I8" i="15"/>
  <c r="I125" i="15" s="1"/>
  <c r="I7" i="15"/>
  <c r="H7" i="15"/>
  <c r="G7" i="15"/>
  <c r="F7" i="15"/>
  <c r="E7" i="15"/>
  <c r="D7" i="15"/>
  <c r="H6" i="15"/>
  <c r="G6" i="15"/>
  <c r="M6" i="15" s="1"/>
  <c r="S6" i="13" s="1"/>
  <c r="F6" i="15"/>
  <c r="E6" i="15"/>
  <c r="O6" i="15" s="1"/>
  <c r="AE6" i="13" s="1"/>
  <c r="D6" i="15"/>
  <c r="K6" i="15" s="1"/>
  <c r="G6" i="13" s="1"/>
  <c r="N68" i="15" l="1"/>
  <c r="Y68" i="13" s="1"/>
  <c r="L68" i="15"/>
  <c r="M68" i="13" s="1"/>
  <c r="L124" i="15"/>
  <c r="L115" i="15" s="1"/>
  <c r="L114" i="15"/>
  <c r="L83" i="15"/>
  <c r="N6" i="15"/>
  <c r="Y6" i="13" s="1"/>
  <c r="L8" i="15"/>
  <c r="L9" i="15"/>
  <c r="L10" i="15"/>
  <c r="L11" i="15"/>
  <c r="L12" i="15"/>
  <c r="L13" i="15"/>
  <c r="L14" i="15"/>
  <c r="L15" i="15"/>
  <c r="L16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6" i="15"/>
  <c r="L117" i="15"/>
  <c r="L118" i="15"/>
  <c r="L119" i="15"/>
  <c r="L120" i="15"/>
  <c r="L121" i="15"/>
  <c r="L122" i="15"/>
  <c r="L123" i="15"/>
  <c r="A6" i="13"/>
  <c r="L84" i="15" l="1"/>
  <c r="L69" i="15"/>
  <c r="L48" i="15"/>
  <c r="L30" i="15"/>
  <c r="L17" i="15"/>
  <c r="L7" i="15"/>
  <c r="L6" i="15" s="1"/>
  <c r="M6" i="13" s="1"/>
  <c r="H6" i="14"/>
  <c r="G6" i="14"/>
  <c r="F6" i="14"/>
  <c r="E6" i="14"/>
  <c r="H7" i="14"/>
  <c r="G7" i="14"/>
  <c r="F7" i="14"/>
  <c r="E7" i="14"/>
  <c r="H17" i="14"/>
  <c r="G17" i="14"/>
  <c r="F17" i="14"/>
  <c r="E17" i="14"/>
  <c r="H30" i="14"/>
  <c r="G30" i="14"/>
  <c r="F30" i="14"/>
  <c r="E30" i="14"/>
  <c r="H48" i="14"/>
  <c r="G48" i="14"/>
  <c r="F48" i="14"/>
  <c r="E48" i="14"/>
  <c r="H68" i="14"/>
  <c r="G68" i="14"/>
  <c r="F68" i="14"/>
  <c r="E68" i="14"/>
  <c r="H83" i="14"/>
  <c r="G83" i="14"/>
  <c r="F83" i="14"/>
  <c r="E83" i="14"/>
  <c r="H114" i="14"/>
  <c r="G114" i="14"/>
  <c r="F114" i="14"/>
  <c r="E114" i="14"/>
  <c r="L6" i="9"/>
  <c r="H6" i="9"/>
  <c r="G6" i="9"/>
  <c r="F6" i="9"/>
  <c r="E6" i="9"/>
  <c r="H116" i="9"/>
  <c r="G116" i="9"/>
  <c r="F116" i="9"/>
  <c r="E116" i="9"/>
  <c r="H84" i="9"/>
  <c r="G84" i="9"/>
  <c r="F84" i="9"/>
  <c r="E84" i="9"/>
  <c r="H69" i="9"/>
  <c r="G69" i="9"/>
  <c r="F69" i="9"/>
  <c r="E69" i="9"/>
  <c r="H49" i="9"/>
  <c r="G49" i="9"/>
  <c r="F49" i="9"/>
  <c r="E49" i="9"/>
  <c r="H31" i="9"/>
  <c r="G31" i="9"/>
  <c r="F31" i="9"/>
  <c r="E31" i="9"/>
  <c r="H18" i="9"/>
  <c r="G18" i="9"/>
  <c r="F18" i="9"/>
  <c r="E18" i="9"/>
  <c r="O26" i="9"/>
  <c r="N26" i="9"/>
  <c r="H8" i="9"/>
  <c r="G8" i="9"/>
  <c r="F8" i="9"/>
  <c r="E8" i="9"/>
  <c r="O123" i="14" l="1"/>
  <c r="AD125" i="13" s="1"/>
  <c r="O122" i="14"/>
  <c r="O121" i="14"/>
  <c r="AD123" i="13" s="1"/>
  <c r="O120" i="14"/>
  <c r="O119" i="14"/>
  <c r="AD121" i="13" s="1"/>
  <c r="O118" i="14"/>
  <c r="O117" i="14"/>
  <c r="AD119" i="13" s="1"/>
  <c r="O116" i="14"/>
  <c r="O115" i="14"/>
  <c r="AD117" i="13" s="1"/>
  <c r="O114" i="14"/>
  <c r="AD116" i="13" s="1"/>
  <c r="O113" i="14"/>
  <c r="O112" i="14"/>
  <c r="O111" i="14"/>
  <c r="AD112" i="13" s="1"/>
  <c r="O110" i="14"/>
  <c r="O109" i="14"/>
  <c r="AD110" i="13" s="1"/>
  <c r="O108" i="14"/>
  <c r="O107" i="14"/>
  <c r="AD108" i="13" s="1"/>
  <c r="O106" i="14"/>
  <c r="O105" i="14"/>
  <c r="AD106" i="13" s="1"/>
  <c r="O104" i="14"/>
  <c r="O103" i="14"/>
  <c r="AD104" i="13" s="1"/>
  <c r="O102" i="14"/>
  <c r="O101" i="14"/>
  <c r="AD102" i="13" s="1"/>
  <c r="O100" i="14"/>
  <c r="O99" i="14"/>
  <c r="AD100" i="13" s="1"/>
  <c r="O98" i="14"/>
  <c r="O97" i="14"/>
  <c r="AD98" i="13" s="1"/>
  <c r="O96" i="14"/>
  <c r="O95" i="14"/>
  <c r="AD96" i="13" s="1"/>
  <c r="O94" i="14"/>
  <c r="O93" i="14"/>
  <c r="AD94" i="13" s="1"/>
  <c r="O92" i="14"/>
  <c r="O91" i="14"/>
  <c r="AD92" i="13" s="1"/>
  <c r="O90" i="14"/>
  <c r="O89" i="14"/>
  <c r="AD90" i="13" s="1"/>
  <c r="O88" i="14"/>
  <c r="O87" i="14"/>
  <c r="AD88" i="13" s="1"/>
  <c r="O86" i="14"/>
  <c r="O85" i="14"/>
  <c r="AD86" i="13" s="1"/>
  <c r="O84" i="14"/>
  <c r="O83" i="14"/>
  <c r="AD84" i="13" s="1"/>
  <c r="O82" i="14"/>
  <c r="AD83" i="13" s="1"/>
  <c r="O81" i="14"/>
  <c r="AD82" i="13" s="1"/>
  <c r="O80" i="14"/>
  <c r="AD81" i="13" s="1"/>
  <c r="O79" i="14"/>
  <c r="AD80" i="13" s="1"/>
  <c r="O78" i="14"/>
  <c r="AD79" i="13" s="1"/>
  <c r="O77" i="14"/>
  <c r="AD78" i="13" s="1"/>
  <c r="O76" i="14"/>
  <c r="AD77" i="13" s="1"/>
  <c r="O75" i="14"/>
  <c r="AD76" i="13" s="1"/>
  <c r="O74" i="14"/>
  <c r="AD75" i="13" s="1"/>
  <c r="O73" i="14"/>
  <c r="AD74" i="13" s="1"/>
  <c r="O72" i="14"/>
  <c r="AD73" i="13" s="1"/>
  <c r="O71" i="14"/>
  <c r="AD72" i="13" s="1"/>
  <c r="O70" i="14"/>
  <c r="AD71" i="13" s="1"/>
  <c r="O69" i="14"/>
  <c r="AD70" i="13" s="1"/>
  <c r="O68" i="14"/>
  <c r="AD69" i="13" s="1"/>
  <c r="O67" i="14"/>
  <c r="AD67" i="13" s="1"/>
  <c r="O66" i="14"/>
  <c r="O65" i="14"/>
  <c r="AD65" i="13" s="1"/>
  <c r="O64" i="14"/>
  <c r="O63" i="14"/>
  <c r="AD63" i="13" s="1"/>
  <c r="O62" i="14"/>
  <c r="O61" i="14"/>
  <c r="AD61" i="13" s="1"/>
  <c r="O60" i="14"/>
  <c r="O59" i="14"/>
  <c r="AD59" i="13" s="1"/>
  <c r="O58" i="14"/>
  <c r="O57" i="14"/>
  <c r="AD57" i="13" s="1"/>
  <c r="O56" i="14"/>
  <c r="O55" i="14"/>
  <c r="AD55" i="13" s="1"/>
  <c r="O54" i="14"/>
  <c r="O53" i="14"/>
  <c r="AD53" i="13" s="1"/>
  <c r="O52" i="14"/>
  <c r="O51" i="14"/>
  <c r="AD51" i="13" s="1"/>
  <c r="O50" i="14"/>
  <c r="O49" i="14"/>
  <c r="AD49" i="13" s="1"/>
  <c r="O48" i="14"/>
  <c r="AD48" i="13" s="1"/>
  <c r="O47" i="14"/>
  <c r="AD47" i="13" s="1"/>
  <c r="O46" i="14"/>
  <c r="AD46" i="13" s="1"/>
  <c r="O45" i="14"/>
  <c r="AD45" i="13" s="1"/>
  <c r="O44" i="14"/>
  <c r="AD44" i="13" s="1"/>
  <c r="O43" i="14"/>
  <c r="AD43" i="13" s="1"/>
  <c r="O42" i="14"/>
  <c r="AD42" i="13" s="1"/>
  <c r="O41" i="14"/>
  <c r="AD41" i="13" s="1"/>
  <c r="O40" i="14"/>
  <c r="AD40" i="13" s="1"/>
  <c r="O39" i="14"/>
  <c r="AD39" i="13" s="1"/>
  <c r="O38" i="14"/>
  <c r="AD38" i="13" s="1"/>
  <c r="O37" i="14"/>
  <c r="AD37" i="13" s="1"/>
  <c r="O36" i="14"/>
  <c r="AD36" i="13" s="1"/>
  <c r="O35" i="14"/>
  <c r="AD35" i="13" s="1"/>
  <c r="O34" i="14"/>
  <c r="AD34" i="13" s="1"/>
  <c r="O33" i="14"/>
  <c r="AD33" i="13" s="1"/>
  <c r="O32" i="14"/>
  <c r="AD32" i="13" s="1"/>
  <c r="O31" i="14"/>
  <c r="AD31" i="13" s="1"/>
  <c r="O30" i="14"/>
  <c r="AD30" i="13" s="1"/>
  <c r="O29" i="14"/>
  <c r="AD29" i="13" s="1"/>
  <c r="O28" i="14"/>
  <c r="O27" i="14"/>
  <c r="AD27" i="13" s="1"/>
  <c r="O26" i="14"/>
  <c r="O25" i="14"/>
  <c r="AD25" i="13" s="1"/>
  <c r="O24" i="14"/>
  <c r="O23" i="14"/>
  <c r="AD23" i="13" s="1"/>
  <c r="O22" i="14"/>
  <c r="O21" i="14"/>
  <c r="AD21" i="13" s="1"/>
  <c r="O20" i="14"/>
  <c r="O19" i="14"/>
  <c r="AD19" i="13" s="1"/>
  <c r="O18" i="14"/>
  <c r="O17" i="14"/>
  <c r="AD17" i="13" s="1"/>
  <c r="O16" i="14"/>
  <c r="O15" i="14"/>
  <c r="AD15" i="13" s="1"/>
  <c r="O14" i="14"/>
  <c r="O13" i="14"/>
  <c r="AD13" i="13" s="1"/>
  <c r="O12" i="14"/>
  <c r="O11" i="14"/>
  <c r="AD11" i="13" s="1"/>
  <c r="O10" i="14"/>
  <c r="O9" i="14"/>
  <c r="AD9" i="13" s="1"/>
  <c r="O8" i="14"/>
  <c r="O7" i="14"/>
  <c r="AD7" i="13" s="1"/>
  <c r="M123" i="14"/>
  <c r="M122" i="14"/>
  <c r="R124" i="13" s="1"/>
  <c r="M121" i="14"/>
  <c r="M120" i="14"/>
  <c r="R122" i="13" s="1"/>
  <c r="M119" i="14"/>
  <c r="M118" i="14"/>
  <c r="R120" i="13" s="1"/>
  <c r="M117" i="14"/>
  <c r="M116" i="14"/>
  <c r="R118" i="13" s="1"/>
  <c r="M115" i="14"/>
  <c r="M114" i="14"/>
  <c r="R116" i="13" s="1"/>
  <c r="M113" i="14"/>
  <c r="M112" i="14"/>
  <c r="R113" i="13" s="1"/>
  <c r="M111" i="14"/>
  <c r="M110" i="14"/>
  <c r="R111" i="13" s="1"/>
  <c r="M109" i="14"/>
  <c r="M108" i="14"/>
  <c r="R109" i="13" s="1"/>
  <c r="M107" i="14"/>
  <c r="M106" i="14"/>
  <c r="R107" i="13" s="1"/>
  <c r="M105" i="14"/>
  <c r="M104" i="14"/>
  <c r="R105" i="13" s="1"/>
  <c r="M103" i="14"/>
  <c r="M102" i="14"/>
  <c r="R103" i="13" s="1"/>
  <c r="M101" i="14"/>
  <c r="M100" i="14"/>
  <c r="R101" i="13" s="1"/>
  <c r="M99" i="14"/>
  <c r="M98" i="14"/>
  <c r="R99" i="13" s="1"/>
  <c r="M97" i="14"/>
  <c r="M96" i="14"/>
  <c r="R97" i="13" s="1"/>
  <c r="M95" i="14"/>
  <c r="M94" i="14"/>
  <c r="R95" i="13" s="1"/>
  <c r="M93" i="14"/>
  <c r="M92" i="14"/>
  <c r="R93" i="13" s="1"/>
  <c r="M91" i="14"/>
  <c r="M90" i="14"/>
  <c r="R91" i="13" s="1"/>
  <c r="M89" i="14"/>
  <c r="M88" i="14"/>
  <c r="R89" i="13" s="1"/>
  <c r="M87" i="14"/>
  <c r="M86" i="14"/>
  <c r="R87" i="13" s="1"/>
  <c r="M85" i="14"/>
  <c r="M84" i="14"/>
  <c r="R85" i="13" s="1"/>
  <c r="M83" i="14"/>
  <c r="R84" i="13" s="1"/>
  <c r="M82" i="14"/>
  <c r="R83" i="13" s="1"/>
  <c r="M81" i="14"/>
  <c r="M80" i="14"/>
  <c r="R81" i="13" s="1"/>
  <c r="M79" i="14"/>
  <c r="M78" i="14"/>
  <c r="R79" i="13" s="1"/>
  <c r="M77" i="14"/>
  <c r="M76" i="14"/>
  <c r="R77" i="13" s="1"/>
  <c r="M75" i="14"/>
  <c r="M74" i="14"/>
  <c r="R75" i="13" s="1"/>
  <c r="M73" i="14"/>
  <c r="M72" i="14"/>
  <c r="R73" i="13" s="1"/>
  <c r="M71" i="14"/>
  <c r="M70" i="14"/>
  <c r="R71" i="13" s="1"/>
  <c r="M69" i="14"/>
  <c r="M68" i="14"/>
  <c r="R69" i="13" s="1"/>
  <c r="M67" i="14"/>
  <c r="M66" i="14"/>
  <c r="R66" i="13" s="1"/>
  <c r="M65" i="14"/>
  <c r="M64" i="14"/>
  <c r="R64" i="13" s="1"/>
  <c r="M63" i="14"/>
  <c r="M62" i="14"/>
  <c r="R62" i="13" s="1"/>
  <c r="M61" i="14"/>
  <c r="M60" i="14"/>
  <c r="R60" i="13" s="1"/>
  <c r="M59" i="14"/>
  <c r="M58" i="14"/>
  <c r="R58" i="13" s="1"/>
  <c r="M57" i="14"/>
  <c r="M56" i="14"/>
  <c r="R56" i="13" s="1"/>
  <c r="M55" i="14"/>
  <c r="M54" i="14"/>
  <c r="R54" i="13" s="1"/>
  <c r="M53" i="14"/>
  <c r="M52" i="14"/>
  <c r="R52" i="13" s="1"/>
  <c r="M51" i="14"/>
  <c r="M50" i="14"/>
  <c r="R50" i="13" s="1"/>
  <c r="M49" i="14"/>
  <c r="M48" i="14"/>
  <c r="R48" i="13" s="1"/>
  <c r="M47" i="14"/>
  <c r="M46" i="14"/>
  <c r="R46" i="13" s="1"/>
  <c r="M45" i="14"/>
  <c r="M44" i="14"/>
  <c r="R44" i="13" s="1"/>
  <c r="M43" i="14"/>
  <c r="M42" i="14"/>
  <c r="R42" i="13" s="1"/>
  <c r="M41" i="14"/>
  <c r="M40" i="14"/>
  <c r="R40" i="13" s="1"/>
  <c r="M39" i="14"/>
  <c r="M38" i="14"/>
  <c r="R38" i="13" s="1"/>
  <c r="M37" i="14"/>
  <c r="M36" i="14"/>
  <c r="R36" i="13" s="1"/>
  <c r="M35" i="14"/>
  <c r="M34" i="14"/>
  <c r="R34" i="13" s="1"/>
  <c r="M33" i="14"/>
  <c r="M32" i="14"/>
  <c r="R32" i="13" s="1"/>
  <c r="M31" i="14"/>
  <c r="M30" i="14"/>
  <c r="R30" i="13" s="1"/>
  <c r="M29" i="14"/>
  <c r="M28" i="14"/>
  <c r="R28" i="13" s="1"/>
  <c r="M27" i="14"/>
  <c r="M26" i="14"/>
  <c r="R26" i="13" s="1"/>
  <c r="M25" i="14"/>
  <c r="M24" i="14"/>
  <c r="R24" i="13" s="1"/>
  <c r="M23" i="14"/>
  <c r="M22" i="14"/>
  <c r="R22" i="13" s="1"/>
  <c r="M21" i="14"/>
  <c r="M20" i="14"/>
  <c r="R20" i="13" s="1"/>
  <c r="M19" i="14"/>
  <c r="M18" i="14"/>
  <c r="R18" i="13" s="1"/>
  <c r="M17" i="14"/>
  <c r="R17" i="13" s="1"/>
  <c r="M16" i="14"/>
  <c r="R16" i="13" s="1"/>
  <c r="M15" i="14"/>
  <c r="M14" i="14"/>
  <c r="R14" i="13" s="1"/>
  <c r="M13" i="14"/>
  <c r="M12" i="14"/>
  <c r="R12" i="13" s="1"/>
  <c r="M11" i="14"/>
  <c r="M10" i="14"/>
  <c r="R10" i="13" s="1"/>
  <c r="M9" i="14"/>
  <c r="M8" i="14"/>
  <c r="R8" i="13" s="1"/>
  <c r="M7" i="14"/>
  <c r="R7" i="13" s="1"/>
  <c r="K123" i="14"/>
  <c r="K122" i="14"/>
  <c r="K121" i="14"/>
  <c r="K120" i="14"/>
  <c r="K119" i="14"/>
  <c r="K118" i="14"/>
  <c r="K117" i="14"/>
  <c r="K116" i="14"/>
  <c r="K115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6" i="14"/>
  <c r="K15" i="14"/>
  <c r="K14" i="14"/>
  <c r="K13" i="14"/>
  <c r="K12" i="14"/>
  <c r="K11" i="14"/>
  <c r="K10" i="14"/>
  <c r="K9" i="14"/>
  <c r="K8" i="14"/>
  <c r="O6" i="14"/>
  <c r="AD6" i="13" s="1"/>
  <c r="M6" i="14"/>
  <c r="R6" i="13" s="1"/>
  <c r="N85" i="14" l="1"/>
  <c r="X86" i="13" s="1"/>
  <c r="N87" i="14"/>
  <c r="X88" i="13" s="1"/>
  <c r="N89" i="14"/>
  <c r="X90" i="13" s="1"/>
  <c r="N91" i="14"/>
  <c r="X92" i="13" s="1"/>
  <c r="N95" i="14"/>
  <c r="X96" i="13" s="1"/>
  <c r="N97" i="14"/>
  <c r="X98" i="13" s="1"/>
  <c r="N99" i="14"/>
  <c r="X100" i="13" s="1"/>
  <c r="N101" i="14"/>
  <c r="X102" i="13" s="1"/>
  <c r="N103" i="14"/>
  <c r="X104" i="13" s="1"/>
  <c r="N105" i="14"/>
  <c r="X106" i="13" s="1"/>
  <c r="N107" i="14"/>
  <c r="X108" i="13" s="1"/>
  <c r="N109" i="14"/>
  <c r="X110" i="13" s="1"/>
  <c r="N9" i="14"/>
  <c r="X9" i="13" s="1"/>
  <c r="N11" i="14"/>
  <c r="X11" i="13" s="1"/>
  <c r="N13" i="14"/>
  <c r="X13" i="13" s="1"/>
  <c r="N15" i="14"/>
  <c r="X15" i="13" s="1"/>
  <c r="N19" i="14"/>
  <c r="X19" i="13" s="1"/>
  <c r="N21" i="14"/>
  <c r="X21" i="13" s="1"/>
  <c r="N23" i="14"/>
  <c r="X23" i="13" s="1"/>
  <c r="N25" i="14"/>
  <c r="X25" i="13" s="1"/>
  <c r="N27" i="14"/>
  <c r="X27" i="13" s="1"/>
  <c r="N29" i="14"/>
  <c r="X29" i="13" s="1"/>
  <c r="N51" i="14"/>
  <c r="X51" i="13" s="1"/>
  <c r="N53" i="14"/>
  <c r="X53" i="13" s="1"/>
  <c r="N57" i="14"/>
  <c r="X57" i="13" s="1"/>
  <c r="N59" i="14"/>
  <c r="X59" i="13" s="1"/>
  <c r="N61" i="14"/>
  <c r="X61" i="13" s="1"/>
  <c r="N63" i="14"/>
  <c r="X63" i="13" s="1"/>
  <c r="N65" i="14"/>
  <c r="X65" i="13" s="1"/>
  <c r="N67" i="14"/>
  <c r="X67" i="13" s="1"/>
  <c r="N55" i="14"/>
  <c r="X55" i="13" s="1"/>
  <c r="N49" i="14"/>
  <c r="N93" i="14"/>
  <c r="X94" i="13" s="1"/>
  <c r="N111" i="14"/>
  <c r="X112" i="13" s="1"/>
  <c r="N113" i="14"/>
  <c r="L32" i="14"/>
  <c r="L32" i="13" s="1"/>
  <c r="L34" i="14"/>
  <c r="L34" i="13" s="1"/>
  <c r="L36" i="14"/>
  <c r="L36" i="13" s="1"/>
  <c r="L38" i="14"/>
  <c r="L38" i="13" s="1"/>
  <c r="L40" i="14"/>
  <c r="L40" i="13" s="1"/>
  <c r="L42" i="14"/>
  <c r="L42" i="13" s="1"/>
  <c r="L44" i="14"/>
  <c r="L44" i="13" s="1"/>
  <c r="L46" i="14"/>
  <c r="L46" i="13" s="1"/>
  <c r="L70" i="14"/>
  <c r="L71" i="13" s="1"/>
  <c r="L72" i="14"/>
  <c r="L73" i="13" s="1"/>
  <c r="L74" i="14"/>
  <c r="L75" i="13" s="1"/>
  <c r="L76" i="14"/>
  <c r="L77" i="13" s="1"/>
  <c r="L78" i="14"/>
  <c r="L79" i="13" s="1"/>
  <c r="L80" i="14"/>
  <c r="L81" i="13" s="1"/>
  <c r="L82" i="14"/>
  <c r="L83" i="13" s="1"/>
  <c r="N34" i="14"/>
  <c r="X34" i="13" s="1"/>
  <c r="N38" i="14"/>
  <c r="X38" i="13" s="1"/>
  <c r="N42" i="14"/>
  <c r="X42" i="13" s="1"/>
  <c r="N46" i="14"/>
  <c r="X46" i="13" s="1"/>
  <c r="N72" i="14"/>
  <c r="X73" i="13" s="1"/>
  <c r="N76" i="14"/>
  <c r="X77" i="13" s="1"/>
  <c r="N80" i="14"/>
  <c r="X81" i="13" s="1"/>
  <c r="L8" i="14"/>
  <c r="L10" i="14"/>
  <c r="L10" i="13" s="1"/>
  <c r="L12" i="14"/>
  <c r="L12" i="13" s="1"/>
  <c r="L14" i="14"/>
  <c r="L14" i="13" s="1"/>
  <c r="L16" i="14"/>
  <c r="L16" i="13" s="1"/>
  <c r="L116" i="14"/>
  <c r="L118" i="13" s="1"/>
  <c r="L118" i="14"/>
  <c r="L120" i="13" s="1"/>
  <c r="L120" i="14"/>
  <c r="L122" i="13" s="1"/>
  <c r="L122" i="14"/>
  <c r="L124" i="13" s="1"/>
  <c r="R9" i="13"/>
  <c r="L9" i="14"/>
  <c r="L9" i="13" s="1"/>
  <c r="L11" i="14"/>
  <c r="L11" i="13" s="1"/>
  <c r="R11" i="13"/>
  <c r="R13" i="13"/>
  <c r="L13" i="14"/>
  <c r="L13" i="13" s="1"/>
  <c r="L15" i="14"/>
  <c r="L15" i="13" s="1"/>
  <c r="R15" i="13"/>
  <c r="R19" i="13"/>
  <c r="L19" i="14"/>
  <c r="L19" i="13" s="1"/>
  <c r="R21" i="13"/>
  <c r="L21" i="14"/>
  <c r="L21" i="13" s="1"/>
  <c r="R23" i="13"/>
  <c r="L23" i="14"/>
  <c r="L23" i="13" s="1"/>
  <c r="R25" i="13"/>
  <c r="L25" i="14"/>
  <c r="L25" i="13" s="1"/>
  <c r="R27" i="13"/>
  <c r="L27" i="14"/>
  <c r="L27" i="13" s="1"/>
  <c r="R29" i="13"/>
  <c r="L29" i="14"/>
  <c r="L29" i="13" s="1"/>
  <c r="L31" i="14"/>
  <c r="R31" i="13"/>
  <c r="R33" i="13"/>
  <c r="L33" i="14"/>
  <c r="L33" i="13" s="1"/>
  <c r="L35" i="14"/>
  <c r="L35" i="13" s="1"/>
  <c r="R35" i="13"/>
  <c r="R37" i="13"/>
  <c r="L37" i="14"/>
  <c r="L37" i="13" s="1"/>
  <c r="L39" i="14"/>
  <c r="L39" i="13" s="1"/>
  <c r="R39" i="13"/>
  <c r="R41" i="13"/>
  <c r="L41" i="14"/>
  <c r="L41" i="13" s="1"/>
  <c r="L43" i="14"/>
  <c r="L43" i="13" s="1"/>
  <c r="R43" i="13"/>
  <c r="R45" i="13"/>
  <c r="L45" i="14"/>
  <c r="L45" i="13" s="1"/>
  <c r="L47" i="14"/>
  <c r="L47" i="13" s="1"/>
  <c r="R47" i="13"/>
  <c r="R49" i="13"/>
  <c r="L49" i="14"/>
  <c r="R51" i="13"/>
  <c r="L51" i="14"/>
  <c r="L51" i="13" s="1"/>
  <c r="R53" i="13"/>
  <c r="L53" i="14"/>
  <c r="L53" i="13" s="1"/>
  <c r="R55" i="13"/>
  <c r="L55" i="14"/>
  <c r="L55" i="13" s="1"/>
  <c r="R57" i="13"/>
  <c r="L57" i="14"/>
  <c r="L57" i="13" s="1"/>
  <c r="R59" i="13"/>
  <c r="L59" i="14"/>
  <c r="L59" i="13" s="1"/>
  <c r="R61" i="13"/>
  <c r="L61" i="14"/>
  <c r="L61" i="13" s="1"/>
  <c r="R63" i="13"/>
  <c r="L63" i="14"/>
  <c r="L63" i="13" s="1"/>
  <c r="R65" i="13"/>
  <c r="L65" i="14"/>
  <c r="L65" i="13" s="1"/>
  <c r="R67" i="13"/>
  <c r="L67" i="14"/>
  <c r="L67" i="13" s="1"/>
  <c r="R70" i="13"/>
  <c r="L69" i="14"/>
  <c r="L71" i="14"/>
  <c r="L72" i="13" s="1"/>
  <c r="R72" i="13"/>
  <c r="R74" i="13"/>
  <c r="L73" i="14"/>
  <c r="L74" i="13" s="1"/>
  <c r="L75" i="14"/>
  <c r="L76" i="13" s="1"/>
  <c r="R76" i="13"/>
  <c r="R78" i="13"/>
  <c r="L77" i="14"/>
  <c r="L78" i="13" s="1"/>
  <c r="L79" i="14"/>
  <c r="L80" i="13" s="1"/>
  <c r="R80" i="13"/>
  <c r="R82" i="13"/>
  <c r="L81" i="14"/>
  <c r="L82" i="13" s="1"/>
  <c r="R86" i="13"/>
  <c r="L85" i="14"/>
  <c r="L86" i="13" s="1"/>
  <c r="R88" i="13"/>
  <c r="L87" i="14"/>
  <c r="L88" i="13" s="1"/>
  <c r="R90" i="13"/>
  <c r="L89" i="14"/>
  <c r="L90" i="13" s="1"/>
  <c r="R92" i="13"/>
  <c r="L91" i="14"/>
  <c r="L92" i="13" s="1"/>
  <c r="R94" i="13"/>
  <c r="L93" i="14"/>
  <c r="L94" i="13" s="1"/>
  <c r="R96" i="13"/>
  <c r="L95" i="14"/>
  <c r="L96" i="13" s="1"/>
  <c r="R98" i="13"/>
  <c r="L97" i="14"/>
  <c r="L98" i="13" s="1"/>
  <c r="R100" i="13"/>
  <c r="L99" i="14"/>
  <c r="L100" i="13" s="1"/>
  <c r="R102" i="13"/>
  <c r="L101" i="14"/>
  <c r="L102" i="13" s="1"/>
  <c r="R104" i="13"/>
  <c r="L103" i="14"/>
  <c r="L104" i="13" s="1"/>
  <c r="R106" i="13"/>
  <c r="L105" i="14"/>
  <c r="L106" i="13" s="1"/>
  <c r="R108" i="13"/>
  <c r="L107" i="14"/>
  <c r="L108" i="13" s="1"/>
  <c r="R110" i="13"/>
  <c r="L109" i="14"/>
  <c r="L110" i="13" s="1"/>
  <c r="R112" i="13"/>
  <c r="L111" i="14"/>
  <c r="L112" i="13" s="1"/>
  <c r="L113" i="14"/>
  <c r="L115" i="14"/>
  <c r="R117" i="13"/>
  <c r="R119" i="13"/>
  <c r="L117" i="14"/>
  <c r="L119" i="13" s="1"/>
  <c r="L119" i="14"/>
  <c r="L121" i="13" s="1"/>
  <c r="R121" i="13"/>
  <c r="R123" i="13"/>
  <c r="L121" i="14"/>
  <c r="L123" i="13" s="1"/>
  <c r="L123" i="14"/>
  <c r="L125" i="13" s="1"/>
  <c r="R125" i="13"/>
  <c r="AD8" i="13"/>
  <c r="N8" i="14"/>
  <c r="AD10" i="13"/>
  <c r="N10" i="14"/>
  <c r="X10" i="13" s="1"/>
  <c r="AD12" i="13"/>
  <c r="N12" i="14"/>
  <c r="X12" i="13" s="1"/>
  <c r="AD14" i="13"/>
  <c r="N14" i="14"/>
  <c r="X14" i="13" s="1"/>
  <c r="AD16" i="13"/>
  <c r="N16" i="14"/>
  <c r="X16" i="13" s="1"/>
  <c r="AD18" i="13"/>
  <c r="N18" i="14"/>
  <c r="AD20" i="13"/>
  <c r="N20" i="14"/>
  <c r="X20" i="13" s="1"/>
  <c r="AD22" i="13"/>
  <c r="N22" i="14"/>
  <c r="X22" i="13" s="1"/>
  <c r="AD24" i="13"/>
  <c r="N24" i="14"/>
  <c r="X24" i="13" s="1"/>
  <c r="AD26" i="13"/>
  <c r="N26" i="14"/>
  <c r="X26" i="13" s="1"/>
  <c r="AD28" i="13"/>
  <c r="N28" i="14"/>
  <c r="X28" i="13" s="1"/>
  <c r="AD50" i="13"/>
  <c r="N50" i="14"/>
  <c r="X50" i="13" s="1"/>
  <c r="AD52" i="13"/>
  <c r="N52" i="14"/>
  <c r="X52" i="13" s="1"/>
  <c r="AD54" i="13"/>
  <c r="N54" i="14"/>
  <c r="X54" i="13" s="1"/>
  <c r="AD56" i="13"/>
  <c r="N56" i="14"/>
  <c r="X56" i="13" s="1"/>
  <c r="AD58" i="13"/>
  <c r="N58" i="14"/>
  <c r="X58" i="13" s="1"/>
  <c r="AD60" i="13"/>
  <c r="N60" i="14"/>
  <c r="X60" i="13" s="1"/>
  <c r="AD62" i="13"/>
  <c r="N62" i="14"/>
  <c r="X62" i="13" s="1"/>
  <c r="AD64" i="13"/>
  <c r="N64" i="14"/>
  <c r="X64" i="13" s="1"/>
  <c r="AD66" i="13"/>
  <c r="N66" i="14"/>
  <c r="X66" i="13" s="1"/>
  <c r="AD85" i="13"/>
  <c r="N84" i="14"/>
  <c r="AD87" i="13"/>
  <c r="N86" i="14"/>
  <c r="X87" i="13" s="1"/>
  <c r="AD89" i="13"/>
  <c r="N88" i="14"/>
  <c r="X89" i="13" s="1"/>
  <c r="AD91" i="13"/>
  <c r="N90" i="14"/>
  <c r="X91" i="13" s="1"/>
  <c r="AD93" i="13"/>
  <c r="N92" i="14"/>
  <c r="X93" i="13" s="1"/>
  <c r="AD95" i="13"/>
  <c r="N94" i="14"/>
  <c r="X95" i="13" s="1"/>
  <c r="AD97" i="13"/>
  <c r="N96" i="14"/>
  <c r="X97" i="13" s="1"/>
  <c r="AD99" i="13"/>
  <c r="N98" i="14"/>
  <c r="X99" i="13" s="1"/>
  <c r="AD101" i="13"/>
  <c r="N100" i="14"/>
  <c r="X101" i="13" s="1"/>
  <c r="AD103" i="13"/>
  <c r="N102" i="14"/>
  <c r="X103" i="13" s="1"/>
  <c r="AD105" i="13"/>
  <c r="N104" i="14"/>
  <c r="X105" i="13" s="1"/>
  <c r="AD107" i="13"/>
  <c r="N106" i="14"/>
  <c r="X107" i="13" s="1"/>
  <c r="AD109" i="13"/>
  <c r="N108" i="14"/>
  <c r="X109" i="13" s="1"/>
  <c r="AD111" i="13"/>
  <c r="N110" i="14"/>
  <c r="X111" i="13" s="1"/>
  <c r="N112" i="14"/>
  <c r="AD118" i="13"/>
  <c r="N116" i="14"/>
  <c r="X118" i="13" s="1"/>
  <c r="AD120" i="13"/>
  <c r="N118" i="14"/>
  <c r="X120" i="13" s="1"/>
  <c r="AD122" i="13"/>
  <c r="N120" i="14"/>
  <c r="X122" i="13" s="1"/>
  <c r="AD124" i="13"/>
  <c r="N122" i="14"/>
  <c r="X124" i="13" s="1"/>
  <c r="N32" i="14"/>
  <c r="X32" i="13" s="1"/>
  <c r="N36" i="14"/>
  <c r="X36" i="13" s="1"/>
  <c r="N40" i="14"/>
  <c r="X40" i="13" s="1"/>
  <c r="N44" i="14"/>
  <c r="X44" i="13" s="1"/>
  <c r="X49" i="13"/>
  <c r="N48" i="14"/>
  <c r="X48" i="13" s="1"/>
  <c r="N70" i="14"/>
  <c r="X71" i="13" s="1"/>
  <c r="N74" i="14"/>
  <c r="X75" i="13" s="1"/>
  <c r="N78" i="14"/>
  <c r="X79" i="13" s="1"/>
  <c r="N82" i="14"/>
  <c r="X83" i="13" s="1"/>
  <c r="N31" i="14"/>
  <c r="N33" i="14"/>
  <c r="X33" i="13" s="1"/>
  <c r="N35" i="14"/>
  <c r="X35" i="13" s="1"/>
  <c r="N37" i="14"/>
  <c r="X37" i="13" s="1"/>
  <c r="N39" i="14"/>
  <c r="X39" i="13" s="1"/>
  <c r="N41" i="14"/>
  <c r="X41" i="13" s="1"/>
  <c r="N43" i="14"/>
  <c r="X43" i="13" s="1"/>
  <c r="N45" i="14"/>
  <c r="X45" i="13" s="1"/>
  <c r="N47" i="14"/>
  <c r="X47" i="13" s="1"/>
  <c r="N69" i="14"/>
  <c r="N71" i="14"/>
  <c r="X72" i="13" s="1"/>
  <c r="N73" i="14"/>
  <c r="X74" i="13" s="1"/>
  <c r="N75" i="14"/>
  <c r="X76" i="13" s="1"/>
  <c r="N77" i="14"/>
  <c r="X78" i="13" s="1"/>
  <c r="N79" i="14"/>
  <c r="X80" i="13" s="1"/>
  <c r="N81" i="14"/>
  <c r="X82" i="13" s="1"/>
  <c r="N115" i="14"/>
  <c r="N117" i="14"/>
  <c r="X119" i="13" s="1"/>
  <c r="N119" i="14"/>
  <c r="X121" i="13" s="1"/>
  <c r="N121" i="14"/>
  <c r="X123" i="13" s="1"/>
  <c r="N123" i="14"/>
  <c r="X125" i="13" s="1"/>
  <c r="L18" i="14"/>
  <c r="L20" i="14"/>
  <c r="L20" i="13" s="1"/>
  <c r="L22" i="14"/>
  <c r="L22" i="13" s="1"/>
  <c r="L24" i="14"/>
  <c r="L24" i="13" s="1"/>
  <c r="L26" i="14"/>
  <c r="L26" i="13" s="1"/>
  <c r="L28" i="14"/>
  <c r="L28" i="13" s="1"/>
  <c r="L50" i="14"/>
  <c r="L50" i="13" s="1"/>
  <c r="L52" i="14"/>
  <c r="L52" i="13" s="1"/>
  <c r="L54" i="14"/>
  <c r="L54" i="13" s="1"/>
  <c r="L56" i="14"/>
  <c r="L56" i="13" s="1"/>
  <c r="L58" i="14"/>
  <c r="L58" i="13" s="1"/>
  <c r="L60" i="14"/>
  <c r="L60" i="13" s="1"/>
  <c r="L62" i="14"/>
  <c r="L62" i="13" s="1"/>
  <c r="L64" i="14"/>
  <c r="L64" i="13" s="1"/>
  <c r="L66" i="14"/>
  <c r="L66" i="13" s="1"/>
  <c r="L84" i="14"/>
  <c r="L86" i="14"/>
  <c r="L87" i="13" s="1"/>
  <c r="L88" i="14"/>
  <c r="L89" i="13" s="1"/>
  <c r="L90" i="14"/>
  <c r="L91" i="13" s="1"/>
  <c r="L92" i="14"/>
  <c r="L93" i="13" s="1"/>
  <c r="L94" i="14"/>
  <c r="L95" i="13" s="1"/>
  <c r="L96" i="14"/>
  <c r="L97" i="13" s="1"/>
  <c r="L98" i="14"/>
  <c r="L99" i="13" s="1"/>
  <c r="L100" i="14"/>
  <c r="L101" i="13" s="1"/>
  <c r="L102" i="14"/>
  <c r="L103" i="13" s="1"/>
  <c r="L104" i="14"/>
  <c r="L105" i="13" s="1"/>
  <c r="L106" i="14"/>
  <c r="L107" i="13" s="1"/>
  <c r="L108" i="14"/>
  <c r="L109" i="13" s="1"/>
  <c r="L110" i="14"/>
  <c r="L111" i="13" s="1"/>
  <c r="L112" i="14"/>
  <c r="L113" i="13" s="1"/>
  <c r="A6" i="14"/>
  <c r="A6" i="9"/>
  <c r="A6" i="10"/>
  <c r="X70" i="13" l="1"/>
  <c r="N68" i="14"/>
  <c r="X69" i="13" s="1"/>
  <c r="X18" i="13"/>
  <c r="N17" i="14"/>
  <c r="X17" i="13" s="1"/>
  <c r="X8" i="13"/>
  <c r="N7" i="14"/>
  <c r="L83" i="14"/>
  <c r="L84" i="13" s="1"/>
  <c r="L85" i="13"/>
  <c r="X117" i="13"/>
  <c r="N114" i="14"/>
  <c r="X116" i="13" s="1"/>
  <c r="X31" i="13"/>
  <c r="N30" i="14"/>
  <c r="X30" i="13" s="1"/>
  <c r="L117" i="13"/>
  <c r="L114" i="14"/>
  <c r="L116" i="13" s="1"/>
  <c r="L31" i="13"/>
  <c r="L30" i="14"/>
  <c r="L30" i="13" s="1"/>
  <c r="L18" i="13"/>
  <c r="L17" i="14"/>
  <c r="L17" i="13" s="1"/>
  <c r="X85" i="13"/>
  <c r="N83" i="14"/>
  <c r="X84" i="13" s="1"/>
  <c r="L70" i="13"/>
  <c r="L68" i="14"/>
  <c r="L69" i="13" s="1"/>
  <c r="L49" i="13"/>
  <c r="L48" i="14"/>
  <c r="L48" i="13" s="1"/>
  <c r="L8" i="13"/>
  <c r="L7" i="14"/>
  <c r="L6" i="14" s="1"/>
  <c r="L7" i="13" l="1"/>
  <c r="L6" i="13"/>
  <c r="X7" i="13"/>
  <c r="N6" i="14"/>
  <c r="X6" i="13" s="1"/>
  <c r="I123" i="14"/>
  <c r="I122" i="14"/>
  <c r="I121" i="14"/>
  <c r="I120" i="14"/>
  <c r="I119" i="14"/>
  <c r="I118" i="14"/>
  <c r="I117" i="14"/>
  <c r="I116" i="14"/>
  <c r="I115" i="14"/>
  <c r="I114" i="14" s="1"/>
  <c r="D114" i="14"/>
  <c r="K114" i="14" s="1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 s="1"/>
  <c r="D83" i="14"/>
  <c r="K83" i="14" s="1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 s="1"/>
  <c r="D68" i="14"/>
  <c r="K68" i="14" s="1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 s="1"/>
  <c r="D30" i="14"/>
  <c r="K30" i="14" s="1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 s="1"/>
  <c r="D17" i="14"/>
  <c r="K17" i="14" s="1"/>
  <c r="I16" i="14"/>
  <c r="I15" i="14"/>
  <c r="I14" i="14"/>
  <c r="I13" i="14"/>
  <c r="I12" i="14"/>
  <c r="I11" i="14"/>
  <c r="I10" i="14"/>
  <c r="I9" i="14"/>
  <c r="I8" i="14"/>
  <c r="I7" i="14"/>
  <c r="D7" i="14"/>
  <c r="K7" i="14" s="1"/>
  <c r="I124" i="14" l="1"/>
  <c r="J8" i="13"/>
  <c r="V8" i="13"/>
  <c r="AB8" i="13"/>
  <c r="K25" i="13"/>
  <c r="W25" i="13"/>
  <c r="AC25" i="13"/>
  <c r="J44" i="13"/>
  <c r="P44" i="13"/>
  <c r="V44" i="13"/>
  <c r="AB44" i="13"/>
  <c r="K50" i="10" l="1"/>
  <c r="M50" i="10"/>
  <c r="O50" i="10"/>
  <c r="K51" i="10"/>
  <c r="M51" i="10"/>
  <c r="P50" i="13" s="1"/>
  <c r="O51" i="10"/>
  <c r="K52" i="10"/>
  <c r="M52" i="10"/>
  <c r="P51" i="13" s="1"/>
  <c r="O52" i="10"/>
  <c r="AB51" i="13" s="1"/>
  <c r="K53" i="10"/>
  <c r="M53" i="10"/>
  <c r="P52" i="13" s="1"/>
  <c r="O53" i="10"/>
  <c r="K54" i="10"/>
  <c r="M54" i="10"/>
  <c r="P53" i="13" s="1"/>
  <c r="O54" i="10"/>
  <c r="AB53" i="13" s="1"/>
  <c r="K55" i="10"/>
  <c r="M55" i="10"/>
  <c r="P54" i="13" s="1"/>
  <c r="O55" i="10"/>
  <c r="K56" i="10"/>
  <c r="M56" i="10"/>
  <c r="P55" i="13" s="1"/>
  <c r="O56" i="10"/>
  <c r="AB55" i="13" s="1"/>
  <c r="K57" i="10"/>
  <c r="M57" i="10"/>
  <c r="P56" i="13" s="1"/>
  <c r="O57" i="10"/>
  <c r="K58" i="10"/>
  <c r="M58" i="10"/>
  <c r="P57" i="13" s="1"/>
  <c r="O58" i="10"/>
  <c r="AB57" i="13" s="1"/>
  <c r="K59" i="10"/>
  <c r="M59" i="10"/>
  <c r="P58" i="13" s="1"/>
  <c r="O59" i="10"/>
  <c r="K60" i="10"/>
  <c r="M60" i="10"/>
  <c r="P59" i="13" s="1"/>
  <c r="O60" i="10"/>
  <c r="AB59" i="13" s="1"/>
  <c r="K61" i="10"/>
  <c r="M61" i="10"/>
  <c r="P60" i="13" s="1"/>
  <c r="O61" i="10"/>
  <c r="K62" i="10"/>
  <c r="M62" i="10"/>
  <c r="P61" i="13" s="1"/>
  <c r="O62" i="10"/>
  <c r="AB61" i="13" s="1"/>
  <c r="K63" i="10"/>
  <c r="M63" i="10"/>
  <c r="P62" i="13" s="1"/>
  <c r="O63" i="10"/>
  <c r="K64" i="10"/>
  <c r="M64" i="10"/>
  <c r="P63" i="13" s="1"/>
  <c r="O64" i="10"/>
  <c r="AB63" i="13" s="1"/>
  <c r="K65" i="10"/>
  <c r="M65" i="10"/>
  <c r="P64" i="13" s="1"/>
  <c r="O65" i="10"/>
  <c r="K66" i="10"/>
  <c r="M66" i="10"/>
  <c r="P65" i="13" s="1"/>
  <c r="O66" i="10"/>
  <c r="AB65" i="13" s="1"/>
  <c r="K67" i="10"/>
  <c r="M67" i="10"/>
  <c r="P66" i="13" s="1"/>
  <c r="O67" i="10"/>
  <c r="K68" i="10"/>
  <c r="M68" i="10"/>
  <c r="P67" i="13" s="1"/>
  <c r="O68" i="10"/>
  <c r="AB67" i="13" s="1"/>
  <c r="O26" i="10"/>
  <c r="AB25" i="13" s="1"/>
  <c r="O125" i="10"/>
  <c r="AB125" i="13" s="1"/>
  <c r="M125" i="10"/>
  <c r="P125" i="13" s="1"/>
  <c r="K125" i="10"/>
  <c r="I125" i="10"/>
  <c r="O124" i="10"/>
  <c r="M124" i="10"/>
  <c r="K124" i="10"/>
  <c r="I124" i="10"/>
  <c r="O123" i="10"/>
  <c r="M123" i="10"/>
  <c r="K123" i="10"/>
  <c r="I123" i="10"/>
  <c r="O122" i="10"/>
  <c r="M122" i="10"/>
  <c r="K122" i="10"/>
  <c r="I122" i="10"/>
  <c r="O121" i="10"/>
  <c r="AB121" i="13" s="1"/>
  <c r="M121" i="10"/>
  <c r="P121" i="13" s="1"/>
  <c r="K121" i="10"/>
  <c r="I121" i="10"/>
  <c r="O120" i="10"/>
  <c r="AB120" i="13" s="1"/>
  <c r="M120" i="10"/>
  <c r="P120" i="13" s="1"/>
  <c r="K120" i="10"/>
  <c r="I120" i="10"/>
  <c r="O119" i="10"/>
  <c r="AB119" i="13" s="1"/>
  <c r="M119" i="10"/>
  <c r="P119" i="13" s="1"/>
  <c r="K119" i="10"/>
  <c r="I119" i="10"/>
  <c r="O118" i="10"/>
  <c r="AB118" i="13" s="1"/>
  <c r="M118" i="10"/>
  <c r="P118" i="13" s="1"/>
  <c r="K118" i="10"/>
  <c r="I118" i="10"/>
  <c r="O117" i="10"/>
  <c r="AB117" i="13" s="1"/>
  <c r="M117" i="10"/>
  <c r="P117" i="13" s="1"/>
  <c r="K117" i="10"/>
  <c r="I117" i="10"/>
  <c r="I116" i="10" s="1"/>
  <c r="O116" i="10"/>
  <c r="AB116" i="13" s="1"/>
  <c r="D116" i="10"/>
  <c r="K116" i="10" s="1"/>
  <c r="O115" i="10"/>
  <c r="M115" i="10"/>
  <c r="K115" i="10"/>
  <c r="I115" i="10"/>
  <c r="O114" i="10"/>
  <c r="M114" i="10"/>
  <c r="P113" i="13" s="1"/>
  <c r="K114" i="10"/>
  <c r="I114" i="10"/>
  <c r="O113" i="10"/>
  <c r="AB112" i="13" s="1"/>
  <c r="M113" i="10"/>
  <c r="P112" i="13" s="1"/>
  <c r="K113" i="10"/>
  <c r="I113" i="10"/>
  <c r="O112" i="10"/>
  <c r="AB111" i="13" s="1"/>
  <c r="M112" i="10"/>
  <c r="P111" i="13" s="1"/>
  <c r="K112" i="10"/>
  <c r="I112" i="10"/>
  <c r="O111" i="10"/>
  <c r="AB110" i="13" s="1"/>
  <c r="M111" i="10"/>
  <c r="P110" i="13" s="1"/>
  <c r="K111" i="10"/>
  <c r="I111" i="10"/>
  <c r="O110" i="10"/>
  <c r="AB109" i="13" s="1"/>
  <c r="M110" i="10"/>
  <c r="P109" i="13" s="1"/>
  <c r="K110" i="10"/>
  <c r="I110" i="10"/>
  <c r="O109" i="10"/>
  <c r="AB108" i="13" s="1"/>
  <c r="M109" i="10"/>
  <c r="K109" i="10"/>
  <c r="I109" i="10"/>
  <c r="O108" i="10"/>
  <c r="M108" i="10"/>
  <c r="K108" i="10"/>
  <c r="I108" i="10"/>
  <c r="O107" i="10"/>
  <c r="AB106" i="13" s="1"/>
  <c r="M107" i="10"/>
  <c r="P106" i="13" s="1"/>
  <c r="K107" i="10"/>
  <c r="I107" i="10"/>
  <c r="O106" i="10"/>
  <c r="AB105" i="13" s="1"/>
  <c r="M106" i="10"/>
  <c r="P105" i="13" s="1"/>
  <c r="K106" i="10"/>
  <c r="I106" i="10"/>
  <c r="O105" i="10"/>
  <c r="AB104" i="13" s="1"/>
  <c r="M105" i="10"/>
  <c r="P104" i="13" s="1"/>
  <c r="K105" i="10"/>
  <c r="I105" i="10"/>
  <c r="O104" i="10"/>
  <c r="AB103" i="13" s="1"/>
  <c r="M104" i="10"/>
  <c r="P103" i="13" s="1"/>
  <c r="K104" i="10"/>
  <c r="I104" i="10"/>
  <c r="O103" i="10"/>
  <c r="AB102" i="13" s="1"/>
  <c r="M103" i="10"/>
  <c r="P102" i="13" s="1"/>
  <c r="K103" i="10"/>
  <c r="I103" i="10"/>
  <c r="O102" i="10"/>
  <c r="AB101" i="13" s="1"/>
  <c r="M102" i="10"/>
  <c r="P101" i="13" s="1"/>
  <c r="K102" i="10"/>
  <c r="I102" i="10"/>
  <c r="O101" i="10"/>
  <c r="AB100" i="13" s="1"/>
  <c r="M101" i="10"/>
  <c r="P100" i="13" s="1"/>
  <c r="K101" i="10"/>
  <c r="I101" i="10"/>
  <c r="O100" i="10"/>
  <c r="AB99" i="13" s="1"/>
  <c r="M100" i="10"/>
  <c r="P99" i="13" s="1"/>
  <c r="K100" i="10"/>
  <c r="I100" i="10"/>
  <c r="O99" i="10"/>
  <c r="AB98" i="13" s="1"/>
  <c r="M99" i="10"/>
  <c r="P98" i="13" s="1"/>
  <c r="K99" i="10"/>
  <c r="I99" i="10"/>
  <c r="O98" i="10"/>
  <c r="AB97" i="13" s="1"/>
  <c r="M98" i="10"/>
  <c r="P97" i="13" s="1"/>
  <c r="K98" i="10"/>
  <c r="I98" i="10"/>
  <c r="O97" i="10"/>
  <c r="AB96" i="13" s="1"/>
  <c r="M97" i="10"/>
  <c r="P96" i="13" s="1"/>
  <c r="K97" i="10"/>
  <c r="I97" i="10"/>
  <c r="O96" i="10"/>
  <c r="AB95" i="13" s="1"/>
  <c r="M96" i="10"/>
  <c r="P95" i="13" s="1"/>
  <c r="K96" i="10"/>
  <c r="I96" i="10"/>
  <c r="O95" i="10"/>
  <c r="AB94" i="13" s="1"/>
  <c r="M95" i="10"/>
  <c r="P94" i="13" s="1"/>
  <c r="K95" i="10"/>
  <c r="I95" i="10"/>
  <c r="O94" i="10"/>
  <c r="N94" i="10" s="1"/>
  <c r="M94" i="10"/>
  <c r="L94" i="10" s="1"/>
  <c r="K94" i="10"/>
  <c r="I94" i="10"/>
  <c r="O93" i="10"/>
  <c r="AB93" i="13" s="1"/>
  <c r="M93" i="10"/>
  <c r="P93" i="13" s="1"/>
  <c r="K93" i="10"/>
  <c r="I93" i="10"/>
  <c r="O92" i="10"/>
  <c r="AB92" i="13" s="1"/>
  <c r="M92" i="10"/>
  <c r="P92" i="13" s="1"/>
  <c r="K92" i="10"/>
  <c r="I92" i="10"/>
  <c r="O91" i="10"/>
  <c r="AB91" i="13" s="1"/>
  <c r="M91" i="10"/>
  <c r="P91" i="13" s="1"/>
  <c r="K91" i="10"/>
  <c r="I91" i="10"/>
  <c r="O90" i="10"/>
  <c r="AB90" i="13" s="1"/>
  <c r="M90" i="10"/>
  <c r="P90" i="13" s="1"/>
  <c r="K90" i="10"/>
  <c r="I90" i="10"/>
  <c r="O89" i="10"/>
  <c r="AB89" i="13" s="1"/>
  <c r="M89" i="10"/>
  <c r="P89" i="13" s="1"/>
  <c r="K89" i="10"/>
  <c r="I89" i="10"/>
  <c r="O88" i="10"/>
  <c r="AB88" i="13" s="1"/>
  <c r="M88" i="10"/>
  <c r="P88" i="13" s="1"/>
  <c r="K88" i="10"/>
  <c r="I88" i="10"/>
  <c r="O87" i="10"/>
  <c r="AB87" i="13" s="1"/>
  <c r="M87" i="10"/>
  <c r="P87" i="13" s="1"/>
  <c r="K87" i="10"/>
  <c r="I87" i="10"/>
  <c r="O86" i="10"/>
  <c r="AB86" i="13" s="1"/>
  <c r="M86" i="10"/>
  <c r="P86" i="13" s="1"/>
  <c r="K86" i="10"/>
  <c r="I86" i="10"/>
  <c r="O85" i="10"/>
  <c r="AB85" i="13" s="1"/>
  <c r="M85" i="10"/>
  <c r="P85" i="13" s="1"/>
  <c r="K85" i="10"/>
  <c r="I85" i="10"/>
  <c r="I84" i="10" s="1"/>
  <c r="O84" i="10"/>
  <c r="AB84" i="13" s="1"/>
  <c r="D84" i="10"/>
  <c r="K84" i="10" s="1"/>
  <c r="O83" i="10"/>
  <c r="AB83" i="13" s="1"/>
  <c r="M83" i="10"/>
  <c r="P83" i="13" s="1"/>
  <c r="K83" i="10"/>
  <c r="I83" i="10"/>
  <c r="O82" i="10"/>
  <c r="AB82" i="13" s="1"/>
  <c r="M82" i="10"/>
  <c r="P82" i="13" s="1"/>
  <c r="K82" i="10"/>
  <c r="I82" i="10"/>
  <c r="O81" i="10"/>
  <c r="AB81" i="13" s="1"/>
  <c r="M81" i="10"/>
  <c r="P81" i="13" s="1"/>
  <c r="K81" i="10"/>
  <c r="I81" i="10"/>
  <c r="O80" i="10"/>
  <c r="AB80" i="13" s="1"/>
  <c r="M80" i="10"/>
  <c r="P80" i="13" s="1"/>
  <c r="K80" i="10"/>
  <c r="I80" i="10"/>
  <c r="O79" i="10"/>
  <c r="AB79" i="13" s="1"/>
  <c r="M79" i="10"/>
  <c r="P79" i="13" s="1"/>
  <c r="K79" i="10"/>
  <c r="I79" i="10"/>
  <c r="O78" i="10"/>
  <c r="AB78" i="13" s="1"/>
  <c r="M78" i="10"/>
  <c r="P78" i="13" s="1"/>
  <c r="K78" i="10"/>
  <c r="I78" i="10"/>
  <c r="O77" i="10"/>
  <c r="AB77" i="13" s="1"/>
  <c r="M77" i="10"/>
  <c r="P77" i="13" s="1"/>
  <c r="K77" i="10"/>
  <c r="I77" i="10"/>
  <c r="O76" i="10"/>
  <c r="AB76" i="13" s="1"/>
  <c r="M76" i="10"/>
  <c r="P76" i="13" s="1"/>
  <c r="K76" i="10"/>
  <c r="I76" i="10"/>
  <c r="O75" i="10"/>
  <c r="AB75" i="13" s="1"/>
  <c r="M75" i="10"/>
  <c r="P75" i="13" s="1"/>
  <c r="K75" i="10"/>
  <c r="I75" i="10"/>
  <c r="O74" i="10"/>
  <c r="AB74" i="13" s="1"/>
  <c r="M74" i="10"/>
  <c r="P74" i="13" s="1"/>
  <c r="K74" i="10"/>
  <c r="I74" i="10"/>
  <c r="O73" i="10"/>
  <c r="AB73" i="13" s="1"/>
  <c r="M73" i="10"/>
  <c r="P73" i="13" s="1"/>
  <c r="K73" i="10"/>
  <c r="I73" i="10"/>
  <c r="O72" i="10"/>
  <c r="AB72" i="13" s="1"/>
  <c r="M72" i="10"/>
  <c r="P72" i="13" s="1"/>
  <c r="K72" i="10"/>
  <c r="I72" i="10"/>
  <c r="O71" i="10"/>
  <c r="AB71" i="13" s="1"/>
  <c r="M71" i="10"/>
  <c r="P71" i="13" s="1"/>
  <c r="K71" i="10"/>
  <c r="I71" i="10"/>
  <c r="O70" i="10"/>
  <c r="AB70" i="13" s="1"/>
  <c r="M70" i="10"/>
  <c r="P70" i="13" s="1"/>
  <c r="K70" i="10"/>
  <c r="I70" i="10"/>
  <c r="I69" i="10"/>
  <c r="O69" i="10"/>
  <c r="AB69" i="13" s="1"/>
  <c r="D69" i="10"/>
  <c r="K69" i="10" s="1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O49" i="10"/>
  <c r="AB48" i="13" s="1"/>
  <c r="D49" i="10"/>
  <c r="K49" i="10" s="1"/>
  <c r="O48" i="10"/>
  <c r="AB47" i="13" s="1"/>
  <c r="M48" i="10"/>
  <c r="P47" i="13" s="1"/>
  <c r="K48" i="10"/>
  <c r="I48" i="10"/>
  <c r="O47" i="10"/>
  <c r="AB46" i="13" s="1"/>
  <c r="M47" i="10"/>
  <c r="K47" i="10"/>
  <c r="I47" i="10"/>
  <c r="O46" i="10"/>
  <c r="AB45" i="13" s="1"/>
  <c r="M46" i="10"/>
  <c r="K46" i="10"/>
  <c r="I46" i="10"/>
  <c r="K45" i="10"/>
  <c r="I45" i="10"/>
  <c r="O44" i="10"/>
  <c r="AB43" i="13" s="1"/>
  <c r="M44" i="10"/>
  <c r="P43" i="13" s="1"/>
  <c r="K44" i="10"/>
  <c r="I44" i="10"/>
  <c r="O43" i="10"/>
  <c r="AB42" i="13" s="1"/>
  <c r="M43" i="10"/>
  <c r="P42" i="13" s="1"/>
  <c r="K43" i="10"/>
  <c r="I43" i="10"/>
  <c r="O42" i="10"/>
  <c r="AB41" i="13" s="1"/>
  <c r="M42" i="10"/>
  <c r="P41" i="13" s="1"/>
  <c r="K42" i="10"/>
  <c r="I42" i="10"/>
  <c r="O41" i="10"/>
  <c r="AB40" i="13" s="1"/>
  <c r="M41" i="10"/>
  <c r="P40" i="13" s="1"/>
  <c r="K41" i="10"/>
  <c r="I41" i="10"/>
  <c r="O40" i="10"/>
  <c r="AB39" i="13" s="1"/>
  <c r="M40" i="10"/>
  <c r="K40" i="10"/>
  <c r="I40" i="10"/>
  <c r="O39" i="10"/>
  <c r="AB38" i="13" s="1"/>
  <c r="M39" i="10"/>
  <c r="K39" i="10"/>
  <c r="I39" i="10"/>
  <c r="O38" i="10"/>
  <c r="AB37" i="13" s="1"/>
  <c r="M38" i="10"/>
  <c r="K38" i="10"/>
  <c r="I38" i="10"/>
  <c r="O37" i="10"/>
  <c r="AB36" i="13" s="1"/>
  <c r="M37" i="10"/>
  <c r="K37" i="10"/>
  <c r="I37" i="10"/>
  <c r="O36" i="10"/>
  <c r="AB35" i="13" s="1"/>
  <c r="M36" i="10"/>
  <c r="K36" i="10"/>
  <c r="I36" i="10"/>
  <c r="O35" i="10"/>
  <c r="AB34" i="13" s="1"/>
  <c r="M35" i="10"/>
  <c r="K35" i="10"/>
  <c r="I35" i="10"/>
  <c r="O34" i="10"/>
  <c r="AB33" i="13" s="1"/>
  <c r="M34" i="10"/>
  <c r="K34" i="10"/>
  <c r="I34" i="10"/>
  <c r="O33" i="10"/>
  <c r="AB32" i="13" s="1"/>
  <c r="M33" i="10"/>
  <c r="K33" i="10"/>
  <c r="I33" i="10"/>
  <c r="O32" i="10"/>
  <c r="AB31" i="13" s="1"/>
  <c r="M32" i="10"/>
  <c r="K32" i="10"/>
  <c r="I32" i="10"/>
  <c r="I31" i="10" s="1"/>
  <c r="O31" i="10"/>
  <c r="AB30" i="13" s="1"/>
  <c r="D31" i="10"/>
  <c r="K31" i="10" s="1"/>
  <c r="O30" i="10"/>
  <c r="M30" i="10"/>
  <c r="P29" i="13" s="1"/>
  <c r="K30" i="10"/>
  <c r="I30" i="10"/>
  <c r="O29" i="10"/>
  <c r="AB28" i="13" s="1"/>
  <c r="M29" i="10"/>
  <c r="P28" i="13" s="1"/>
  <c r="K29" i="10"/>
  <c r="I29" i="10"/>
  <c r="O28" i="10"/>
  <c r="AB27" i="13" s="1"/>
  <c r="M28" i="10"/>
  <c r="P27" i="13" s="1"/>
  <c r="K28" i="10"/>
  <c r="I28" i="10"/>
  <c r="O27" i="10"/>
  <c r="AB26" i="13" s="1"/>
  <c r="M27" i="10"/>
  <c r="P26" i="13" s="1"/>
  <c r="K27" i="10"/>
  <c r="I27" i="10"/>
  <c r="M26" i="10"/>
  <c r="K26" i="10"/>
  <c r="I26" i="10"/>
  <c r="O25" i="10"/>
  <c r="AB24" i="13" s="1"/>
  <c r="M25" i="10"/>
  <c r="P24" i="13" s="1"/>
  <c r="K25" i="10"/>
  <c r="I25" i="10"/>
  <c r="O24" i="10"/>
  <c r="AB23" i="13" s="1"/>
  <c r="M24" i="10"/>
  <c r="P23" i="13" s="1"/>
  <c r="K24" i="10"/>
  <c r="I24" i="10"/>
  <c r="O23" i="10"/>
  <c r="AB22" i="13" s="1"/>
  <c r="M23" i="10"/>
  <c r="P22" i="13" s="1"/>
  <c r="K23" i="10"/>
  <c r="I23" i="10"/>
  <c r="O22" i="10"/>
  <c r="AB21" i="13" s="1"/>
  <c r="M22" i="10"/>
  <c r="P21" i="13" s="1"/>
  <c r="K22" i="10"/>
  <c r="I22" i="10"/>
  <c r="O21" i="10"/>
  <c r="AB20" i="13" s="1"/>
  <c r="M21" i="10"/>
  <c r="P20" i="13" s="1"/>
  <c r="K21" i="10"/>
  <c r="I21" i="10"/>
  <c r="O20" i="10"/>
  <c r="AB19" i="13" s="1"/>
  <c r="M20" i="10"/>
  <c r="P19" i="13" s="1"/>
  <c r="K20" i="10"/>
  <c r="I20" i="10"/>
  <c r="O19" i="10"/>
  <c r="AB18" i="13" s="1"/>
  <c r="M19" i="10"/>
  <c r="P18" i="13" s="1"/>
  <c r="K19" i="10"/>
  <c r="I19" i="10"/>
  <c r="I18" i="10" s="1"/>
  <c r="O18" i="10"/>
  <c r="AB17" i="13" s="1"/>
  <c r="D18" i="10"/>
  <c r="K18" i="10" s="1"/>
  <c r="O17" i="10"/>
  <c r="AB16" i="13" s="1"/>
  <c r="M17" i="10"/>
  <c r="P16" i="13" s="1"/>
  <c r="K17" i="10"/>
  <c r="I17" i="10"/>
  <c r="O16" i="10"/>
  <c r="AB15" i="13" s="1"/>
  <c r="M16" i="10"/>
  <c r="P15" i="13" s="1"/>
  <c r="K16" i="10"/>
  <c r="I16" i="10"/>
  <c r="O15" i="10"/>
  <c r="AB14" i="13" s="1"/>
  <c r="M15" i="10"/>
  <c r="P14" i="13" s="1"/>
  <c r="K15" i="10"/>
  <c r="I15" i="10"/>
  <c r="O14" i="10"/>
  <c r="AB13" i="13" s="1"/>
  <c r="M14" i="10"/>
  <c r="P13" i="13" s="1"/>
  <c r="K14" i="10"/>
  <c r="I14" i="10"/>
  <c r="O13" i="10"/>
  <c r="AB12" i="13" s="1"/>
  <c r="M13" i="10"/>
  <c r="P12" i="13" s="1"/>
  <c r="K13" i="10"/>
  <c r="I13" i="10"/>
  <c r="O12" i="10"/>
  <c r="AB11" i="13" s="1"/>
  <c r="M12" i="10"/>
  <c r="P11" i="13" s="1"/>
  <c r="K12" i="10"/>
  <c r="I12" i="10"/>
  <c r="O11" i="10"/>
  <c r="AB10" i="13" s="1"/>
  <c r="M11" i="10"/>
  <c r="P10" i="13" s="1"/>
  <c r="K11" i="10"/>
  <c r="I11" i="10"/>
  <c r="O10" i="10"/>
  <c r="AB9" i="13" s="1"/>
  <c r="M10" i="10"/>
  <c r="P9" i="13" s="1"/>
  <c r="K10" i="10"/>
  <c r="I10" i="10"/>
  <c r="P8" i="13"/>
  <c r="I8" i="10"/>
  <c r="O8" i="10"/>
  <c r="AB7" i="13" s="1"/>
  <c r="D8" i="10"/>
  <c r="K8" i="10" s="1"/>
  <c r="O7" i="10"/>
  <c r="M7" i="10"/>
  <c r="K7" i="10"/>
  <c r="I7" i="10"/>
  <c r="O6" i="10"/>
  <c r="AB6" i="13" s="1"/>
  <c r="M6" i="10"/>
  <c r="P6" i="13" s="1"/>
  <c r="N12" i="10" l="1"/>
  <c r="V11" i="13" s="1"/>
  <c r="L26" i="10"/>
  <c r="J25" i="13" s="1"/>
  <c r="P25" i="13"/>
  <c r="L32" i="10"/>
  <c r="J31" i="13" s="1"/>
  <c r="P31" i="13"/>
  <c r="L33" i="10"/>
  <c r="J32" i="13" s="1"/>
  <c r="P32" i="13"/>
  <c r="L34" i="10"/>
  <c r="J33" i="13" s="1"/>
  <c r="P33" i="13"/>
  <c r="L35" i="10"/>
  <c r="J34" i="13" s="1"/>
  <c r="P34" i="13"/>
  <c r="L36" i="10"/>
  <c r="J35" i="13" s="1"/>
  <c r="P35" i="13"/>
  <c r="L37" i="10"/>
  <c r="J36" i="13" s="1"/>
  <c r="P36" i="13"/>
  <c r="L38" i="10"/>
  <c r="J37" i="13" s="1"/>
  <c r="P37" i="13"/>
  <c r="L39" i="10"/>
  <c r="J38" i="13" s="1"/>
  <c r="P38" i="13"/>
  <c r="L40" i="10"/>
  <c r="J39" i="13" s="1"/>
  <c r="P39" i="13"/>
  <c r="L46" i="10"/>
  <c r="J45" i="13" s="1"/>
  <c r="P45" i="13"/>
  <c r="L47" i="10"/>
  <c r="J46" i="13" s="1"/>
  <c r="P46" i="13"/>
  <c r="I49" i="10"/>
  <c r="L85" i="10"/>
  <c r="J85" i="13" s="1"/>
  <c r="N85" i="10"/>
  <c r="V85" i="13" s="1"/>
  <c r="L86" i="10"/>
  <c r="J86" i="13" s="1"/>
  <c r="N86" i="10"/>
  <c r="V86" i="13" s="1"/>
  <c r="L87" i="10"/>
  <c r="J87" i="13" s="1"/>
  <c r="N87" i="10"/>
  <c r="V87" i="13" s="1"/>
  <c r="L88" i="10"/>
  <c r="J88" i="13" s="1"/>
  <c r="N88" i="10"/>
  <c r="V88" i="13" s="1"/>
  <c r="L89" i="10"/>
  <c r="J89" i="13" s="1"/>
  <c r="N89" i="10"/>
  <c r="V89" i="13" s="1"/>
  <c r="L90" i="10"/>
  <c r="J90" i="13" s="1"/>
  <c r="N90" i="10"/>
  <c r="V90" i="13" s="1"/>
  <c r="L91" i="10"/>
  <c r="J91" i="13" s="1"/>
  <c r="N91" i="10"/>
  <c r="V91" i="13" s="1"/>
  <c r="L92" i="10"/>
  <c r="J92" i="13" s="1"/>
  <c r="N92" i="10"/>
  <c r="V92" i="13" s="1"/>
  <c r="L93" i="10"/>
  <c r="J93" i="13" s="1"/>
  <c r="N93" i="10"/>
  <c r="V93" i="13" s="1"/>
  <c r="L95" i="10"/>
  <c r="J94" i="13" s="1"/>
  <c r="N95" i="10"/>
  <c r="V94" i="13" s="1"/>
  <c r="L96" i="10"/>
  <c r="J95" i="13" s="1"/>
  <c r="N96" i="10"/>
  <c r="V95" i="13" s="1"/>
  <c r="L97" i="10"/>
  <c r="J96" i="13" s="1"/>
  <c r="N97" i="10"/>
  <c r="V96" i="13" s="1"/>
  <c r="L98" i="10"/>
  <c r="J97" i="13" s="1"/>
  <c r="N98" i="10"/>
  <c r="V97" i="13" s="1"/>
  <c r="L99" i="10"/>
  <c r="J98" i="13" s="1"/>
  <c r="N99" i="10"/>
  <c r="V98" i="13" s="1"/>
  <c r="L100" i="10"/>
  <c r="J99" i="13" s="1"/>
  <c r="N100" i="10"/>
  <c r="V99" i="13" s="1"/>
  <c r="L101" i="10"/>
  <c r="J100" i="13" s="1"/>
  <c r="N101" i="10"/>
  <c r="V100" i="13" s="1"/>
  <c r="L102" i="10"/>
  <c r="J101" i="13" s="1"/>
  <c r="N102" i="10"/>
  <c r="V101" i="13" s="1"/>
  <c r="L103" i="10"/>
  <c r="J102" i="13" s="1"/>
  <c r="N103" i="10"/>
  <c r="V102" i="13" s="1"/>
  <c r="L104" i="10"/>
  <c r="J103" i="13" s="1"/>
  <c r="N104" i="10"/>
  <c r="V103" i="13" s="1"/>
  <c r="L105" i="10"/>
  <c r="J104" i="13" s="1"/>
  <c r="N105" i="10"/>
  <c r="V104" i="13" s="1"/>
  <c r="L106" i="10"/>
  <c r="J105" i="13" s="1"/>
  <c r="N106" i="10"/>
  <c r="V105" i="13" s="1"/>
  <c r="L107" i="10"/>
  <c r="J106" i="13" s="1"/>
  <c r="N107" i="10"/>
  <c r="V106" i="13" s="1"/>
  <c r="L108" i="10"/>
  <c r="J107" i="13" s="1"/>
  <c r="P107" i="13"/>
  <c r="L109" i="10"/>
  <c r="J108" i="13" s="1"/>
  <c r="P108" i="13"/>
  <c r="L117" i="10"/>
  <c r="J117" i="13" s="1"/>
  <c r="N117" i="10"/>
  <c r="V117" i="13" s="1"/>
  <c r="L118" i="10"/>
  <c r="J118" i="13" s="1"/>
  <c r="N118" i="10"/>
  <c r="V118" i="13" s="1"/>
  <c r="L119" i="10"/>
  <c r="J119" i="13" s="1"/>
  <c r="N119" i="10"/>
  <c r="V119" i="13" s="1"/>
  <c r="L120" i="10"/>
  <c r="J120" i="13" s="1"/>
  <c r="N120" i="10"/>
  <c r="V120" i="13" s="1"/>
  <c r="L121" i="10"/>
  <c r="J121" i="13" s="1"/>
  <c r="N121" i="10"/>
  <c r="V121" i="13" s="1"/>
  <c r="L122" i="10"/>
  <c r="J122" i="13" s="1"/>
  <c r="P122" i="13"/>
  <c r="L123" i="10"/>
  <c r="J123" i="13" s="1"/>
  <c r="P123" i="13"/>
  <c r="L124" i="10"/>
  <c r="J124" i="13" s="1"/>
  <c r="P124" i="13"/>
  <c r="N68" i="10"/>
  <c r="V67" i="13" s="1"/>
  <c r="L68" i="10"/>
  <c r="J67" i="13" s="1"/>
  <c r="N67" i="10"/>
  <c r="V66" i="13" s="1"/>
  <c r="AB66" i="13"/>
  <c r="N66" i="10"/>
  <c r="V65" i="13" s="1"/>
  <c r="L66" i="10"/>
  <c r="J65" i="13" s="1"/>
  <c r="N65" i="10"/>
  <c r="V64" i="13" s="1"/>
  <c r="AB64" i="13"/>
  <c r="N64" i="10"/>
  <c r="V63" i="13" s="1"/>
  <c r="L64" i="10"/>
  <c r="J63" i="13" s="1"/>
  <c r="N63" i="10"/>
  <c r="V62" i="13" s="1"/>
  <c r="AB62" i="13"/>
  <c r="N62" i="10"/>
  <c r="V61" i="13" s="1"/>
  <c r="L62" i="10"/>
  <c r="J61" i="13" s="1"/>
  <c r="N61" i="10"/>
  <c r="V60" i="13" s="1"/>
  <c r="AB60" i="13"/>
  <c r="N60" i="10"/>
  <c r="V59" i="13" s="1"/>
  <c r="L60" i="10"/>
  <c r="J59" i="13" s="1"/>
  <c r="N59" i="10"/>
  <c r="V58" i="13" s="1"/>
  <c r="AB58" i="13"/>
  <c r="N58" i="10"/>
  <c r="V57" i="13" s="1"/>
  <c r="L58" i="10"/>
  <c r="J57" i="13" s="1"/>
  <c r="N57" i="10"/>
  <c r="V56" i="13" s="1"/>
  <c r="AB56" i="13"/>
  <c r="N56" i="10"/>
  <c r="V55" i="13" s="1"/>
  <c r="L56" i="10"/>
  <c r="J55" i="13" s="1"/>
  <c r="N55" i="10"/>
  <c r="V54" i="13" s="1"/>
  <c r="AB54" i="13"/>
  <c r="N54" i="10"/>
  <c r="V53" i="13" s="1"/>
  <c r="L54" i="10"/>
  <c r="J53" i="13" s="1"/>
  <c r="N53" i="10"/>
  <c r="V52" i="13" s="1"/>
  <c r="AB52" i="13"/>
  <c r="N52" i="10"/>
  <c r="V51" i="13" s="1"/>
  <c r="L52" i="10"/>
  <c r="J51" i="13" s="1"/>
  <c r="N51" i="10"/>
  <c r="V50" i="13" s="1"/>
  <c r="AB50" i="13"/>
  <c r="L50" i="10"/>
  <c r="J49" i="13" s="1"/>
  <c r="P49" i="13"/>
  <c r="L19" i="10"/>
  <c r="J18" i="13" s="1"/>
  <c r="N19" i="10"/>
  <c r="V18" i="13" s="1"/>
  <c r="L20" i="10"/>
  <c r="J19" i="13" s="1"/>
  <c r="N20" i="10"/>
  <c r="V19" i="13" s="1"/>
  <c r="L21" i="10"/>
  <c r="J20" i="13" s="1"/>
  <c r="N22" i="10"/>
  <c r="V21" i="13" s="1"/>
  <c r="L27" i="10"/>
  <c r="J26" i="13" s="1"/>
  <c r="N27" i="10"/>
  <c r="V26" i="13" s="1"/>
  <c r="L28" i="10"/>
  <c r="J27" i="13" s="1"/>
  <c r="N28" i="10"/>
  <c r="V27" i="13" s="1"/>
  <c r="L29" i="10"/>
  <c r="J28" i="13" s="1"/>
  <c r="N29" i="10"/>
  <c r="V28" i="13" s="1"/>
  <c r="L30" i="10"/>
  <c r="J29" i="13" s="1"/>
  <c r="N30" i="10"/>
  <c r="V29" i="13" s="1"/>
  <c r="AB29" i="13"/>
  <c r="N108" i="10"/>
  <c r="V107" i="13" s="1"/>
  <c r="AB107" i="13"/>
  <c r="N122" i="10"/>
  <c r="V122" i="13" s="1"/>
  <c r="AB122" i="13"/>
  <c r="N123" i="10"/>
  <c r="V123" i="13" s="1"/>
  <c r="AB123" i="13"/>
  <c r="N124" i="10"/>
  <c r="V124" i="13" s="1"/>
  <c r="AB124" i="13"/>
  <c r="N50" i="10"/>
  <c r="V49" i="13" s="1"/>
  <c r="AB49" i="13"/>
  <c r="M8" i="10"/>
  <c r="P7" i="13" s="1"/>
  <c r="L10" i="10"/>
  <c r="J9" i="13" s="1"/>
  <c r="L11" i="10"/>
  <c r="J10" i="13" s="1"/>
  <c r="L12" i="10"/>
  <c r="J11" i="13" s="1"/>
  <c r="L13" i="10"/>
  <c r="J12" i="13" s="1"/>
  <c r="L14" i="10"/>
  <c r="J13" i="13" s="1"/>
  <c r="L15" i="10"/>
  <c r="J14" i="13" s="1"/>
  <c r="L16" i="10"/>
  <c r="J15" i="13" s="1"/>
  <c r="N109" i="10"/>
  <c r="V108" i="13" s="1"/>
  <c r="N10" i="10"/>
  <c r="V9" i="13" s="1"/>
  <c r="N11" i="10"/>
  <c r="V10" i="13" s="1"/>
  <c r="L41" i="10"/>
  <c r="J40" i="13" s="1"/>
  <c r="L42" i="10"/>
  <c r="J41" i="13" s="1"/>
  <c r="L43" i="10"/>
  <c r="J42" i="13" s="1"/>
  <c r="L44" i="10"/>
  <c r="J43" i="13" s="1"/>
  <c r="M49" i="10"/>
  <c r="P48" i="13" s="1"/>
  <c r="L70" i="10"/>
  <c r="J70" i="13" s="1"/>
  <c r="L71" i="10"/>
  <c r="J71" i="13" s="1"/>
  <c r="L72" i="10"/>
  <c r="J72" i="13" s="1"/>
  <c r="L73" i="10"/>
  <c r="J73" i="13" s="1"/>
  <c r="L74" i="10"/>
  <c r="J74" i="13" s="1"/>
  <c r="L75" i="10"/>
  <c r="J75" i="13" s="1"/>
  <c r="L76" i="10"/>
  <c r="J76" i="13" s="1"/>
  <c r="L77" i="10"/>
  <c r="J77" i="13" s="1"/>
  <c r="L78" i="10"/>
  <c r="J78" i="13" s="1"/>
  <c r="L79" i="10"/>
  <c r="J79" i="13" s="1"/>
  <c r="L80" i="10"/>
  <c r="J80" i="13" s="1"/>
  <c r="L81" i="10"/>
  <c r="J81" i="13" s="1"/>
  <c r="L82" i="10"/>
  <c r="J82" i="13" s="1"/>
  <c r="N26" i="10"/>
  <c r="V25" i="13" s="1"/>
  <c r="M116" i="10"/>
  <c r="P116" i="13" s="1"/>
  <c r="N125" i="10"/>
  <c r="L125" i="10"/>
  <c r="N110" i="10"/>
  <c r="V109" i="13" s="1"/>
  <c r="N111" i="10"/>
  <c r="V110" i="13" s="1"/>
  <c r="N112" i="10"/>
  <c r="V111" i="13" s="1"/>
  <c r="N113" i="10"/>
  <c r="V112" i="13" s="1"/>
  <c r="N114" i="10"/>
  <c r="N115" i="10"/>
  <c r="I126" i="10"/>
  <c r="M84" i="10"/>
  <c r="P84" i="13" s="1"/>
  <c r="L110" i="10"/>
  <c r="J109" i="13" s="1"/>
  <c r="L111" i="10"/>
  <c r="J110" i="13" s="1"/>
  <c r="L112" i="10"/>
  <c r="J111" i="13" s="1"/>
  <c r="L113" i="10"/>
  <c r="J112" i="13" s="1"/>
  <c r="L114" i="10"/>
  <c r="J113" i="13" s="1"/>
  <c r="L115" i="10"/>
  <c r="L83" i="10"/>
  <c r="M69" i="10"/>
  <c r="P69" i="13" s="1"/>
  <c r="N70" i="10"/>
  <c r="V70" i="13" s="1"/>
  <c r="N71" i="10"/>
  <c r="V71" i="13" s="1"/>
  <c r="N72" i="10"/>
  <c r="V72" i="13" s="1"/>
  <c r="N73" i="10"/>
  <c r="V73" i="13" s="1"/>
  <c r="N74" i="10"/>
  <c r="V74" i="13" s="1"/>
  <c r="N75" i="10"/>
  <c r="V75" i="13" s="1"/>
  <c r="N76" i="10"/>
  <c r="V76" i="13" s="1"/>
  <c r="N77" i="10"/>
  <c r="V77" i="13" s="1"/>
  <c r="N78" i="10"/>
  <c r="V78" i="13" s="1"/>
  <c r="N79" i="10"/>
  <c r="V79" i="13" s="1"/>
  <c r="N80" i="10"/>
  <c r="V80" i="13" s="1"/>
  <c r="N81" i="10"/>
  <c r="V81" i="13" s="1"/>
  <c r="N82" i="10"/>
  <c r="V82" i="13" s="1"/>
  <c r="N83" i="10"/>
  <c r="V83" i="13" s="1"/>
  <c r="L67" i="10"/>
  <c r="J66" i="13" s="1"/>
  <c r="L65" i="10"/>
  <c r="J64" i="13" s="1"/>
  <c r="L63" i="10"/>
  <c r="J62" i="13" s="1"/>
  <c r="L61" i="10"/>
  <c r="J60" i="13" s="1"/>
  <c r="L59" i="10"/>
  <c r="J58" i="13" s="1"/>
  <c r="L57" i="10"/>
  <c r="J56" i="13" s="1"/>
  <c r="L55" i="10"/>
  <c r="J54" i="13" s="1"/>
  <c r="L53" i="10"/>
  <c r="L51" i="10"/>
  <c r="J50" i="13" s="1"/>
  <c r="D6" i="10"/>
  <c r="K6" i="10" s="1"/>
  <c r="M31" i="10"/>
  <c r="P30" i="13" s="1"/>
  <c r="N32" i="10"/>
  <c r="V31" i="13" s="1"/>
  <c r="N33" i="10"/>
  <c r="V32" i="13" s="1"/>
  <c r="N34" i="10"/>
  <c r="V33" i="13" s="1"/>
  <c r="N35" i="10"/>
  <c r="V34" i="13" s="1"/>
  <c r="N36" i="10"/>
  <c r="V35" i="13" s="1"/>
  <c r="N37" i="10"/>
  <c r="V36" i="13" s="1"/>
  <c r="N38" i="10"/>
  <c r="V37" i="13" s="1"/>
  <c r="N39" i="10"/>
  <c r="V38" i="13" s="1"/>
  <c r="N40" i="10"/>
  <c r="V39" i="13" s="1"/>
  <c r="N41" i="10"/>
  <c r="V40" i="13" s="1"/>
  <c r="N42" i="10"/>
  <c r="V41" i="13" s="1"/>
  <c r="N43" i="10"/>
  <c r="V42" i="13" s="1"/>
  <c r="N44" i="10"/>
  <c r="V43" i="13" s="1"/>
  <c r="N46" i="10"/>
  <c r="V45" i="13" s="1"/>
  <c r="N47" i="10"/>
  <c r="V46" i="13" s="1"/>
  <c r="N48" i="10"/>
  <c r="V47" i="13" s="1"/>
  <c r="L48" i="10"/>
  <c r="N49" i="10"/>
  <c r="V48" i="13" s="1"/>
  <c r="N23" i="10"/>
  <c r="V22" i="13" s="1"/>
  <c r="N24" i="10"/>
  <c r="V23" i="13" s="1"/>
  <c r="N25" i="10"/>
  <c r="V24" i="13" s="1"/>
  <c r="M18" i="10"/>
  <c r="P17" i="13" s="1"/>
  <c r="N21" i="10"/>
  <c r="V20" i="13" s="1"/>
  <c r="L23" i="10"/>
  <c r="J22" i="13" s="1"/>
  <c r="L24" i="10"/>
  <c r="J23" i="13" s="1"/>
  <c r="L25" i="10"/>
  <c r="J24" i="13" s="1"/>
  <c r="L17" i="10"/>
  <c r="N13" i="10"/>
  <c r="V12" i="13" s="1"/>
  <c r="N14" i="10"/>
  <c r="V13" i="13" s="1"/>
  <c r="N15" i="10"/>
  <c r="V14" i="13" s="1"/>
  <c r="N16" i="10"/>
  <c r="V15" i="13" s="1"/>
  <c r="N17" i="10"/>
  <c r="V16" i="13" s="1"/>
  <c r="N7" i="10"/>
  <c r="L7" i="10"/>
  <c r="L22" i="10"/>
  <c r="J21" i="13" s="1"/>
  <c r="O125" i="9"/>
  <c r="AC125" i="13" s="1"/>
  <c r="M125" i="9"/>
  <c r="K125" i="9"/>
  <c r="O124" i="9"/>
  <c r="AC124" i="13" s="1"/>
  <c r="M124" i="9"/>
  <c r="Q124" i="13" s="1"/>
  <c r="K124" i="9"/>
  <c r="O123" i="9"/>
  <c r="AC123" i="13" s="1"/>
  <c r="M123" i="9"/>
  <c r="Q123" i="13" s="1"/>
  <c r="K123" i="9"/>
  <c r="O122" i="9"/>
  <c r="AC122" i="13" s="1"/>
  <c r="M122" i="9"/>
  <c r="Q122" i="13" s="1"/>
  <c r="K122" i="9"/>
  <c r="O121" i="9"/>
  <c r="AC121" i="13" s="1"/>
  <c r="M121" i="9"/>
  <c r="K121" i="9"/>
  <c r="O120" i="9"/>
  <c r="AC120" i="13" s="1"/>
  <c r="M120" i="9"/>
  <c r="K120" i="9"/>
  <c r="O119" i="9"/>
  <c r="AC119" i="13" s="1"/>
  <c r="M119" i="9"/>
  <c r="K119" i="9"/>
  <c r="O118" i="9"/>
  <c r="M118" i="9"/>
  <c r="Q118" i="13" s="1"/>
  <c r="K118" i="9"/>
  <c r="O117" i="9"/>
  <c r="AC117" i="13" s="1"/>
  <c r="M117" i="9"/>
  <c r="Q117" i="13" s="1"/>
  <c r="K117" i="9"/>
  <c r="O115" i="9"/>
  <c r="M115" i="9"/>
  <c r="K115" i="9"/>
  <c r="O114" i="9"/>
  <c r="M114" i="9"/>
  <c r="K114" i="9"/>
  <c r="O113" i="9"/>
  <c r="AC112" i="13" s="1"/>
  <c r="M113" i="9"/>
  <c r="K113" i="9"/>
  <c r="O112" i="9"/>
  <c r="AC111" i="13" s="1"/>
  <c r="M112" i="9"/>
  <c r="K112" i="9"/>
  <c r="O111" i="9"/>
  <c r="AC110" i="13" s="1"/>
  <c r="M111" i="9"/>
  <c r="K111" i="9"/>
  <c r="O110" i="9"/>
  <c r="M110" i="9"/>
  <c r="Q109" i="13" s="1"/>
  <c r="K110" i="9"/>
  <c r="O109" i="9"/>
  <c r="M109" i="9"/>
  <c r="Q108" i="13" s="1"/>
  <c r="K109" i="9"/>
  <c r="O108" i="9"/>
  <c r="M108" i="9"/>
  <c r="Q107" i="13" s="1"/>
  <c r="K108" i="9"/>
  <c r="O107" i="9"/>
  <c r="AC106" i="13" s="1"/>
  <c r="M107" i="9"/>
  <c r="Q106" i="13" s="1"/>
  <c r="K107" i="9"/>
  <c r="O106" i="9"/>
  <c r="AC105" i="13" s="1"/>
  <c r="M106" i="9"/>
  <c r="K106" i="9"/>
  <c r="O105" i="9"/>
  <c r="M105" i="9"/>
  <c r="Q104" i="13" s="1"/>
  <c r="K105" i="9"/>
  <c r="O104" i="9"/>
  <c r="AC103" i="13" s="1"/>
  <c r="M104" i="9"/>
  <c r="Q103" i="13" s="1"/>
  <c r="K104" i="9"/>
  <c r="O103" i="9"/>
  <c r="AC102" i="13" s="1"/>
  <c r="M103" i="9"/>
  <c r="K103" i="9"/>
  <c r="O102" i="9"/>
  <c r="AC101" i="13" s="1"/>
  <c r="M102" i="9"/>
  <c r="K102" i="9"/>
  <c r="O101" i="9"/>
  <c r="AC100" i="13" s="1"/>
  <c r="M101" i="9"/>
  <c r="Q100" i="13" s="1"/>
  <c r="K101" i="9"/>
  <c r="O100" i="9"/>
  <c r="AC99" i="13" s="1"/>
  <c r="M100" i="9"/>
  <c r="K100" i="9"/>
  <c r="O99" i="9"/>
  <c r="AC98" i="13" s="1"/>
  <c r="M99" i="9"/>
  <c r="K99" i="9"/>
  <c r="O98" i="9"/>
  <c r="AC97" i="13" s="1"/>
  <c r="M98" i="9"/>
  <c r="Q97" i="13" s="1"/>
  <c r="K98" i="9"/>
  <c r="O97" i="9"/>
  <c r="AC96" i="13" s="1"/>
  <c r="M97" i="9"/>
  <c r="K97" i="9"/>
  <c r="O96" i="9"/>
  <c r="AC95" i="13" s="1"/>
  <c r="M96" i="9"/>
  <c r="K96" i="9"/>
  <c r="O95" i="9"/>
  <c r="AC94" i="13" s="1"/>
  <c r="M95" i="9"/>
  <c r="K95" i="9"/>
  <c r="O94" i="9"/>
  <c r="M94" i="9"/>
  <c r="L94" i="9" s="1"/>
  <c r="K94" i="9"/>
  <c r="O93" i="9"/>
  <c r="AC93" i="13" s="1"/>
  <c r="M93" i="9"/>
  <c r="Q93" i="13" s="1"/>
  <c r="K93" i="9"/>
  <c r="O92" i="9"/>
  <c r="AC92" i="13" s="1"/>
  <c r="M92" i="9"/>
  <c r="K92" i="9"/>
  <c r="O91" i="9"/>
  <c r="AC91" i="13" s="1"/>
  <c r="M91" i="9"/>
  <c r="K91" i="9"/>
  <c r="O90" i="9"/>
  <c r="M90" i="9"/>
  <c r="Q90" i="13" s="1"/>
  <c r="L90" i="9"/>
  <c r="K90" i="13" s="1"/>
  <c r="K90" i="9"/>
  <c r="O89" i="9"/>
  <c r="AC89" i="13" s="1"/>
  <c r="M89" i="9"/>
  <c r="Q89" i="13" s="1"/>
  <c r="K89" i="9"/>
  <c r="O88" i="9"/>
  <c r="AC88" i="13" s="1"/>
  <c r="M88" i="9"/>
  <c r="K88" i="9"/>
  <c r="O87" i="9"/>
  <c r="M87" i="9"/>
  <c r="Q87" i="13" s="1"/>
  <c r="L87" i="9"/>
  <c r="K87" i="13" s="1"/>
  <c r="K87" i="9"/>
  <c r="O86" i="9"/>
  <c r="M86" i="9"/>
  <c r="Q86" i="13" s="1"/>
  <c r="L86" i="9"/>
  <c r="K86" i="13" s="1"/>
  <c r="K86" i="9"/>
  <c r="O85" i="9"/>
  <c r="M85" i="9"/>
  <c r="Q85" i="13" s="1"/>
  <c r="L85" i="9"/>
  <c r="K85" i="13" s="1"/>
  <c r="K85" i="9"/>
  <c r="O83" i="9"/>
  <c r="AC83" i="13" s="1"/>
  <c r="M83" i="9"/>
  <c r="K83" i="9"/>
  <c r="O82" i="9"/>
  <c r="M82" i="9"/>
  <c r="Q82" i="13" s="1"/>
  <c r="K82" i="9"/>
  <c r="O81" i="9"/>
  <c r="M81" i="9"/>
  <c r="Q81" i="13" s="1"/>
  <c r="K81" i="9"/>
  <c r="O80" i="9"/>
  <c r="AC80" i="13" s="1"/>
  <c r="M80" i="9"/>
  <c r="Q80" i="13" s="1"/>
  <c r="K80" i="9"/>
  <c r="O79" i="9"/>
  <c r="AC79" i="13" s="1"/>
  <c r="M79" i="9"/>
  <c r="K79" i="9"/>
  <c r="O78" i="9"/>
  <c r="AC78" i="13" s="1"/>
  <c r="M78" i="9"/>
  <c r="K78" i="9"/>
  <c r="O77" i="9"/>
  <c r="M77" i="9"/>
  <c r="Q77" i="13" s="1"/>
  <c r="L77" i="9"/>
  <c r="K77" i="13" s="1"/>
  <c r="K77" i="9"/>
  <c r="O76" i="9"/>
  <c r="AC76" i="13" s="1"/>
  <c r="M76" i="9"/>
  <c r="Q76" i="13" s="1"/>
  <c r="K76" i="9"/>
  <c r="O75" i="9"/>
  <c r="AC75" i="13" s="1"/>
  <c r="M75" i="9"/>
  <c r="K75" i="9"/>
  <c r="O74" i="9"/>
  <c r="AC74" i="13" s="1"/>
  <c r="M74" i="9"/>
  <c r="K74" i="9"/>
  <c r="O73" i="9"/>
  <c r="AC73" i="13" s="1"/>
  <c r="M73" i="9"/>
  <c r="Q73" i="13" s="1"/>
  <c r="K73" i="9"/>
  <c r="O72" i="9"/>
  <c r="AC72" i="13" s="1"/>
  <c r="M72" i="9"/>
  <c r="K72" i="9"/>
  <c r="O71" i="9"/>
  <c r="AC71" i="13" s="1"/>
  <c r="M71" i="9"/>
  <c r="K71" i="9"/>
  <c r="O70" i="9"/>
  <c r="M70" i="9"/>
  <c r="Q70" i="13" s="1"/>
  <c r="L70" i="9"/>
  <c r="K70" i="13" s="1"/>
  <c r="K70" i="9"/>
  <c r="O68" i="9"/>
  <c r="AC67" i="13" s="1"/>
  <c r="M68" i="9"/>
  <c r="K68" i="9"/>
  <c r="O67" i="9"/>
  <c r="AC66" i="13" s="1"/>
  <c r="M67" i="9"/>
  <c r="K67" i="9"/>
  <c r="O66" i="9"/>
  <c r="M66" i="9"/>
  <c r="Q65" i="13" s="1"/>
  <c r="L66" i="9"/>
  <c r="K65" i="13" s="1"/>
  <c r="K66" i="9"/>
  <c r="O65" i="9"/>
  <c r="AC64" i="13" s="1"/>
  <c r="M65" i="9"/>
  <c r="Q64" i="13" s="1"/>
  <c r="K65" i="9"/>
  <c r="O64" i="9"/>
  <c r="AC63" i="13" s="1"/>
  <c r="M64" i="9"/>
  <c r="K64" i="9"/>
  <c r="O63" i="9"/>
  <c r="AC62" i="13" s="1"/>
  <c r="M63" i="9"/>
  <c r="K63" i="9"/>
  <c r="O62" i="9"/>
  <c r="M62" i="9"/>
  <c r="Q61" i="13" s="1"/>
  <c r="K62" i="9"/>
  <c r="O61" i="9"/>
  <c r="AC60" i="13" s="1"/>
  <c r="M61" i="9"/>
  <c r="Q60" i="13" s="1"/>
  <c r="K61" i="9"/>
  <c r="O60" i="9"/>
  <c r="AC59" i="13" s="1"/>
  <c r="M60" i="9"/>
  <c r="K60" i="9"/>
  <c r="O59" i="9"/>
  <c r="AC58" i="13" s="1"/>
  <c r="M59" i="9"/>
  <c r="K59" i="9"/>
  <c r="O58" i="9"/>
  <c r="M58" i="9"/>
  <c r="Q57" i="13" s="1"/>
  <c r="L58" i="9"/>
  <c r="K57" i="13" s="1"/>
  <c r="K58" i="9"/>
  <c r="O57" i="9"/>
  <c r="AC56" i="13" s="1"/>
  <c r="M57" i="9"/>
  <c r="Q56" i="13" s="1"/>
  <c r="K57" i="9"/>
  <c r="O56" i="9"/>
  <c r="AC55" i="13" s="1"/>
  <c r="M56" i="9"/>
  <c r="K56" i="9"/>
  <c r="O55" i="9"/>
  <c r="AC54" i="13" s="1"/>
  <c r="M55" i="9"/>
  <c r="K55" i="9"/>
  <c r="O54" i="9"/>
  <c r="M54" i="9"/>
  <c r="Q53" i="13" s="1"/>
  <c r="K54" i="9"/>
  <c r="O53" i="9"/>
  <c r="AC52" i="13" s="1"/>
  <c r="M53" i="9"/>
  <c r="Q52" i="13" s="1"/>
  <c r="K53" i="9"/>
  <c r="O52" i="9"/>
  <c r="AC51" i="13" s="1"/>
  <c r="M52" i="9"/>
  <c r="K52" i="9"/>
  <c r="O51" i="9"/>
  <c r="M51" i="9"/>
  <c r="Q50" i="13" s="1"/>
  <c r="K51" i="9"/>
  <c r="O50" i="9"/>
  <c r="M50" i="9"/>
  <c r="Q49" i="13" s="1"/>
  <c r="K50" i="9"/>
  <c r="O48" i="9"/>
  <c r="AC47" i="13" s="1"/>
  <c r="M48" i="9"/>
  <c r="Q47" i="13" s="1"/>
  <c r="K48" i="9"/>
  <c r="O47" i="9"/>
  <c r="AC46" i="13" s="1"/>
  <c r="M47" i="9"/>
  <c r="K47" i="9"/>
  <c r="O46" i="9"/>
  <c r="M46" i="9"/>
  <c r="Q45" i="13" s="1"/>
  <c r="K46" i="9"/>
  <c r="O45" i="9"/>
  <c r="AC44" i="13" s="1"/>
  <c r="M45" i="9"/>
  <c r="Q44" i="13" s="1"/>
  <c r="K45" i="9"/>
  <c r="O44" i="9"/>
  <c r="AC43" i="13" s="1"/>
  <c r="M44" i="9"/>
  <c r="K44" i="9"/>
  <c r="O43" i="9"/>
  <c r="AC42" i="13" s="1"/>
  <c r="M43" i="9"/>
  <c r="Q42" i="13" s="1"/>
  <c r="K43" i="9"/>
  <c r="O42" i="9"/>
  <c r="AC41" i="13" s="1"/>
  <c r="M42" i="9"/>
  <c r="Q41" i="13" s="1"/>
  <c r="K42" i="9"/>
  <c r="O41" i="9"/>
  <c r="AC40" i="13" s="1"/>
  <c r="M41" i="9"/>
  <c r="K41" i="9"/>
  <c r="O40" i="9"/>
  <c r="AC39" i="13" s="1"/>
  <c r="M40" i="9"/>
  <c r="K40" i="9"/>
  <c r="O39" i="9"/>
  <c r="AC38" i="13" s="1"/>
  <c r="M39" i="9"/>
  <c r="K39" i="9"/>
  <c r="O38" i="9"/>
  <c r="M38" i="9"/>
  <c r="Q37" i="13" s="1"/>
  <c r="K38" i="9"/>
  <c r="O37" i="9"/>
  <c r="AC36" i="13" s="1"/>
  <c r="M37" i="9"/>
  <c r="Q36" i="13" s="1"/>
  <c r="K37" i="9"/>
  <c r="O36" i="9"/>
  <c r="AC35" i="13" s="1"/>
  <c r="M36" i="9"/>
  <c r="K36" i="9"/>
  <c r="O35" i="9"/>
  <c r="AC34" i="13" s="1"/>
  <c r="M35" i="9"/>
  <c r="K35" i="9"/>
  <c r="O34" i="9"/>
  <c r="AC33" i="13" s="1"/>
  <c r="M34" i="9"/>
  <c r="Q33" i="13" s="1"/>
  <c r="K34" i="9"/>
  <c r="O33" i="9"/>
  <c r="AC32" i="13" s="1"/>
  <c r="M33" i="9"/>
  <c r="K33" i="9"/>
  <c r="O32" i="9"/>
  <c r="M32" i="9"/>
  <c r="Q31" i="13" s="1"/>
  <c r="L32" i="9"/>
  <c r="K31" i="13" s="1"/>
  <c r="K32" i="9"/>
  <c r="O30" i="9"/>
  <c r="AC29" i="13" s="1"/>
  <c r="M30" i="9"/>
  <c r="K30" i="9"/>
  <c r="O29" i="9"/>
  <c r="AC28" i="13" s="1"/>
  <c r="M29" i="9"/>
  <c r="Q28" i="13" s="1"/>
  <c r="K29" i="9"/>
  <c r="O28" i="9"/>
  <c r="AC27" i="13" s="1"/>
  <c r="M28" i="9"/>
  <c r="K28" i="9"/>
  <c r="O27" i="9"/>
  <c r="AC26" i="13" s="1"/>
  <c r="M27" i="9"/>
  <c r="K27" i="9"/>
  <c r="M26" i="9"/>
  <c r="Q25" i="13" s="1"/>
  <c r="K26" i="9"/>
  <c r="O25" i="9"/>
  <c r="AC24" i="13" s="1"/>
  <c r="M25" i="9"/>
  <c r="Q24" i="13" s="1"/>
  <c r="K25" i="9"/>
  <c r="O24" i="9"/>
  <c r="AC23" i="13" s="1"/>
  <c r="M24" i="9"/>
  <c r="K24" i="9"/>
  <c r="O23" i="9"/>
  <c r="M23" i="9"/>
  <c r="Q22" i="13" s="1"/>
  <c r="L23" i="9"/>
  <c r="K22" i="13" s="1"/>
  <c r="K23" i="9"/>
  <c r="O22" i="9"/>
  <c r="AC21" i="13" s="1"/>
  <c r="M22" i="9"/>
  <c r="Q21" i="13" s="1"/>
  <c r="K22" i="9"/>
  <c r="O21" i="9"/>
  <c r="AC20" i="13" s="1"/>
  <c r="M21" i="9"/>
  <c r="K21" i="9"/>
  <c r="O20" i="9"/>
  <c r="AC19" i="13" s="1"/>
  <c r="M20" i="9"/>
  <c r="K20" i="9"/>
  <c r="O19" i="9"/>
  <c r="AC18" i="13" s="1"/>
  <c r="M19" i="9"/>
  <c r="K19" i="9"/>
  <c r="O17" i="9"/>
  <c r="M17" i="9"/>
  <c r="Q16" i="13" s="1"/>
  <c r="L17" i="9"/>
  <c r="K16" i="13" s="1"/>
  <c r="K17" i="9"/>
  <c r="O16" i="9"/>
  <c r="AC15" i="13" s="1"/>
  <c r="M16" i="9"/>
  <c r="Q15" i="13" s="1"/>
  <c r="K16" i="9"/>
  <c r="O15" i="9"/>
  <c r="AC14" i="13" s="1"/>
  <c r="M15" i="9"/>
  <c r="K15" i="9"/>
  <c r="O14" i="9"/>
  <c r="M14" i="9"/>
  <c r="Q13" i="13" s="1"/>
  <c r="L14" i="9"/>
  <c r="K13" i="13" s="1"/>
  <c r="K14" i="9"/>
  <c r="O13" i="9"/>
  <c r="AC12" i="13" s="1"/>
  <c r="M13" i="9"/>
  <c r="Q12" i="13" s="1"/>
  <c r="K13" i="9"/>
  <c r="O12" i="9"/>
  <c r="AC11" i="13" s="1"/>
  <c r="M12" i="9"/>
  <c r="K12" i="9"/>
  <c r="O11" i="9"/>
  <c r="AC10" i="13" s="1"/>
  <c r="M11" i="9"/>
  <c r="K11" i="9"/>
  <c r="O10" i="9"/>
  <c r="AC9" i="13" s="1"/>
  <c r="M10" i="9"/>
  <c r="K10" i="9"/>
  <c r="O9" i="9"/>
  <c r="AC8" i="13" s="1"/>
  <c r="M9" i="9"/>
  <c r="K9" i="9"/>
  <c r="O7" i="9"/>
  <c r="M7" i="9"/>
  <c r="K7" i="9"/>
  <c r="O6" i="9"/>
  <c r="AC6" i="13" s="1"/>
  <c r="M6" i="9"/>
  <c r="Q6" i="13" s="1"/>
  <c r="L10" i="9" l="1"/>
  <c r="K9" i="13" s="1"/>
  <c r="Q9" i="13"/>
  <c r="L12" i="9"/>
  <c r="K11" i="13" s="1"/>
  <c r="Q11" i="13"/>
  <c r="L19" i="9"/>
  <c r="K18" i="13" s="1"/>
  <c r="Q18" i="13"/>
  <c r="L21" i="9"/>
  <c r="K20" i="13" s="1"/>
  <c r="Q20" i="13"/>
  <c r="N23" i="9"/>
  <c r="W22" i="13" s="1"/>
  <c r="AC22" i="13"/>
  <c r="L33" i="9"/>
  <c r="K32" i="13" s="1"/>
  <c r="Q32" i="13"/>
  <c r="L9" i="9"/>
  <c r="K8" i="13" s="1"/>
  <c r="Q8" i="13"/>
  <c r="L11" i="9"/>
  <c r="K10" i="13" s="1"/>
  <c r="Q10" i="13"/>
  <c r="L20" i="9"/>
  <c r="K19" i="13" s="1"/>
  <c r="Q19" i="13"/>
  <c r="L28" i="9"/>
  <c r="K27" i="13" s="1"/>
  <c r="Q27" i="13"/>
  <c r="L30" i="9"/>
  <c r="K29" i="13" s="1"/>
  <c r="Q29" i="13"/>
  <c r="L36" i="9"/>
  <c r="K35" i="13" s="1"/>
  <c r="Q35" i="13"/>
  <c r="L38" i="9"/>
  <c r="K37" i="13" s="1"/>
  <c r="N38" i="9"/>
  <c r="W37" i="13" s="1"/>
  <c r="AC37" i="13"/>
  <c r="L39" i="9"/>
  <c r="K38" i="13" s="1"/>
  <c r="Q38" i="13"/>
  <c r="L41" i="9"/>
  <c r="K40" i="13" s="1"/>
  <c r="Q40" i="13"/>
  <c r="L43" i="9"/>
  <c r="K42" i="13" s="1"/>
  <c r="L44" i="9"/>
  <c r="K43" i="13" s="1"/>
  <c r="Q43" i="13"/>
  <c r="L46" i="9"/>
  <c r="K45" i="13" s="1"/>
  <c r="N46" i="9"/>
  <c r="W45" i="13" s="1"/>
  <c r="AC45" i="13"/>
  <c r="L47" i="9"/>
  <c r="K46" i="13" s="1"/>
  <c r="Q46" i="13"/>
  <c r="L50" i="9"/>
  <c r="K49" i="13" s="1"/>
  <c r="N50" i="9"/>
  <c r="W49" i="13" s="1"/>
  <c r="AC49" i="13"/>
  <c r="L51" i="9"/>
  <c r="K50" i="13" s="1"/>
  <c r="N51" i="9"/>
  <c r="W50" i="13" s="1"/>
  <c r="AC50" i="13"/>
  <c r="L52" i="9"/>
  <c r="K51" i="13" s="1"/>
  <c r="Q51" i="13"/>
  <c r="L54" i="9"/>
  <c r="K53" i="13" s="1"/>
  <c r="N54" i="9"/>
  <c r="W53" i="13" s="1"/>
  <c r="AC53" i="13"/>
  <c r="L55" i="9"/>
  <c r="K54" i="13" s="1"/>
  <c r="Q54" i="13"/>
  <c r="L60" i="9"/>
  <c r="K59" i="13" s="1"/>
  <c r="Q59" i="13"/>
  <c r="L62" i="9"/>
  <c r="K61" i="13" s="1"/>
  <c r="N62" i="9"/>
  <c r="W61" i="13" s="1"/>
  <c r="AC61" i="13"/>
  <c r="L63" i="9"/>
  <c r="K62" i="13" s="1"/>
  <c r="Q62" i="13"/>
  <c r="L68" i="9"/>
  <c r="K67" i="13" s="1"/>
  <c r="Q67" i="13"/>
  <c r="L72" i="9"/>
  <c r="K72" i="13" s="1"/>
  <c r="Q72" i="13"/>
  <c r="L74" i="9"/>
  <c r="K74" i="13" s="1"/>
  <c r="Q74" i="13"/>
  <c r="L79" i="9"/>
  <c r="K79" i="13" s="1"/>
  <c r="Q79" i="13"/>
  <c r="L81" i="9"/>
  <c r="K81" i="13" s="1"/>
  <c r="N81" i="9"/>
  <c r="W81" i="13" s="1"/>
  <c r="AC81" i="13"/>
  <c r="L82" i="9"/>
  <c r="K82" i="13" s="1"/>
  <c r="N82" i="9"/>
  <c r="W82" i="13" s="1"/>
  <c r="AC82" i="13"/>
  <c r="L83" i="9"/>
  <c r="K83" i="13" s="1"/>
  <c r="Q83" i="13"/>
  <c r="L92" i="9"/>
  <c r="K92" i="13" s="1"/>
  <c r="Q92" i="13"/>
  <c r="N94" i="9"/>
  <c r="L95" i="9"/>
  <c r="K94" i="13" s="1"/>
  <c r="Q94" i="13"/>
  <c r="L97" i="9"/>
  <c r="K96" i="13" s="1"/>
  <c r="Q96" i="13"/>
  <c r="L99" i="9"/>
  <c r="K98" i="13" s="1"/>
  <c r="Q98" i="13"/>
  <c r="L103" i="9"/>
  <c r="K102" i="13" s="1"/>
  <c r="Q102" i="13"/>
  <c r="L105" i="9"/>
  <c r="K104" i="13" s="1"/>
  <c r="N105" i="9"/>
  <c r="W104" i="13" s="1"/>
  <c r="AC104" i="13"/>
  <c r="L106" i="9"/>
  <c r="K105" i="13" s="1"/>
  <c r="Q105" i="13"/>
  <c r="L108" i="9"/>
  <c r="K107" i="13" s="1"/>
  <c r="N108" i="9"/>
  <c r="W107" i="13" s="1"/>
  <c r="AC107" i="13"/>
  <c r="L109" i="9"/>
  <c r="K108" i="13" s="1"/>
  <c r="N109" i="9"/>
  <c r="W108" i="13" s="1"/>
  <c r="AC108" i="13"/>
  <c r="L110" i="9"/>
  <c r="K109" i="13" s="1"/>
  <c r="N110" i="9"/>
  <c r="W109" i="13" s="1"/>
  <c r="AC109" i="13"/>
  <c r="L111" i="9"/>
  <c r="K110" i="13" s="1"/>
  <c r="Q110" i="13"/>
  <c r="L113" i="9"/>
  <c r="K112" i="13" s="1"/>
  <c r="Q112" i="13"/>
  <c r="L118" i="9"/>
  <c r="K118" i="13" s="1"/>
  <c r="N118" i="9"/>
  <c r="W118" i="13" s="1"/>
  <c r="AC118" i="13"/>
  <c r="L119" i="9"/>
  <c r="K119" i="13" s="1"/>
  <c r="Q119" i="13"/>
  <c r="L121" i="9"/>
  <c r="K121" i="13" s="1"/>
  <c r="Q121" i="13"/>
  <c r="L125" i="9"/>
  <c r="K125" i="13" s="1"/>
  <c r="Q125" i="13"/>
  <c r="L8" i="10"/>
  <c r="J7" i="13" s="1"/>
  <c r="J16" i="13"/>
  <c r="L31" i="10"/>
  <c r="J30" i="13" s="1"/>
  <c r="J47" i="13"/>
  <c r="L49" i="10"/>
  <c r="J48" i="13" s="1"/>
  <c r="J52" i="13"/>
  <c r="L116" i="10"/>
  <c r="J116" i="13" s="1"/>
  <c r="J125" i="13"/>
  <c r="N14" i="9"/>
  <c r="W13" i="13" s="1"/>
  <c r="AC13" i="13"/>
  <c r="L15" i="9"/>
  <c r="K14" i="13" s="1"/>
  <c r="Q14" i="13"/>
  <c r="N17" i="9"/>
  <c r="W16" i="13" s="1"/>
  <c r="AC16" i="13"/>
  <c r="L24" i="9"/>
  <c r="K23" i="13" s="1"/>
  <c r="Q23" i="13"/>
  <c r="L27" i="9"/>
  <c r="K26" i="13" s="1"/>
  <c r="Q26" i="13"/>
  <c r="N32" i="9"/>
  <c r="W31" i="13" s="1"/>
  <c r="AC31" i="13"/>
  <c r="L35" i="9"/>
  <c r="K34" i="13" s="1"/>
  <c r="Q34" i="13"/>
  <c r="L40" i="9"/>
  <c r="K39" i="13" s="1"/>
  <c r="Q39" i="13"/>
  <c r="L56" i="9"/>
  <c r="K55" i="13" s="1"/>
  <c r="Q55" i="13"/>
  <c r="N58" i="9"/>
  <c r="W57" i="13" s="1"/>
  <c r="AC57" i="13"/>
  <c r="L59" i="9"/>
  <c r="K58" i="13" s="1"/>
  <c r="Q58" i="13"/>
  <c r="L64" i="9"/>
  <c r="K63" i="13" s="1"/>
  <c r="Q63" i="13"/>
  <c r="N66" i="9"/>
  <c r="W65" i="13" s="1"/>
  <c r="AC65" i="13"/>
  <c r="L67" i="9"/>
  <c r="K66" i="13" s="1"/>
  <c r="Q66" i="13"/>
  <c r="N70" i="9"/>
  <c r="W70" i="13" s="1"/>
  <c r="AC70" i="13"/>
  <c r="L71" i="9"/>
  <c r="K71" i="13" s="1"/>
  <c r="Q71" i="13"/>
  <c r="L75" i="9"/>
  <c r="K75" i="13" s="1"/>
  <c r="Q75" i="13"/>
  <c r="N77" i="9"/>
  <c r="W77" i="13" s="1"/>
  <c r="AC77" i="13"/>
  <c r="L78" i="9"/>
  <c r="K78" i="13" s="1"/>
  <c r="Q78" i="13"/>
  <c r="N85" i="9"/>
  <c r="W85" i="13" s="1"/>
  <c r="AC85" i="13"/>
  <c r="N86" i="9"/>
  <c r="W86" i="13" s="1"/>
  <c r="AC86" i="13"/>
  <c r="N87" i="9"/>
  <c r="W87" i="13" s="1"/>
  <c r="AC87" i="13"/>
  <c r="L88" i="9"/>
  <c r="K88" i="13" s="1"/>
  <c r="Q88" i="13"/>
  <c r="N90" i="9"/>
  <c r="W90" i="13" s="1"/>
  <c r="AC90" i="13"/>
  <c r="L91" i="9"/>
  <c r="K91" i="13" s="1"/>
  <c r="Q91" i="13"/>
  <c r="L96" i="9"/>
  <c r="K95" i="13" s="1"/>
  <c r="Q95" i="13"/>
  <c r="L100" i="9"/>
  <c r="K99" i="13" s="1"/>
  <c r="Q99" i="13"/>
  <c r="L102" i="9"/>
  <c r="K101" i="13" s="1"/>
  <c r="Q101" i="13"/>
  <c r="L112" i="9"/>
  <c r="K111" i="13" s="1"/>
  <c r="Q111" i="13"/>
  <c r="L114" i="9"/>
  <c r="K113" i="13" s="1"/>
  <c r="Q113" i="13"/>
  <c r="L120" i="9"/>
  <c r="K120" i="13" s="1"/>
  <c r="Q120" i="13"/>
  <c r="L69" i="10"/>
  <c r="J69" i="13" s="1"/>
  <c r="J83" i="13"/>
  <c r="N116" i="10"/>
  <c r="V116" i="13" s="1"/>
  <c r="V125" i="13"/>
  <c r="N16" i="9"/>
  <c r="W15" i="13" s="1"/>
  <c r="N22" i="9"/>
  <c r="W21" i="13" s="1"/>
  <c r="N25" i="9"/>
  <c r="W24" i="13" s="1"/>
  <c r="N29" i="9"/>
  <c r="W28" i="13" s="1"/>
  <c r="N34" i="9"/>
  <c r="W33" i="13" s="1"/>
  <c r="N37" i="9"/>
  <c r="W36" i="13" s="1"/>
  <c r="N42" i="9"/>
  <c r="W41" i="13" s="1"/>
  <c r="N45" i="9"/>
  <c r="W44" i="13" s="1"/>
  <c r="L7" i="9"/>
  <c r="N13" i="9"/>
  <c r="W12" i="13" s="1"/>
  <c r="N7" i="9"/>
  <c r="N9" i="9"/>
  <c r="W8" i="13" s="1"/>
  <c r="N10" i="9"/>
  <c r="W9" i="13" s="1"/>
  <c r="N11" i="9"/>
  <c r="W10" i="13" s="1"/>
  <c r="N12" i="9"/>
  <c r="W11" i="13" s="1"/>
  <c r="L13" i="9"/>
  <c r="N15" i="9"/>
  <c r="W14" i="13" s="1"/>
  <c r="L16" i="9"/>
  <c r="K15" i="13" s="1"/>
  <c r="N19" i="9"/>
  <c r="W18" i="13" s="1"/>
  <c r="N20" i="9"/>
  <c r="W19" i="13" s="1"/>
  <c r="N21" i="9"/>
  <c r="W20" i="13" s="1"/>
  <c r="L22" i="9"/>
  <c r="K21" i="13" s="1"/>
  <c r="N24" i="9"/>
  <c r="W23" i="13" s="1"/>
  <c r="L25" i="9"/>
  <c r="K24" i="13" s="1"/>
  <c r="N27" i="9"/>
  <c r="W26" i="13" s="1"/>
  <c r="N28" i="9"/>
  <c r="W27" i="13" s="1"/>
  <c r="L29" i="9"/>
  <c r="N30" i="9"/>
  <c r="W29" i="13" s="1"/>
  <c r="N33" i="9"/>
  <c r="L34" i="9"/>
  <c r="K33" i="13" s="1"/>
  <c r="N35" i="9"/>
  <c r="W34" i="13" s="1"/>
  <c r="N36" i="9"/>
  <c r="W35" i="13" s="1"/>
  <c r="L37" i="9"/>
  <c r="N39" i="9"/>
  <c r="W38" i="13" s="1"/>
  <c r="N40" i="9"/>
  <c r="W39" i="13" s="1"/>
  <c r="N41" i="9"/>
  <c r="W40" i="13" s="1"/>
  <c r="L42" i="9"/>
  <c r="K41" i="13" s="1"/>
  <c r="L48" i="9"/>
  <c r="K47" i="13" s="1"/>
  <c r="N43" i="9"/>
  <c r="W42" i="13" s="1"/>
  <c r="N44" i="9"/>
  <c r="W43" i="13" s="1"/>
  <c r="L45" i="9"/>
  <c r="K44" i="13" s="1"/>
  <c r="N47" i="9"/>
  <c r="W46" i="13" s="1"/>
  <c r="N48" i="9"/>
  <c r="W47" i="13" s="1"/>
  <c r="N52" i="9"/>
  <c r="L53" i="9"/>
  <c r="N55" i="9"/>
  <c r="W54" i="13" s="1"/>
  <c r="N56" i="9"/>
  <c r="W55" i="13" s="1"/>
  <c r="L57" i="9"/>
  <c r="K56" i="13" s="1"/>
  <c r="N59" i="9"/>
  <c r="W58" i="13" s="1"/>
  <c r="N60" i="9"/>
  <c r="W59" i="13" s="1"/>
  <c r="L61" i="9"/>
  <c r="K60" i="13" s="1"/>
  <c r="N63" i="9"/>
  <c r="W62" i="13" s="1"/>
  <c r="N64" i="9"/>
  <c r="W63" i="13" s="1"/>
  <c r="L65" i="9"/>
  <c r="K64" i="13" s="1"/>
  <c r="N67" i="9"/>
  <c r="W66" i="13" s="1"/>
  <c r="N68" i="9"/>
  <c r="W67" i="13" s="1"/>
  <c r="N71" i="9"/>
  <c r="N72" i="9"/>
  <c r="W72" i="13" s="1"/>
  <c r="L73" i="9"/>
  <c r="K73" i="13" s="1"/>
  <c r="N74" i="9"/>
  <c r="W74" i="13" s="1"/>
  <c r="N75" i="9"/>
  <c r="W75" i="13" s="1"/>
  <c r="L76" i="9"/>
  <c r="K76" i="13" s="1"/>
  <c r="N78" i="9"/>
  <c r="W78" i="13" s="1"/>
  <c r="N79" i="9"/>
  <c r="W79" i="13" s="1"/>
  <c r="L80" i="9"/>
  <c r="K80" i="13" s="1"/>
  <c r="N83" i="9"/>
  <c r="W83" i="13" s="1"/>
  <c r="N88" i="9"/>
  <c r="W88" i="13" s="1"/>
  <c r="L89" i="9"/>
  <c r="K89" i="13" s="1"/>
  <c r="N91" i="9"/>
  <c r="W91" i="13" s="1"/>
  <c r="N92" i="9"/>
  <c r="W92" i="13" s="1"/>
  <c r="L93" i="9"/>
  <c r="N95" i="9"/>
  <c r="W94" i="13" s="1"/>
  <c r="N96" i="9"/>
  <c r="W95" i="13" s="1"/>
  <c r="N97" i="9"/>
  <c r="W96" i="13" s="1"/>
  <c r="L98" i="9"/>
  <c r="K97" i="13" s="1"/>
  <c r="N99" i="9"/>
  <c r="W98" i="13" s="1"/>
  <c r="N100" i="9"/>
  <c r="W99" i="13" s="1"/>
  <c r="L101" i="9"/>
  <c r="K100" i="13" s="1"/>
  <c r="N102" i="9"/>
  <c r="W101" i="13" s="1"/>
  <c r="N103" i="9"/>
  <c r="W102" i="13" s="1"/>
  <c r="L104" i="9"/>
  <c r="K103" i="13" s="1"/>
  <c r="N106" i="9"/>
  <c r="W105" i="13" s="1"/>
  <c r="L107" i="9"/>
  <c r="K106" i="13" s="1"/>
  <c r="N111" i="9"/>
  <c r="W110" i="13" s="1"/>
  <c r="N112" i="9"/>
  <c r="W111" i="13" s="1"/>
  <c r="N113" i="9"/>
  <c r="W112" i="13" s="1"/>
  <c r="N114" i="9"/>
  <c r="L115" i="9"/>
  <c r="L117" i="9"/>
  <c r="K117" i="13" s="1"/>
  <c r="N119" i="9"/>
  <c r="W119" i="13" s="1"/>
  <c r="N120" i="9"/>
  <c r="W120" i="13" s="1"/>
  <c r="N121" i="9"/>
  <c r="W121" i="13" s="1"/>
  <c r="L122" i="9"/>
  <c r="K122" i="13" s="1"/>
  <c r="N123" i="9"/>
  <c r="W123" i="13" s="1"/>
  <c r="L124" i="9"/>
  <c r="K124" i="13" s="1"/>
  <c r="N125" i="9"/>
  <c r="W125" i="13" s="1"/>
  <c r="L18" i="10"/>
  <c r="J17" i="13" s="1"/>
  <c r="N18" i="10"/>
  <c r="V17" i="13" s="1"/>
  <c r="N53" i="9"/>
  <c r="W52" i="13" s="1"/>
  <c r="N57" i="9"/>
  <c r="W56" i="13" s="1"/>
  <c r="N61" i="9"/>
  <c r="W60" i="13" s="1"/>
  <c r="N65" i="9"/>
  <c r="W64" i="13" s="1"/>
  <c r="L69" i="9"/>
  <c r="K69" i="13" s="1"/>
  <c r="N73" i="9"/>
  <c r="W73" i="13" s="1"/>
  <c r="N76" i="9"/>
  <c r="W76" i="13" s="1"/>
  <c r="N80" i="9"/>
  <c r="W80" i="13" s="1"/>
  <c r="N89" i="9"/>
  <c r="W89" i="13" s="1"/>
  <c r="N93" i="9"/>
  <c r="N98" i="9"/>
  <c r="W97" i="13" s="1"/>
  <c r="N101" i="9"/>
  <c r="W100" i="13" s="1"/>
  <c r="N104" i="9"/>
  <c r="W103" i="13" s="1"/>
  <c r="N107" i="9"/>
  <c r="W106" i="13" s="1"/>
  <c r="N115" i="9"/>
  <c r="N117" i="9"/>
  <c r="N122" i="9"/>
  <c r="W122" i="13" s="1"/>
  <c r="N124" i="9"/>
  <c r="W124" i="13" s="1"/>
  <c r="N8" i="10"/>
  <c r="V7" i="13" s="1"/>
  <c r="N84" i="10"/>
  <c r="V84" i="13" s="1"/>
  <c r="L84" i="10"/>
  <c r="J84" i="13" s="1"/>
  <c r="N69" i="10"/>
  <c r="V69" i="13" s="1"/>
  <c r="N31" i="10"/>
  <c r="V30" i="13" s="1"/>
  <c r="L123" i="9"/>
  <c r="K123" i="13" s="1"/>
  <c r="L84" i="9" l="1"/>
  <c r="K84" i="13" s="1"/>
  <c r="K93" i="13"/>
  <c r="N69" i="9"/>
  <c r="W69" i="13" s="1"/>
  <c r="W71" i="13"/>
  <c r="L49" i="9"/>
  <c r="K48" i="13" s="1"/>
  <c r="K52" i="13"/>
  <c r="L31" i="9"/>
  <c r="K30" i="13" s="1"/>
  <c r="K36" i="13"/>
  <c r="N31" i="9"/>
  <c r="W30" i="13" s="1"/>
  <c r="W32" i="13"/>
  <c r="L18" i="9"/>
  <c r="K17" i="13" s="1"/>
  <c r="K28" i="13"/>
  <c r="N116" i="9"/>
  <c r="W116" i="13" s="1"/>
  <c r="W117" i="13"/>
  <c r="N84" i="9"/>
  <c r="W84" i="13" s="1"/>
  <c r="W93" i="13"/>
  <c r="N49" i="9"/>
  <c r="W48" i="13" s="1"/>
  <c r="W51" i="13"/>
  <c r="L8" i="9"/>
  <c r="K7" i="13" s="1"/>
  <c r="K12" i="13"/>
  <c r="N6" i="10"/>
  <c r="V6" i="13" s="1"/>
  <c r="L6" i="10"/>
  <c r="J6" i="13" s="1"/>
  <c r="N8" i="9"/>
  <c r="L116" i="9"/>
  <c r="K116" i="13" s="1"/>
  <c r="N18" i="9"/>
  <c r="I82" i="9"/>
  <c r="I9" i="9"/>
  <c r="W7" i="13" l="1"/>
  <c r="N6" i="9"/>
  <c r="W6" i="13"/>
  <c r="W17" i="13"/>
  <c r="K6" i="13"/>
  <c r="O116" i="9"/>
  <c r="AC116" i="13" s="1"/>
  <c r="O84" i="9"/>
  <c r="AC84" i="13" s="1"/>
  <c r="O69" i="9"/>
  <c r="AC69" i="13" s="1"/>
  <c r="O49" i="9"/>
  <c r="AC48" i="13" s="1"/>
  <c r="O18" i="9"/>
  <c r="AC17" i="13" s="1"/>
  <c r="M31" i="9"/>
  <c r="Q30" i="13" s="1"/>
  <c r="O31" i="9"/>
  <c r="AC30" i="13" s="1"/>
  <c r="M18" i="9"/>
  <c r="Q17" i="13" s="1"/>
  <c r="O8" i="9"/>
  <c r="AC7" i="13" s="1"/>
  <c r="I19" i="9"/>
  <c r="I20" i="9"/>
  <c r="I21" i="9"/>
  <c r="I22" i="9"/>
  <c r="I23" i="9"/>
  <c r="I24" i="9"/>
  <c r="I25" i="9"/>
  <c r="I26" i="9"/>
  <c r="I27" i="9"/>
  <c r="I28" i="9"/>
  <c r="I29" i="9"/>
  <c r="I30" i="9"/>
  <c r="M8" i="9" l="1"/>
  <c r="Q7" i="13" s="1"/>
  <c r="M49" i="9"/>
  <c r="Q48" i="13" s="1"/>
  <c r="M69" i="9"/>
  <c r="Q69" i="13" s="1"/>
  <c r="M84" i="9"/>
  <c r="Q84" i="13" s="1"/>
  <c r="M116" i="9"/>
  <c r="Q116" i="13" s="1"/>
  <c r="I125" i="9"/>
  <c r="I124" i="9"/>
  <c r="I123" i="9"/>
  <c r="I122" i="9"/>
  <c r="I121" i="9"/>
  <c r="I120" i="9"/>
  <c r="I119" i="9"/>
  <c r="I118" i="9"/>
  <c r="I117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 s="1"/>
  <c r="I83" i="9"/>
  <c r="I81" i="9"/>
  <c r="I80" i="9"/>
  <c r="I79" i="9"/>
  <c r="I78" i="9"/>
  <c r="I77" i="9"/>
  <c r="I76" i="9"/>
  <c r="I75" i="9"/>
  <c r="I74" i="9"/>
  <c r="I73" i="9"/>
  <c r="I72" i="9"/>
  <c r="I71" i="9"/>
  <c r="I70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 s="1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18" i="9"/>
  <c r="I17" i="9"/>
  <c r="I16" i="9"/>
  <c r="I15" i="9"/>
  <c r="I14" i="9"/>
  <c r="I13" i="9"/>
  <c r="I12" i="9"/>
  <c r="I11" i="9"/>
  <c r="I10" i="9"/>
  <c r="I7" i="9"/>
  <c r="I8" i="9" l="1"/>
  <c r="I126" i="9"/>
  <c r="I31" i="9"/>
  <c r="I69" i="9"/>
  <c r="I116" i="9"/>
  <c r="D8" i="9" l="1"/>
  <c r="K8" i="9" s="1"/>
  <c r="D116" i="9"/>
  <c r="K116" i="9" s="1"/>
  <c r="D84" i="9"/>
  <c r="K84" i="9" s="1"/>
  <c r="D69" i="9"/>
  <c r="K69" i="9" s="1"/>
  <c r="D49" i="9"/>
  <c r="K49" i="9" s="1"/>
  <c r="D31" i="9"/>
  <c r="K31" i="9" s="1"/>
  <c r="D18" i="9"/>
  <c r="K18" i="9" s="1"/>
  <c r="D6" i="9" l="1"/>
  <c r="K6" i="9" s="1"/>
  <c r="D48" i="14"/>
  <c r="K48" i="14" s="1"/>
  <c r="D6" i="14" l="1"/>
  <c r="K6" i="14" s="1"/>
</calcChain>
</file>

<file path=xl/sharedStrings.xml><?xml version="1.0" encoding="utf-8"?>
<sst xmlns="http://schemas.openxmlformats.org/spreadsheetml/2006/main" count="964" uniqueCount="206">
  <si>
    <t>№</t>
  </si>
  <si>
    <t>МАТЕМАТИКА, 4 класс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</si>
  <si>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</si>
  <si>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</si>
  <si>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</si>
  <si>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</si>
  <si>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</si>
  <si>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МБОУ Прогимназия  № 131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</si>
  <si>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</si>
  <si>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</si>
  <si>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</si>
  <si>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</si>
  <si>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</si>
  <si>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</si>
  <si>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</si>
  <si>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</si>
  <si>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</si>
  <si>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</si>
  <si>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</si>
  <si>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</si>
  <si>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</si>
  <si>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</si>
  <si>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</si>
  <si>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</si>
  <si>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</si>
  <si>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</si>
  <si>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</si>
  <si>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</si>
  <si>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</si>
  <si>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</si>
  <si>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</si>
  <si>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</si>
  <si>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</si>
  <si>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</si>
  <si>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</si>
  <si>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</si>
  <si>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</si>
  <si>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</si>
  <si>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</si>
  <si>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</si>
  <si>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</si>
  <si>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</si>
  <si>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</si>
  <si>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</si>
  <si>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</si>
  <si>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</si>
  <si>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</si>
  <si>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</si>
  <si>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</si>
  <si>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</si>
  <si>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</si>
  <si>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</si>
  <si>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</si>
  <si>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</si>
  <si>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</si>
  <si>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</si>
  <si>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</si>
  <si>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</si>
  <si>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</si>
  <si>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</si>
  <si>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</si>
  <si>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</si>
  <si>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</si>
  <si>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</si>
  <si>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</si>
  <si>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</si>
  <si>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</si>
  <si>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</si>
  <si>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</si>
  <si>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</si>
  <si>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</si>
  <si>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</si>
  <si>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</si>
  <si>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</si>
  <si>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</si>
  <si>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</si>
  <si>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</si>
  <si>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</si>
  <si>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</si>
  <si>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</si>
  <si>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</si>
  <si>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</si>
  <si>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</si>
  <si>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</si>
  <si>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</si>
  <si>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</si>
  <si>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</si>
  <si>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</si>
  <si>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</si>
  <si>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</si>
  <si>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</si>
  <si>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</si>
  <si>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</si>
  <si>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</si>
  <si>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</si>
  <si>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</si>
  <si>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</si>
  <si>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</si>
  <si>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</si>
  <si>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</si>
  <si>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</si>
  <si>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</si>
  <si>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</si>
  <si>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</si>
  <si>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</si>
  <si>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</si>
  <si>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</si>
  <si>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</si>
  <si>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</si>
  <si>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</si>
  <si>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</si>
  <si>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</si>
  <si>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</si>
  <si>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</si>
  <si>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</si>
  <si>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</si>
  <si>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</si>
  <si>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</si>
  <si>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</si>
  <si>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</si>
  <si>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</si>
  <si>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</si>
  <si>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</si>
  <si>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</si>
  <si>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</si>
  <si>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</si>
  <si>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</si>
  <si>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</si>
  <si>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</si>
  <si>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</si>
  <si>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</si>
  <si>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</si>
  <si>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</si>
  <si>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Код КИАСУО</t>
  </si>
  <si>
    <t>отлично - с 90% по 100% сдали на "4"+"5" и нет сдавших на "2"</t>
  </si>
  <si>
    <t>хорошо - сдали на "4"+"5" со среднего значения по городу до 90%</t>
  </si>
  <si>
    <t>критично - сдали на "4"+"5" меньше 50% и сдавших на "2" 10% и более или 10 чел. и более</t>
  </si>
  <si>
    <t>допустимо - сдали на "4"+"5" с 50% до среднего значения по городу и сдавших на "2" не более 10% или не более 10 чел.</t>
  </si>
  <si>
    <t>-</t>
  </si>
  <si>
    <t>МАОУ Гимназия № 8</t>
  </si>
  <si>
    <t>МАОУ Лицей № 28</t>
  </si>
  <si>
    <t>МАОУ СШ  № 12</t>
  </si>
  <si>
    <t>МАОУ СШ № 19</t>
  </si>
  <si>
    <t xml:space="preserve">МБОУ СШ № 86 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</si>
  <si>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</si>
  <si>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</si>
  <si>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</si>
  <si>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</si>
  <si>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</si>
  <si>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</si>
  <si>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</si>
  <si>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</si>
  <si>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</si>
  <si>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</si>
  <si>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</si>
  <si>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</si>
  <si>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</si>
  <si>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МБОУ СШ № 3</t>
  </si>
  <si>
    <t xml:space="preserve">МБОУ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</si>
  <si>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</si>
  <si>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</si>
  <si>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</si>
  <si>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</si>
  <si>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</si>
  <si>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</si>
  <si>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</si>
  <si>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</si>
  <si>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</si>
  <si>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 xml:space="preserve">МБОУ СОШ № 10 </t>
  </si>
  <si>
    <t>МАОУ СШ "Комплекс "Покровский"</t>
  </si>
  <si>
    <t>МБОУ СШ № 155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</si>
  <si>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</si>
  <si>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</si>
  <si>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</si>
  <si>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</si>
  <si>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</si>
  <si>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</si>
  <si>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</si>
  <si>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</si>
  <si>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</si>
  <si>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</si>
  <si>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</si>
  <si>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</si>
  <si>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</si>
  <si>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</si>
  <si>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</si>
  <si>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</si>
  <si>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</si>
  <si>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</si>
  <si>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</si>
  <si>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>отметки по 5 -балльной шкале</t>
  </si>
  <si>
    <t>МАОУ СШ № 158 "Грани"</t>
  </si>
  <si>
    <t>Значение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</si>
  <si>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</si>
  <si>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</si>
  <si>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</si>
  <si>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</si>
  <si>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МБОУ СШ № 159</t>
  </si>
  <si>
    <t>МАОУ СШ № 63</t>
  </si>
  <si>
    <t xml:space="preserve">МАОУ СШ № 72 </t>
  </si>
  <si>
    <t>МАОУ СШ № 159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</si>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</sst>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9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" fillId="0" borderId="0"/>
    <xf numFmtId="0" fontId="9" fillId="0" borderId="0"/>
    <xf numFmtId="164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0" fillId="0" borderId="0"/>
  </cellStyleXfs>
  <cellXfs count="446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2" fontId="5" fillId="0" borderId="30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" fontId="4" fillId="2" borderId="3" xfId="0" applyNumberFormat="1" applyFont="1" applyFill="1" applyBorder="1" applyAlignment="1">
      <alignment horizontal="right" wrapText="1"/>
    </xf>
    <xf numFmtId="165" fontId="0" fillId="0" borderId="0" xfId="0" applyNumberFormat="1" applyAlignment="1"/>
    <xf numFmtId="165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0" fontId="12" fillId="0" borderId="37" xfId="7" applyBorder="1"/>
    <xf numFmtId="2" fontId="12" fillId="0" borderId="38" xfId="7" applyNumberFormat="1" applyBorder="1"/>
    <xf numFmtId="2" fontId="12" fillId="0" borderId="39" xfId="7" applyNumberFormat="1" applyBorder="1"/>
    <xf numFmtId="0" fontId="12" fillId="0" borderId="40" xfId="7" applyBorder="1"/>
    <xf numFmtId="2" fontId="12" fillId="0" borderId="40" xfId="7" applyNumberFormat="1" applyBorder="1"/>
    <xf numFmtId="0" fontId="0" fillId="0" borderId="41" xfId="0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3" fillId="2" borderId="31" xfId="0" applyFont="1" applyFill="1" applyBorder="1" applyAlignment="1">
      <alignment horizontal="left" vertical="center" wrapText="1"/>
    </xf>
    <xf numFmtId="0" fontId="12" fillId="0" borderId="43" xfId="7" applyBorder="1"/>
    <xf numFmtId="2" fontId="12" fillId="0" borderId="43" xfId="7" applyNumberFormat="1" applyBorder="1"/>
    <xf numFmtId="0" fontId="0" fillId="0" borderId="38" xfId="0" applyBorder="1"/>
    <xf numFmtId="2" fontId="12" fillId="0" borderId="42" xfId="7" applyNumberFormat="1" applyBorder="1"/>
    <xf numFmtId="0" fontId="12" fillId="0" borderId="44" xfId="7" applyBorder="1"/>
    <xf numFmtId="2" fontId="12" fillId="0" borderId="41" xfId="7" applyNumberFormat="1" applyBorder="1"/>
    <xf numFmtId="2" fontId="12" fillId="0" borderId="45" xfId="7" applyNumberFormat="1" applyBorder="1"/>
    <xf numFmtId="0" fontId="0" fillId="0" borderId="46" xfId="0" applyBorder="1"/>
    <xf numFmtId="2" fontId="0" fillId="0" borderId="46" xfId="0" applyNumberFormat="1" applyBorder="1"/>
    <xf numFmtId="0" fontId="0" fillId="0" borderId="35" xfId="0" applyBorder="1"/>
    <xf numFmtId="2" fontId="0" fillId="0" borderId="36" xfId="0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right" wrapText="1"/>
    </xf>
    <xf numFmtId="2" fontId="11" fillId="0" borderId="47" xfId="0" applyNumberFormat="1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2" fillId="0" borderId="50" xfId="7" applyBorder="1"/>
    <xf numFmtId="2" fontId="12" fillId="0" borderId="51" xfId="7" applyNumberFormat="1" applyBorder="1"/>
    <xf numFmtId="2" fontId="12" fillId="0" borderId="52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2" fillId="0" borderId="28" xfId="0" applyNumberFormat="1" applyFont="1" applyBorder="1"/>
    <xf numFmtId="3" fontId="2" fillId="0" borderId="29" xfId="0" applyNumberFormat="1" applyFont="1" applyBorder="1"/>
    <xf numFmtId="2" fontId="2" fillId="0" borderId="29" xfId="0" applyNumberFormat="1" applyFont="1" applyBorder="1"/>
    <xf numFmtId="2" fontId="2" fillId="0" borderId="30" xfId="0" applyNumberFormat="1" applyFont="1" applyBorder="1"/>
    <xf numFmtId="3" fontId="0" fillId="2" borderId="7" xfId="0" applyNumberFormat="1" applyFill="1" applyBorder="1"/>
    <xf numFmtId="0" fontId="7" fillId="8" borderId="0" xfId="0" applyFont="1" applyFill="1"/>
    <xf numFmtId="0" fontId="10" fillId="0" borderId="34" xfId="8" applyBorder="1"/>
    <xf numFmtId="2" fontId="10" fillId="0" borderId="34" xfId="8" applyNumberFormat="1" applyBorder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0" fontId="10" fillId="0" borderId="40" xfId="8" applyBorder="1"/>
    <xf numFmtId="2" fontId="10" fillId="0" borderId="40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0" fillId="0" borderId="36" xfId="0" applyBorder="1"/>
    <xf numFmtId="0" fontId="0" fillId="0" borderId="42" xfId="0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0" fontId="0" fillId="0" borderId="35" xfId="0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0" fontId="0" fillId="0" borderId="41" xfId="0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0" fontId="0" fillId="0" borderId="38" xfId="0" applyBorder="1"/>
    <xf numFmtId="3" fontId="0" fillId="2" borderId="12" xfId="0" applyNumberFormat="1" applyFill="1" applyBorder="1"/>
    <xf numFmtId="0" fontId="2" fillId="0" borderId="0" xfId="0" applyFont="1" applyBorder="1" applyAlignment="1">
      <alignment horizontal="center"/>
    </xf>
    <xf numFmtId="0" fontId="7" fillId="8" borderId="0" xfId="0" applyFont="1" applyFill="1"/>
    <xf numFmtId="2" fontId="4" fillId="2" borderId="19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0" fontId="3" fillId="2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2" fontId="4" fillId="2" borderId="24" xfId="0" applyNumberFormat="1" applyFont="1" applyFill="1" applyBorder="1" applyAlignment="1">
      <alignment horizontal="right" wrapText="1"/>
    </xf>
    <xf numFmtId="0" fontId="0" fillId="0" borderId="0" xfId="0" applyAlignment="1"/>
    <xf numFmtId="2" fontId="0" fillId="0" borderId="0" xfId="0" applyNumberFormat="1" applyFont="1" applyAlignment="1"/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0" fontId="4" fillId="3" borderId="20" xfId="0" applyFont="1" applyFill="1" applyBorder="1" applyAlignment="1">
      <alignment wrapText="1"/>
    </xf>
    <xf numFmtId="2" fontId="4" fillId="6" borderId="21" xfId="0" applyNumberFormat="1" applyFont="1" applyFill="1" applyBorder="1" applyAlignment="1">
      <alignment horizontal="right" wrapText="1"/>
    </xf>
    <xf numFmtId="0" fontId="4" fillId="2" borderId="2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right" wrapText="1"/>
    </xf>
    <xf numFmtId="0" fontId="7" fillId="9" borderId="0" xfId="0" applyFont="1" applyFill="1"/>
    <xf numFmtId="0" fontId="7" fillId="0" borderId="0" xfId="0" applyFont="1" applyFill="1"/>
    <xf numFmtId="0" fontId="2" fillId="0" borderId="53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0" fontId="3" fillId="3" borderId="32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1" fontId="4" fillId="2" borderId="3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3" fontId="0" fillId="2" borderId="7" xfId="0" applyNumberForma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 wrapText="1"/>
    </xf>
    <xf numFmtId="1" fontId="4" fillId="2" borderId="19" xfId="0" applyNumberFormat="1" applyFont="1" applyFill="1" applyBorder="1" applyAlignment="1">
      <alignment horizontal="center" wrapText="1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48" xfId="0" applyNumberFormat="1" applyFont="1" applyBorder="1" applyAlignment="1">
      <alignment horizontal="center"/>
    </xf>
    <xf numFmtId="2" fontId="11" fillId="0" borderId="49" xfId="0" applyNumberFormat="1" applyFont="1" applyBorder="1" applyAlignment="1">
      <alignment horizontal="center"/>
    </xf>
    <xf numFmtId="0" fontId="10" fillId="0" borderId="50" xfId="8" applyBorder="1"/>
    <xf numFmtId="2" fontId="10" fillId="0" borderId="51" xfId="8" applyNumberFormat="1" applyBorder="1"/>
    <xf numFmtId="2" fontId="10" fillId="0" borderId="52" xfId="8" applyNumberFormat="1" applyBorder="1"/>
    <xf numFmtId="2" fontId="0" fillId="0" borderId="7" xfId="0" applyNumberFormat="1" applyBorder="1" applyAlignment="1"/>
    <xf numFmtId="2" fontId="0" fillId="0" borderId="21" xfId="0" applyNumberFormat="1" applyBorder="1" applyAlignment="1"/>
    <xf numFmtId="2" fontId="0" fillId="0" borderId="12" xfId="0" applyNumberFormat="1" applyBorder="1" applyAlignment="1"/>
    <xf numFmtId="2" fontId="0" fillId="0" borderId="24" xfId="0" applyNumberFormat="1" applyBorder="1" applyAlignment="1"/>
    <xf numFmtId="2" fontId="0" fillId="0" borderId="11" xfId="0" applyNumberFormat="1" applyBorder="1" applyAlignment="1"/>
    <xf numFmtId="2" fontId="0" fillId="0" borderId="26" xfId="0" applyNumberFormat="1" applyBorder="1" applyAlignment="1"/>
    <xf numFmtId="1" fontId="0" fillId="0" borderId="25" xfId="0" applyNumberFormat="1" applyBorder="1" applyAlignment="1"/>
    <xf numFmtId="1" fontId="0" fillId="0" borderId="11" xfId="0" applyNumberFormat="1" applyBorder="1" applyAlignment="1"/>
    <xf numFmtId="1" fontId="0" fillId="0" borderId="20" xfId="0" applyNumberFormat="1" applyBorder="1" applyAlignment="1"/>
    <xf numFmtId="1" fontId="0" fillId="0" borderId="7" xfId="0" applyNumberFormat="1" applyBorder="1" applyAlignment="1"/>
    <xf numFmtId="1" fontId="0" fillId="0" borderId="23" xfId="0" applyNumberFormat="1" applyBorder="1" applyAlignment="1"/>
    <xf numFmtId="1" fontId="0" fillId="0" borderId="12" xfId="0" applyNumberFormat="1" applyBorder="1" applyAlignment="1"/>
    <xf numFmtId="1" fontId="0" fillId="0" borderId="15" xfId="0" applyNumberFormat="1" applyBorder="1" applyAlignment="1"/>
    <xf numFmtId="1" fontId="0" fillId="0" borderId="10" xfId="0" applyNumberFormat="1" applyBorder="1" applyAlignment="1"/>
    <xf numFmtId="2" fontId="0" fillId="0" borderId="10" xfId="0" applyNumberFormat="1" applyBorder="1" applyAlignment="1"/>
    <xf numFmtId="2" fontId="0" fillId="0" borderId="22" xfId="0" applyNumberFormat="1" applyBorder="1" applyAlignment="1"/>
    <xf numFmtId="1" fontId="2" fillId="0" borderId="28" xfId="0" applyNumberFormat="1" applyFont="1" applyBorder="1"/>
    <xf numFmtId="1" fontId="2" fillId="0" borderId="29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1" fontId="2" fillId="0" borderId="28" xfId="0" applyNumberFormat="1" applyFont="1" applyBorder="1" applyAlignment="1"/>
    <xf numFmtId="1" fontId="2" fillId="0" borderId="29" xfId="0" applyNumberFormat="1" applyFont="1" applyBorder="1" applyAlignment="1"/>
    <xf numFmtId="2" fontId="2" fillId="0" borderId="29" xfId="0" applyNumberFormat="1" applyFont="1" applyBorder="1" applyAlignment="1"/>
    <xf numFmtId="2" fontId="2" fillId="0" borderId="30" xfId="0" applyNumberFormat="1" applyFont="1" applyBorder="1" applyAlignment="1"/>
    <xf numFmtId="4" fontId="11" fillId="0" borderId="28" xfId="0" applyNumberFormat="1" applyFon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7" fillId="11" borderId="0" xfId="0" applyFont="1" applyFill="1"/>
    <xf numFmtId="0" fontId="10" fillId="0" borderId="62" xfId="8" applyBorder="1"/>
    <xf numFmtId="2" fontId="10" fillId="0" borderId="63" xfId="8" applyNumberFormat="1" applyBorder="1"/>
    <xf numFmtId="0" fontId="10" fillId="0" borderId="64" xfId="8" applyBorder="1"/>
    <xf numFmtId="2" fontId="10" fillId="0" borderId="65" xfId="8" applyNumberFormat="1" applyBorder="1"/>
    <xf numFmtId="2" fontId="10" fillId="0" borderId="66" xfId="8" applyNumberFormat="1" applyBorder="1"/>
    <xf numFmtId="1" fontId="2" fillId="0" borderId="28" xfId="0" applyNumberFormat="1" applyFont="1" applyBorder="1" applyAlignment="1">
      <alignment horizontal="left"/>
    </xf>
    <xf numFmtId="1" fontId="2" fillId="0" borderId="29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1" fontId="0" fillId="0" borderId="8" xfId="0" applyNumberFormat="1" applyFont="1" applyBorder="1" applyAlignment="1"/>
    <xf numFmtId="1" fontId="0" fillId="0" borderId="9" xfId="0" applyNumberFormat="1" applyFont="1" applyBorder="1" applyAlignment="1"/>
    <xf numFmtId="2" fontId="0" fillId="0" borderId="9" xfId="0" applyNumberFormat="1" applyFont="1" applyBorder="1" applyAlignment="1"/>
    <xf numFmtId="2" fontId="0" fillId="0" borderId="27" xfId="0" applyNumberFormat="1" applyFont="1" applyBorder="1" applyAlignment="1"/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2" fontId="0" fillId="0" borderId="0" xfId="0" applyNumberFormat="1" applyAlignment="1">
      <alignment horizontal="left"/>
    </xf>
    <xf numFmtId="1" fontId="0" fillId="0" borderId="13" xfId="0" applyNumberFormat="1" applyBorder="1" applyAlignment="1"/>
    <xf numFmtId="1" fontId="0" fillId="0" borderId="3" xfId="0" applyNumberFormat="1" applyBorder="1" applyAlignment="1"/>
    <xf numFmtId="2" fontId="0" fillId="0" borderId="3" xfId="0" applyNumberFormat="1" applyBorder="1" applyAlignment="1"/>
    <xf numFmtId="2" fontId="0" fillId="0" borderId="19" xfId="0" applyNumberFormat="1" applyBorder="1" applyAlignment="1"/>
    <xf numFmtId="0" fontId="0" fillId="0" borderId="22" xfId="0" applyBorder="1" applyAlignment="1"/>
    <xf numFmtId="2" fontId="11" fillId="0" borderId="32" xfId="0" applyNumberFormat="1" applyFon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10" borderId="32" xfId="0" applyNumberFormat="1" applyFont="1" applyFill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0" fontId="4" fillId="3" borderId="67" xfId="0" applyFont="1" applyFill="1" applyBorder="1" applyAlignment="1">
      <alignment wrapText="1"/>
    </xf>
    <xf numFmtId="0" fontId="4" fillId="3" borderId="68" xfId="0" applyFont="1" applyFill="1" applyBorder="1" applyAlignment="1">
      <alignment wrapText="1"/>
    </xf>
    <xf numFmtId="0" fontId="3" fillId="3" borderId="5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wrapText="1"/>
    </xf>
    <xf numFmtId="0" fontId="4" fillId="3" borderId="54" xfId="0" applyFont="1" applyFill="1" applyBorder="1" applyAlignment="1">
      <alignment wrapText="1"/>
    </xf>
    <xf numFmtId="3" fontId="0" fillId="0" borderId="54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7" fillId="12" borderId="0" xfId="0" applyFont="1" applyFill="1"/>
    <xf numFmtId="4" fontId="2" fillId="0" borderId="28" xfId="0" applyNumberFormat="1" applyFont="1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2" fontId="0" fillId="13" borderId="7" xfId="0" applyNumberFormat="1" applyFill="1" applyBorder="1" applyAlignment="1"/>
    <xf numFmtId="2" fontId="11" fillId="0" borderId="30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4" fontId="0" fillId="13" borderId="11" xfId="0" applyNumberFormat="1" applyFill="1" applyBorder="1" applyAlignment="1">
      <alignment horizontal="center"/>
    </xf>
    <xf numFmtId="4" fontId="0" fillId="13" borderId="7" xfId="0" applyNumberFormat="1" applyFill="1" applyBorder="1" applyAlignment="1">
      <alignment horizontal="center"/>
    </xf>
    <xf numFmtId="0" fontId="5" fillId="0" borderId="32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70" xfId="0" applyFont="1" applyBorder="1" applyAlignment="1">
      <alignment horizontal="center" vertical="center" wrapText="1"/>
    </xf>
    <xf numFmtId="3" fontId="11" fillId="0" borderId="55" xfId="0" applyNumberFormat="1" applyFont="1" applyBorder="1" applyAlignment="1">
      <alignment horizontal="center"/>
    </xf>
    <xf numFmtId="3" fontId="2" fillId="0" borderId="55" xfId="0" applyNumberFormat="1" applyFont="1" applyBorder="1" applyAlignment="1">
      <alignment horizontal="left"/>
    </xf>
    <xf numFmtId="3" fontId="0" fillId="0" borderId="71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4" fontId="2" fillId="0" borderId="55" xfId="0" applyNumberFormat="1" applyFont="1" applyBorder="1" applyAlignment="1">
      <alignment horizontal="left"/>
    </xf>
    <xf numFmtId="4" fontId="0" fillId="0" borderId="71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72" xfId="0" applyNumberFormat="1" applyBorder="1" applyAlignment="1">
      <alignment horizontal="center"/>
    </xf>
    <xf numFmtId="4" fontId="0" fillId="13" borderId="67" xfId="0" applyNumberFormat="1" applyFill="1" applyBorder="1" applyAlignment="1">
      <alignment horizontal="center"/>
    </xf>
    <xf numFmtId="4" fontId="2" fillId="0" borderId="55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6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13" borderId="21" xfId="0" applyNumberFormat="1" applyFill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73" xfId="8" applyBorder="1"/>
    <xf numFmtId="2" fontId="10" fillId="0" borderId="74" xfId="8" applyNumberFormat="1" applyBorder="1"/>
    <xf numFmtId="2" fontId="10" fillId="0" borderId="75" xfId="8" applyNumberFormat="1" applyBorder="1"/>
    <xf numFmtId="0" fontId="10" fillId="0" borderId="34" xfId="9" applyBorder="1"/>
    <xf numFmtId="2" fontId="10" fillId="0" borderId="34" xfId="9" applyNumberFormat="1" applyBorder="1"/>
    <xf numFmtId="0" fontId="10" fillId="0" borderId="34" xfId="9" applyBorder="1"/>
    <xf numFmtId="2" fontId="10" fillId="0" borderId="34" xfId="9" applyNumberFormat="1" applyBorder="1"/>
    <xf numFmtId="0" fontId="10" fillId="0" borderId="34" xfId="9" applyBorder="1"/>
    <xf numFmtId="2" fontId="10" fillId="0" borderId="34" xfId="9" applyNumberFormat="1" applyBorder="1"/>
    <xf numFmtId="0" fontId="10" fillId="0" borderId="34" xfId="9" applyBorder="1"/>
    <xf numFmtId="2" fontId="10" fillId="0" borderId="34" xfId="9" applyNumberFormat="1" applyBorder="1"/>
    <xf numFmtId="0" fontId="10" fillId="0" borderId="34" xfId="8" applyBorder="1"/>
    <xf numFmtId="0" fontId="10" fillId="0" borderId="34" xfId="9" applyBorder="1"/>
    <xf numFmtId="2" fontId="10" fillId="0" borderId="34" xfId="9" applyNumberFormat="1" applyBorder="1"/>
    <xf numFmtId="0" fontId="10" fillId="0" borderId="43" xfId="9" applyBorder="1"/>
    <xf numFmtId="0" fontId="10" fillId="0" borderId="34" xfId="9" applyBorder="1"/>
    <xf numFmtId="2" fontId="10" fillId="0" borderId="34" xfId="9" applyNumberFormat="1" applyBorder="1"/>
    <xf numFmtId="2" fontId="10" fillId="0" borderId="43" xfId="9" applyNumberFormat="1" applyBorder="1"/>
    <xf numFmtId="0" fontId="10" fillId="0" borderId="38" xfId="9" applyBorder="1"/>
    <xf numFmtId="2" fontId="10" fillId="0" borderId="38" xfId="9" applyNumberFormat="1" applyBorder="1"/>
  </cellXfs>
  <cellStyles count="10">
    <cellStyle name="Excel Built-in Normal" xfId="3"/>
    <cellStyle name="Excel Built-in Normal 1" xfId="4"/>
    <cellStyle name="Excel Built-in Normal 2" xfId="5"/>
    <cellStyle name="TableStyleLight1" xfId="6"/>
    <cellStyle name="Обычный" xfId="0" builtinId="0"/>
    <cellStyle name="Обычный 2" xfId="1"/>
    <cellStyle name="Обычный 2 2" xfId="2"/>
    <cellStyle name="Обычный 3" xfId="7"/>
    <cellStyle name="Обычный 3 2" xfId="8"/>
    <cellStyle name="Обычный 4" xfId="9"/>
  </cellStyles>
  <dxfs count="375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CCECFF"/>
      <color rgb="FFFFFF66"/>
      <color rgb="FFFFCCCC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7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8.7109375" customWidth="1"/>
    <col min="10" max="33" width="7.7109375" customWidth="1"/>
  </cols>
  <sheetData>
    <row r="1" spans="1:34" ht="18" customHeight="1" x14ac:dyDescent="0.25">
      <c r="D1" s="361"/>
      <c r="E1" s="194"/>
      <c r="F1" s="17" t="s">
        <v>134</v>
      </c>
      <c r="G1" s="220"/>
      <c r="H1" s="220"/>
      <c r="I1" s="220"/>
      <c r="J1" s="17"/>
      <c r="Q1" s="219"/>
      <c r="R1" s="17" t="s">
        <v>137</v>
      </c>
    </row>
    <row r="2" spans="1:34" ht="18" customHeight="1" x14ac:dyDescent="0.25">
      <c r="A2" s="4"/>
      <c r="B2" s="4"/>
      <c r="C2" s="193" t="s">
        <v>1</v>
      </c>
      <c r="D2" s="361"/>
      <c r="E2" s="27"/>
      <c r="F2" s="17" t="s">
        <v>135</v>
      </c>
      <c r="G2" s="220"/>
      <c r="H2" s="220"/>
      <c r="I2" s="220"/>
      <c r="J2" s="17"/>
      <c r="Q2" s="18"/>
      <c r="R2" s="17" t="s">
        <v>136</v>
      </c>
    </row>
    <row r="3" spans="1:34" ht="18" customHeight="1" thickBot="1" x14ac:dyDescent="0.3">
      <c r="A3" s="4"/>
      <c r="B3" s="4"/>
      <c r="C3" s="4"/>
    </row>
    <row r="4" spans="1:34" ht="18" customHeight="1" thickBot="1" x14ac:dyDescent="0.3">
      <c r="A4" s="377" t="s">
        <v>0</v>
      </c>
      <c r="B4" s="379" t="s">
        <v>133</v>
      </c>
      <c r="C4" s="381" t="s">
        <v>3</v>
      </c>
      <c r="D4" s="374" t="s">
        <v>127</v>
      </c>
      <c r="E4" s="375"/>
      <c r="F4" s="375"/>
      <c r="G4" s="375"/>
      <c r="H4" s="375"/>
      <c r="I4" s="376"/>
      <c r="J4" s="374" t="s">
        <v>128</v>
      </c>
      <c r="K4" s="375"/>
      <c r="L4" s="375"/>
      <c r="M4" s="375"/>
      <c r="N4" s="375"/>
      <c r="O4" s="376"/>
      <c r="P4" s="374" t="s">
        <v>129</v>
      </c>
      <c r="Q4" s="375"/>
      <c r="R4" s="375"/>
      <c r="S4" s="375"/>
      <c r="T4" s="375"/>
      <c r="U4" s="376"/>
      <c r="V4" s="374" t="s">
        <v>130</v>
      </c>
      <c r="W4" s="375"/>
      <c r="X4" s="375"/>
      <c r="Y4" s="375"/>
      <c r="Z4" s="375"/>
      <c r="AA4" s="376"/>
      <c r="AB4" s="374" t="s">
        <v>131</v>
      </c>
      <c r="AC4" s="375"/>
      <c r="AD4" s="375"/>
      <c r="AE4" s="375"/>
      <c r="AF4" s="375"/>
      <c r="AG4" s="376"/>
    </row>
    <row r="5" spans="1:34" ht="15" customHeight="1" thickBot="1" x14ac:dyDescent="0.3">
      <c r="A5" s="378"/>
      <c r="B5" s="380"/>
      <c r="C5" s="382"/>
      <c r="D5" s="106">
        <v>2020</v>
      </c>
      <c r="E5" s="221">
        <v>2021</v>
      </c>
      <c r="F5" s="221">
        <v>2022</v>
      </c>
      <c r="G5" s="221">
        <v>2023</v>
      </c>
      <c r="H5" s="221">
        <v>2024</v>
      </c>
      <c r="I5" s="108">
        <v>2025</v>
      </c>
      <c r="J5" s="106">
        <v>2020</v>
      </c>
      <c r="K5" s="221">
        <v>2021</v>
      </c>
      <c r="L5" s="221">
        <v>2022</v>
      </c>
      <c r="M5" s="107">
        <v>2023</v>
      </c>
      <c r="N5" s="395">
        <v>2024</v>
      </c>
      <c r="O5" s="108">
        <v>2025</v>
      </c>
      <c r="P5" s="106">
        <v>2020</v>
      </c>
      <c r="Q5" s="221">
        <v>2021</v>
      </c>
      <c r="R5" s="221">
        <v>2022</v>
      </c>
      <c r="S5" s="107">
        <v>2023</v>
      </c>
      <c r="T5" s="395">
        <v>2024</v>
      </c>
      <c r="U5" s="108">
        <v>2025</v>
      </c>
      <c r="V5" s="106">
        <v>2020</v>
      </c>
      <c r="W5" s="221">
        <v>2021</v>
      </c>
      <c r="X5" s="221">
        <v>2022</v>
      </c>
      <c r="Y5" s="107">
        <v>2023</v>
      </c>
      <c r="Z5" s="421">
        <v>2024</v>
      </c>
      <c r="AA5" s="108">
        <v>2025</v>
      </c>
      <c r="AB5" s="339">
        <v>2020</v>
      </c>
      <c r="AC5" s="340">
        <v>2021</v>
      </c>
      <c r="AD5" s="341">
        <v>2022</v>
      </c>
      <c r="AE5" s="363">
        <v>2023</v>
      </c>
      <c r="AF5" s="341">
        <v>2024</v>
      </c>
      <c r="AG5" s="364">
        <v>2025</v>
      </c>
    </row>
    <row r="6" spans="1:34" ht="15" customHeight="1" thickBot="1" x14ac:dyDescent="0.3">
      <c r="A6" s="29">
        <f>A16+A29+A47+A67+A83+A115+A125</f>
        <v>111</v>
      </c>
      <c r="B6" s="372" t="s">
        <v>192</v>
      </c>
      <c r="C6" s="373"/>
      <c r="D6" s="269">
        <f>'Математика-4 2020 расклад'!K6</f>
        <v>10872</v>
      </c>
      <c r="E6" s="271">
        <f>'Математика-4 2021 расклад'!K6</f>
        <v>12476</v>
      </c>
      <c r="F6" s="271">
        <f>'Математика-4 2022 расклад'!K6</f>
        <v>12239</v>
      </c>
      <c r="G6" s="271">
        <f>'Математика-4 2023 расклад'!K6</f>
        <v>14210</v>
      </c>
      <c r="H6" s="271">
        <f>'Математика-4 2024 расклад'!K6</f>
        <v>14008</v>
      </c>
      <c r="I6" s="272">
        <f>'Математика-4 2025 расклад'!K6</f>
        <v>14642</v>
      </c>
      <c r="J6" s="269">
        <f>'Математика-4 2020 расклад'!L6</f>
        <v>7602.9497999999994</v>
      </c>
      <c r="K6" s="271">
        <f>'Математика-4 2021 расклад'!L6</f>
        <v>10220.049199999999</v>
      </c>
      <c r="L6" s="271">
        <f>'Математика-4 2022 расклад'!L6</f>
        <v>8901</v>
      </c>
      <c r="M6" s="270">
        <f>'Математика-4 2023 расклад'!L6</f>
        <v>5340.0767999999989</v>
      </c>
      <c r="N6" s="396">
        <f>'Математика-4 2024 расклад'!L6</f>
        <v>5293.0212000000001</v>
      </c>
      <c r="O6" s="272">
        <f>'Математика-4 2025 расклад'!L6</f>
        <v>5177.9438</v>
      </c>
      <c r="P6" s="306">
        <f>'Математика-4 2020 расклад'!M6</f>
        <v>70.289999999999992</v>
      </c>
      <c r="Q6" s="274">
        <f>'Математика-4 2021 расклад'!M6</f>
        <v>81.129999999999967</v>
      </c>
      <c r="R6" s="274">
        <f>'Математика-4 2022 расклад'!M6</f>
        <v>70.75548909028123</v>
      </c>
      <c r="S6" s="273">
        <f>'Математика-4 2023 расклад'!M6</f>
        <v>79.381711711711702</v>
      </c>
      <c r="T6" s="403">
        <f>'Математика-4 2024 расклад'!M6</f>
        <v>78.155135135135168</v>
      </c>
      <c r="U6" s="412">
        <f>'Математика-4 2025 расклад'!M6</f>
        <v>77.357321428571424</v>
      </c>
      <c r="V6" s="269">
        <f>'Математика-4 2020 расклад'!N6</f>
        <v>659.97220000000004</v>
      </c>
      <c r="W6" s="271">
        <f>'Математика-4 2021 расклад'!N6</f>
        <v>217.0171</v>
      </c>
      <c r="X6" s="271">
        <f>'Математика-4 2022 расклад'!N6</f>
        <v>570</v>
      </c>
      <c r="Y6" s="270">
        <f>'Математика-4 2023 расклад'!N6</f>
        <v>179.994</v>
      </c>
      <c r="Z6" s="396">
        <f>'Математика-4 2024 расклад'!N6</f>
        <v>147.03920000000002</v>
      </c>
      <c r="AA6" s="272">
        <f>'Математика-4 2025 расклад'!N6</f>
        <v>125.05289999999999</v>
      </c>
      <c r="AB6" s="306">
        <f>'Математика-4 2020 расклад'!O6</f>
        <v>6.1</v>
      </c>
      <c r="AC6" s="274">
        <f>'Математика-4 2021 расклад'!O6</f>
        <v>1.928918918918918</v>
      </c>
      <c r="AD6" s="335">
        <f>'Математика-4 2022 расклад'!O6</f>
        <v>5.2892596189510144</v>
      </c>
      <c r="AE6" s="335">
        <f>'Математика-4 2023 расклад'!O6</f>
        <v>2.77927927927928</v>
      </c>
      <c r="AF6" s="335">
        <f>'Математика-4 2024 расклад'!O6</f>
        <v>3.214999999999999</v>
      </c>
      <c r="AG6" s="366">
        <f>'Математика-4 2025 расклад'!O6</f>
        <v>2.5673611111111114</v>
      </c>
      <c r="AH6" s="425"/>
    </row>
    <row r="7" spans="1:34" ht="15" customHeight="1" thickBot="1" x14ac:dyDescent="0.3">
      <c r="A7" s="32"/>
      <c r="B7" s="25"/>
      <c r="C7" s="224" t="s">
        <v>103</v>
      </c>
      <c r="D7" s="342">
        <f>'Математика-4 2020 расклад'!K8</f>
        <v>750</v>
      </c>
      <c r="E7" s="344">
        <f>'Математика-4 2021 расклад'!K8</f>
        <v>914</v>
      </c>
      <c r="F7" s="344">
        <f>'Математика-4 2022 расклад'!K7</f>
        <v>910</v>
      </c>
      <c r="G7" s="344">
        <f>'Математика-4 2023 расклад'!K7</f>
        <v>923</v>
      </c>
      <c r="H7" s="344">
        <f>'Математика-4 2024 расклад'!K7</f>
        <v>946</v>
      </c>
      <c r="I7" s="345">
        <f>'Математика-4 2025 расклад'!K7</f>
        <v>1004</v>
      </c>
      <c r="J7" s="342">
        <f>'Математика-4 2020 расклад'!L8</f>
        <v>604.0132000000001</v>
      </c>
      <c r="K7" s="344">
        <f>'Математика-4 2021 расклад'!L8</f>
        <v>780.98829999999998</v>
      </c>
      <c r="L7" s="344">
        <f>'Математика-4 2022 расклад'!L7</f>
        <v>654</v>
      </c>
      <c r="M7" s="343">
        <f>'Математика-4 2023 расклад'!L7</f>
        <v>775.01369999999997</v>
      </c>
      <c r="N7" s="397">
        <f>'Математика-4 2024 расклад'!L7</f>
        <v>806.00970000000007</v>
      </c>
      <c r="O7" s="345">
        <f>'Математика-4 2025 расклад'!L7</f>
        <v>776.96480000000008</v>
      </c>
      <c r="P7" s="348">
        <f>'Математика-4 2020 расклад'!M8</f>
        <v>80.931250000000006</v>
      </c>
      <c r="Q7" s="347">
        <f>'Математика-4 2021 расклад'!M8</f>
        <v>85.435555555555567</v>
      </c>
      <c r="R7" s="347">
        <f>'Математика-4 2022 расклад'!M7</f>
        <v>72.960338807424193</v>
      </c>
      <c r="S7" s="346">
        <f>'Математика-4 2023 расклад'!M7</f>
        <v>84.121111111111105</v>
      </c>
      <c r="T7" s="404">
        <f>'Математика-4 2024 расклад'!M7</f>
        <v>85.501111111111115</v>
      </c>
      <c r="U7" s="413">
        <f>'Математика-4 2025 расклад'!M7</f>
        <v>77.582222222222228</v>
      </c>
      <c r="V7" s="342">
        <f>'Математика-4 2020 расклад'!N8</f>
        <v>30.002199999999998</v>
      </c>
      <c r="W7" s="344">
        <f>'Математика-4 2021 расклад'!N8</f>
        <v>6.0030000000000001</v>
      </c>
      <c r="X7" s="344">
        <f>'Математика-4 2022 расклад'!N7</f>
        <v>67</v>
      </c>
      <c r="Y7" s="343">
        <f>'Математика-4 2023 расклад'!N7</f>
        <v>21.997399999999999</v>
      </c>
      <c r="Z7" s="397">
        <f>'Математика-4 2024 расклад'!N7</f>
        <v>11.998700000000001</v>
      </c>
      <c r="AA7" s="345">
        <f>'Математика-4 2025 расклад'!N7</f>
        <v>26.006099999999996</v>
      </c>
      <c r="AB7" s="348">
        <f>'Математика-4 2020 расклад'!O8</f>
        <v>6.9625000000000004</v>
      </c>
      <c r="AC7" s="349">
        <f>'Математика-4 2021 расклад'!O8</f>
        <v>0.68666666666666665</v>
      </c>
      <c r="AD7" s="350">
        <f>'Математика-4 2022 расклад'!O7</f>
        <v>7.4630585416316997</v>
      </c>
      <c r="AE7" s="350">
        <f>'Математика-4 2023 расклад'!O7</f>
        <v>2.2277777777777774</v>
      </c>
      <c r="AF7" s="350">
        <f>'Математика-4 2024 расклад'!O7</f>
        <v>2.3579999999999997</v>
      </c>
      <c r="AG7" s="424">
        <f>'Математика-4 2025 расклад'!O7</f>
        <v>5.83</v>
      </c>
      <c r="AH7" s="425"/>
    </row>
    <row r="8" spans="1:34" s="205" customFormat="1" ht="15" customHeight="1" x14ac:dyDescent="0.25">
      <c r="A8" s="10">
        <v>1</v>
      </c>
      <c r="B8" s="49">
        <v>10003</v>
      </c>
      <c r="C8" s="225" t="s">
        <v>7</v>
      </c>
      <c r="D8" s="240" t="str">
        <f>'Математика-4 2020 расклад'!K9</f>
        <v>-</v>
      </c>
      <c r="E8" s="247">
        <f>'Математика-4 2021 расклад'!K9</f>
        <v>50</v>
      </c>
      <c r="F8" s="247">
        <f>'Математика-4 2022 расклад'!K8</f>
        <v>47</v>
      </c>
      <c r="G8" s="247">
        <f>'Математика-4 2023 расклад'!K8</f>
        <v>49</v>
      </c>
      <c r="H8" s="247">
        <f>'Математика-4 2024 расклад'!K8</f>
        <v>41</v>
      </c>
      <c r="I8" s="251">
        <f>'Математика-4 2025 расклад'!K8</f>
        <v>48</v>
      </c>
      <c r="J8" s="240" t="str">
        <f>'Математика-4 2020 расклад'!L9</f>
        <v>-</v>
      </c>
      <c r="K8" s="247">
        <f>'Математика-4 2021 расклад'!L9</f>
        <v>49</v>
      </c>
      <c r="L8" s="247">
        <f>'Математика-4 2022 расклад'!L8</f>
        <v>47</v>
      </c>
      <c r="M8" s="241">
        <f>'Математика-4 2023 расклад'!L8</f>
        <v>45.001599999999996</v>
      </c>
      <c r="N8" s="398">
        <f>'Математика-4 2024 расклад'!L8</f>
        <v>37.998800000000003</v>
      </c>
      <c r="O8" s="251">
        <f>'Математика-4 2025 расклад'!L8</f>
        <v>46.9968</v>
      </c>
      <c r="P8" s="307" t="str">
        <f>'Математика-4 2020 расклад'!M9</f>
        <v>-</v>
      </c>
      <c r="Q8" s="256">
        <f>'Математика-4 2021 расклад'!M9</f>
        <v>98</v>
      </c>
      <c r="R8" s="256">
        <f>'Математика-4 2022 расклад'!M8</f>
        <v>100</v>
      </c>
      <c r="S8" s="242">
        <f>'Математика-4 2023 расклад'!M8</f>
        <v>91.84</v>
      </c>
      <c r="T8" s="405">
        <f>'Математика-4 2024 расклад'!M8</f>
        <v>92.68</v>
      </c>
      <c r="U8" s="414">
        <f>'Математика-4 2025 расклад'!M8</f>
        <v>97.91</v>
      </c>
      <c r="V8" s="240" t="str">
        <f>'Математика-4 2020 расклад'!N9</f>
        <v>-</v>
      </c>
      <c r="W8" s="247">
        <f>'Математика-4 2021 расклад'!N9</f>
        <v>0</v>
      </c>
      <c r="X8" s="247">
        <f>'Математика-4 2022 расклад'!N8</f>
        <v>0</v>
      </c>
      <c r="Y8" s="241">
        <f>'Математика-4 2023 расклад'!N8</f>
        <v>0</v>
      </c>
      <c r="Z8" s="398">
        <f>'Математика-4 2024 расклад'!N8</f>
        <v>0</v>
      </c>
      <c r="AA8" s="251">
        <f>'Математика-4 2025 расклад'!N8</f>
        <v>0</v>
      </c>
      <c r="AB8" s="307" t="str">
        <f>'Математика-4 2020 расклад'!O9</f>
        <v>-</v>
      </c>
      <c r="AC8" s="256">
        <f>'Математика-4 2021 расклад'!O9</f>
        <v>0</v>
      </c>
      <c r="AD8" s="336">
        <f>'Математика-4 2022 расклад'!O8</f>
        <v>0</v>
      </c>
      <c r="AE8" s="336">
        <f>'Математика-4 2023 расклад'!O8</f>
        <v>0</v>
      </c>
      <c r="AF8" s="336">
        <f>'Математика-4 2024 расклад'!O8</f>
        <v>0</v>
      </c>
      <c r="AG8" s="367">
        <f>'Математика-4 2025 расклад'!O8</f>
        <v>0</v>
      </c>
      <c r="AH8" s="425"/>
    </row>
    <row r="9" spans="1:34" s="205" customFormat="1" ht="15" customHeight="1" x14ac:dyDescent="0.25">
      <c r="A9" s="214">
        <v>2</v>
      </c>
      <c r="B9" s="216">
        <v>10002</v>
      </c>
      <c r="C9" s="226" t="s">
        <v>139</v>
      </c>
      <c r="D9" s="231">
        <f>'Математика-4 2020 расклад'!K10</f>
        <v>86</v>
      </c>
      <c r="E9" s="248">
        <f>'Математика-4 2021 расклад'!K10</f>
        <v>99</v>
      </c>
      <c r="F9" s="248">
        <f>'Математика-4 2022 расклад'!K9</f>
        <v>117</v>
      </c>
      <c r="G9" s="248">
        <f>'Математика-4 2023 расклад'!K9</f>
        <v>97</v>
      </c>
      <c r="H9" s="248">
        <f>'Математика-4 2024 расклад'!K9</f>
        <v>128</v>
      </c>
      <c r="I9" s="252">
        <f>'Математика-4 2025 расклад'!K9</f>
        <v>98</v>
      </c>
      <c r="J9" s="231">
        <f>'Математика-4 2020 расклад'!L10</f>
        <v>67.002599999999987</v>
      </c>
      <c r="K9" s="248">
        <f>'Математика-4 2021 расклад'!L10</f>
        <v>82.991699999999994</v>
      </c>
      <c r="L9" s="248">
        <f>'Математика-4 2022 расклад'!L9</f>
        <v>88</v>
      </c>
      <c r="M9" s="222">
        <f>'Математика-4 2023 расклад'!L9</f>
        <v>82.003800000000012</v>
      </c>
      <c r="N9" s="399">
        <f>'Математика-4 2024 расклад'!L9</f>
        <v>97.996800000000007</v>
      </c>
      <c r="O9" s="252">
        <f>'Математика-4 2025 расклад'!L9</f>
        <v>74.999400000000009</v>
      </c>
      <c r="P9" s="308">
        <f>'Математика-4 2020 расклад'!M10</f>
        <v>77.91</v>
      </c>
      <c r="Q9" s="257">
        <f>'Математика-4 2021 расклад'!M10</f>
        <v>83.83</v>
      </c>
      <c r="R9" s="257">
        <f>'Математика-4 2022 расклад'!M9</f>
        <v>75.213675213675216</v>
      </c>
      <c r="S9" s="223">
        <f>'Математика-4 2023 расклад'!M9</f>
        <v>84.54</v>
      </c>
      <c r="T9" s="406">
        <f>'Математика-4 2024 расклад'!M9</f>
        <v>76.56</v>
      </c>
      <c r="U9" s="415">
        <f>'Математика-4 2025 расклад'!M9</f>
        <v>76.53</v>
      </c>
      <c r="V9" s="231">
        <f>'Математика-4 2020 расклад'!N10</f>
        <v>6.0028000000000006</v>
      </c>
      <c r="W9" s="248">
        <f>'Математика-4 2021 расклад'!N10</f>
        <v>0</v>
      </c>
      <c r="X9" s="248">
        <f>'Математика-4 2022 расклад'!N9</f>
        <v>4.0000000000000009</v>
      </c>
      <c r="Y9" s="222">
        <f>'Математика-4 2023 расклад'!N9</f>
        <v>0.99909999999999999</v>
      </c>
      <c r="Z9" s="399">
        <f>'Математика-4 2024 расклад'!N9</f>
        <v>0.99840000000000007</v>
      </c>
      <c r="AA9" s="252">
        <f>'Математика-4 2025 расклад'!N9</f>
        <v>0</v>
      </c>
      <c r="AB9" s="308">
        <f>'Математика-4 2020 расклад'!O10</f>
        <v>6.98</v>
      </c>
      <c r="AC9" s="257">
        <f>'Математика-4 2021 расклад'!O10</f>
        <v>0</v>
      </c>
      <c r="AD9" s="263">
        <f>'Математика-4 2022 расклад'!O9</f>
        <v>3.4188034188034191</v>
      </c>
      <c r="AE9" s="263">
        <f>'Математика-4 2023 расклад'!O9</f>
        <v>1.03</v>
      </c>
      <c r="AF9" s="263">
        <f>'Математика-4 2024 расклад'!O9</f>
        <v>0.78</v>
      </c>
      <c r="AG9" s="262">
        <f>'Математика-4 2025 расклад'!O9</f>
        <v>0</v>
      </c>
      <c r="AH9" s="425"/>
    </row>
    <row r="10" spans="1:34" s="205" customFormat="1" ht="15" customHeight="1" x14ac:dyDescent="0.25">
      <c r="A10" s="214">
        <v>3</v>
      </c>
      <c r="B10" s="216">
        <v>10090</v>
      </c>
      <c r="C10" s="226" t="s">
        <v>9</v>
      </c>
      <c r="D10" s="231">
        <f>'Математика-4 2020 расклад'!K11</f>
        <v>138</v>
      </c>
      <c r="E10" s="248">
        <f>'Математика-4 2021 расклад'!K11</f>
        <v>182</v>
      </c>
      <c r="F10" s="248">
        <f>'Математика-4 2022 расклад'!K10</f>
        <v>152</v>
      </c>
      <c r="G10" s="248">
        <f>'Математика-4 2023 расклад'!K10</f>
        <v>168</v>
      </c>
      <c r="H10" s="248">
        <f>'Математика-4 2024 расклад'!K10</f>
        <v>164</v>
      </c>
      <c r="I10" s="252">
        <f>'Математика-4 2025 расклад'!K10</f>
        <v>183</v>
      </c>
      <c r="J10" s="231">
        <f>'Математика-4 2020 расклад'!L11</f>
        <v>100.0086</v>
      </c>
      <c r="K10" s="248">
        <f>'Математика-4 2021 расклад'!L11</f>
        <v>166.00219999999999</v>
      </c>
      <c r="L10" s="248">
        <f>'Математика-4 2022 расклад'!L10</f>
        <v>111</v>
      </c>
      <c r="M10" s="222">
        <f>'Математика-4 2023 расклад'!L10</f>
        <v>145.0008</v>
      </c>
      <c r="N10" s="399">
        <f>'Математика-4 2024 расклад'!L10</f>
        <v>144.00839999999999</v>
      </c>
      <c r="O10" s="252">
        <f>'Математика-4 2025 расклад'!L10</f>
        <v>140.98320000000001</v>
      </c>
      <c r="P10" s="308">
        <f>'Математика-4 2020 расклад'!M11</f>
        <v>72.47</v>
      </c>
      <c r="Q10" s="257">
        <f>'Математика-4 2021 расклад'!M11</f>
        <v>91.21</v>
      </c>
      <c r="R10" s="257">
        <f>'Математика-4 2022 расклад'!M10</f>
        <v>73.026315789473685</v>
      </c>
      <c r="S10" s="223">
        <f>'Математика-4 2023 расклад'!M10</f>
        <v>86.31</v>
      </c>
      <c r="T10" s="406">
        <f>'Математика-4 2024 расклад'!M10</f>
        <v>87.81</v>
      </c>
      <c r="U10" s="415">
        <f>'Математика-4 2025 расклад'!M10</f>
        <v>77.040000000000006</v>
      </c>
      <c r="V10" s="231">
        <f>'Математика-4 2020 расклад'!N11</f>
        <v>15.000599999999999</v>
      </c>
      <c r="W10" s="248">
        <f>'Математика-4 2021 расклад'!N11</f>
        <v>0</v>
      </c>
      <c r="X10" s="248">
        <f>'Математика-4 2022 расклад'!N10</f>
        <v>8.9999999999999982</v>
      </c>
      <c r="Y10" s="222">
        <f>'Математика-4 2023 расклад'!N10</f>
        <v>5.9976000000000003</v>
      </c>
      <c r="Z10" s="399">
        <f>'Математика-4 2024 расклад'!N10</f>
        <v>0</v>
      </c>
      <c r="AA10" s="252">
        <f>'Математика-4 2025 расклад'!N10</f>
        <v>4.0076999999999998</v>
      </c>
      <c r="AB10" s="308">
        <f>'Математика-4 2020 расклад'!O11</f>
        <v>10.87</v>
      </c>
      <c r="AC10" s="257">
        <f>'Математика-4 2021 расклад'!O11</f>
        <v>0</v>
      </c>
      <c r="AD10" s="263">
        <f>'Математика-4 2022 расклад'!O10</f>
        <v>5.9210526315789469</v>
      </c>
      <c r="AE10" s="263">
        <f>'Математика-4 2023 расклад'!O10</f>
        <v>3.57</v>
      </c>
      <c r="AF10" s="263">
        <f>'Математика-4 2024 расклад'!O10</f>
        <v>0</v>
      </c>
      <c r="AG10" s="262">
        <f>'Математика-4 2025 расклад'!O10</f>
        <v>2.19</v>
      </c>
      <c r="AH10" s="425"/>
    </row>
    <row r="11" spans="1:34" s="205" customFormat="1" ht="15" customHeight="1" x14ac:dyDescent="0.25">
      <c r="A11" s="214">
        <v>4</v>
      </c>
      <c r="B11" s="203">
        <v>10004</v>
      </c>
      <c r="C11" s="227" t="s">
        <v>8</v>
      </c>
      <c r="D11" s="231">
        <f>'Математика-4 2020 расклад'!K12</f>
        <v>138</v>
      </c>
      <c r="E11" s="248">
        <f>'Математика-4 2021 расклад'!K12</f>
        <v>108</v>
      </c>
      <c r="F11" s="248">
        <f>'Математика-4 2022 расклад'!K11</f>
        <v>126</v>
      </c>
      <c r="G11" s="248">
        <f>'Математика-4 2023 расклад'!K11</f>
        <v>108</v>
      </c>
      <c r="H11" s="248">
        <f>'Математика-4 2024 расклад'!K11</f>
        <v>107</v>
      </c>
      <c r="I11" s="252">
        <f>'Математика-4 2025 расклад'!K11</f>
        <v>139</v>
      </c>
      <c r="J11" s="231">
        <f>'Математика-4 2020 расклад'!L12</f>
        <v>117.99</v>
      </c>
      <c r="K11" s="248">
        <f>'Математика-4 2021 расклад'!L12</f>
        <v>108</v>
      </c>
      <c r="L11" s="248">
        <f>'Математика-4 2022 расклад'!L11</f>
        <v>121</v>
      </c>
      <c r="M11" s="222">
        <f>'Математика-4 2023 расклад'!L11</f>
        <v>102.99960000000002</v>
      </c>
      <c r="N11" s="399">
        <f>'Математика-4 2024 расклад'!L11</f>
        <v>104.99910000000001</v>
      </c>
      <c r="O11" s="252">
        <f>'Математика-4 2025 расклад'!L11</f>
        <v>134.99680000000001</v>
      </c>
      <c r="P11" s="308">
        <f>'Математика-4 2020 расклад'!M12</f>
        <v>85.5</v>
      </c>
      <c r="Q11" s="257">
        <f>'Математика-4 2021 расклад'!M12</f>
        <v>100</v>
      </c>
      <c r="R11" s="257">
        <f>'Математика-4 2022 расклад'!M11</f>
        <v>96.031746031746025</v>
      </c>
      <c r="S11" s="223">
        <f>'Математика-4 2023 расклад'!M11</f>
        <v>95.37</v>
      </c>
      <c r="T11" s="406">
        <f>'Математика-4 2024 расклад'!M11</f>
        <v>98.13000000000001</v>
      </c>
      <c r="U11" s="415">
        <f>'Математика-4 2025 расклад'!M11</f>
        <v>97.12</v>
      </c>
      <c r="V11" s="231">
        <f>'Математика-4 2020 расклад'!N12</f>
        <v>0</v>
      </c>
      <c r="W11" s="248">
        <f>'Математика-4 2021 расклад'!N12</f>
        <v>0</v>
      </c>
      <c r="X11" s="248">
        <f>'Математика-4 2022 расклад'!N11</f>
        <v>0</v>
      </c>
      <c r="Y11" s="222">
        <f>'Математика-4 2023 расклад'!N11</f>
        <v>0</v>
      </c>
      <c r="Z11" s="399">
        <f>'Математика-4 2024 расклад'!N11</f>
        <v>0</v>
      </c>
      <c r="AA11" s="252">
        <f>'Математика-4 2025 расклад'!N11</f>
        <v>0</v>
      </c>
      <c r="AB11" s="308">
        <f>'Математика-4 2020 расклад'!O12</f>
        <v>0</v>
      </c>
      <c r="AC11" s="257">
        <f>'Математика-4 2021 расклад'!O12</f>
        <v>0</v>
      </c>
      <c r="AD11" s="263">
        <f>'Математика-4 2022 расклад'!O11</f>
        <v>0</v>
      </c>
      <c r="AE11" s="263">
        <f>'Математика-4 2023 расклад'!O11</f>
        <v>0</v>
      </c>
      <c r="AF11" s="263">
        <f>'Математика-4 2024 расклад'!O11</f>
        <v>0</v>
      </c>
      <c r="AG11" s="262">
        <f>'Математика-4 2025 расклад'!O11</f>
        <v>0</v>
      </c>
      <c r="AH11" s="425"/>
    </row>
    <row r="12" spans="1:34" s="205" customFormat="1" ht="14.25" customHeight="1" x14ac:dyDescent="0.25">
      <c r="A12" s="214">
        <v>5</v>
      </c>
      <c r="B12" s="216">
        <v>10001</v>
      </c>
      <c r="C12" s="226" t="s">
        <v>140</v>
      </c>
      <c r="D12" s="231">
        <f>'Математика-4 2020 расклад'!K13</f>
        <v>60</v>
      </c>
      <c r="E12" s="248">
        <f>'Математика-4 2021 расклад'!K13</f>
        <v>73</v>
      </c>
      <c r="F12" s="248">
        <f>'Математика-4 2022 расклад'!K12</f>
        <v>72</v>
      </c>
      <c r="G12" s="248">
        <f>'Математика-4 2023 расклад'!K12</f>
        <v>89</v>
      </c>
      <c r="H12" s="248">
        <f>'Математика-4 2024 расклад'!K12</f>
        <v>101</v>
      </c>
      <c r="I12" s="252">
        <f>'Математика-4 2025 расклад'!K12</f>
        <v>112</v>
      </c>
      <c r="J12" s="231">
        <f>'Математика-4 2020 расклад'!L13</f>
        <v>51</v>
      </c>
      <c r="K12" s="248">
        <f>'Математика-4 2021 расклад'!L13</f>
        <v>68.999600000000015</v>
      </c>
      <c r="L12" s="248">
        <f>'Математика-4 2022 расклад'!L12</f>
        <v>55</v>
      </c>
      <c r="M12" s="222">
        <f>'Математика-4 2023 расклад'!L12</f>
        <v>87.99430000000001</v>
      </c>
      <c r="N12" s="399">
        <f>'Математика-4 2024 расклад'!L12</f>
        <v>94.000699999999995</v>
      </c>
      <c r="O12" s="252">
        <f>'Математика-4 2025 расклад'!L12</f>
        <v>101.9984</v>
      </c>
      <c r="P12" s="308">
        <f>'Математика-4 2020 расклад'!M13</f>
        <v>85</v>
      </c>
      <c r="Q12" s="257">
        <f>'Математика-4 2021 расклад'!M13</f>
        <v>94.52000000000001</v>
      </c>
      <c r="R12" s="257">
        <f>'Математика-4 2022 расклад'!M12</f>
        <v>76.388888888888886</v>
      </c>
      <c r="S12" s="223">
        <f>'Математика-4 2023 расклад'!M12</f>
        <v>98.87</v>
      </c>
      <c r="T12" s="406">
        <f>'Математика-4 2024 расклад'!M12</f>
        <v>93.07</v>
      </c>
      <c r="U12" s="415">
        <f>'Математика-4 2025 расклад'!M12</f>
        <v>91.07</v>
      </c>
      <c r="V12" s="231">
        <f>'Математика-4 2020 расклад'!N13</f>
        <v>1.0019999999999998</v>
      </c>
      <c r="W12" s="248">
        <f>'Математика-4 2021 расклад'!N13</f>
        <v>0</v>
      </c>
      <c r="X12" s="248">
        <f>'Математика-4 2022 расклад'!N12</f>
        <v>2.9999999999999996</v>
      </c>
      <c r="Y12" s="222">
        <f>'Математика-4 2023 расклад'!N12</f>
        <v>0</v>
      </c>
      <c r="Z12" s="399">
        <f>'Математика-4 2024 расклад'!N12</f>
        <v>0</v>
      </c>
      <c r="AA12" s="252">
        <f>'Математика-4 2025 расклад'!N12</f>
        <v>0</v>
      </c>
      <c r="AB12" s="308">
        <f>'Математика-4 2020 расклад'!O13</f>
        <v>1.67</v>
      </c>
      <c r="AC12" s="257">
        <f>'Математика-4 2021 расклад'!O13</f>
        <v>0</v>
      </c>
      <c r="AD12" s="263">
        <f>'Математика-4 2022 расклад'!O12</f>
        <v>4.1666666666666661</v>
      </c>
      <c r="AE12" s="263">
        <f>'Математика-4 2023 расклад'!O12</f>
        <v>0</v>
      </c>
      <c r="AF12" s="263">
        <f>'Математика-4 2024 расклад'!O12</f>
        <v>0</v>
      </c>
      <c r="AG12" s="262">
        <f>'Математика-4 2025 расклад'!O12</f>
        <v>0</v>
      </c>
      <c r="AH12" s="425"/>
    </row>
    <row r="13" spans="1:34" s="205" customFormat="1" ht="15" customHeight="1" x14ac:dyDescent="0.25">
      <c r="A13" s="214">
        <v>6</v>
      </c>
      <c r="B13" s="216">
        <v>10120</v>
      </c>
      <c r="C13" s="226" t="s">
        <v>141</v>
      </c>
      <c r="D13" s="231">
        <f>'Математика-4 2020 расклад'!K14</f>
        <v>63</v>
      </c>
      <c r="E13" s="248">
        <f>'Математика-4 2021 расклад'!K14</f>
        <v>85</v>
      </c>
      <c r="F13" s="248">
        <f>'Математика-4 2022 расклад'!K13</f>
        <v>106</v>
      </c>
      <c r="G13" s="248">
        <f>'Математика-4 2023 расклад'!K13</f>
        <v>96</v>
      </c>
      <c r="H13" s="248">
        <f>'Математика-4 2024 расклад'!K13</f>
        <v>93</v>
      </c>
      <c r="I13" s="252">
        <f>'Математика-4 2025 расклад'!K13</f>
        <v>98</v>
      </c>
      <c r="J13" s="231">
        <f>'Математика-4 2020 расклад'!L14</f>
        <v>47.999700000000004</v>
      </c>
      <c r="K13" s="248">
        <f>'Математика-4 2021 расклад'!L14</f>
        <v>61.004500000000007</v>
      </c>
      <c r="L13" s="248">
        <f>'Математика-4 2022 расклад'!L13</f>
        <v>80.000000000000014</v>
      </c>
      <c r="M13" s="222">
        <f>'Математика-4 2023 расклад'!L13</f>
        <v>68.006399999999999</v>
      </c>
      <c r="N13" s="399">
        <f>'Математика-4 2024 расклад'!L13</f>
        <v>69.005999999999986</v>
      </c>
      <c r="O13" s="252">
        <f>'Математика-4 2025 расклад'!L13</f>
        <v>39.993799999999993</v>
      </c>
      <c r="P13" s="308">
        <f>'Математика-4 2020 расклад'!M14</f>
        <v>76.19</v>
      </c>
      <c r="Q13" s="257">
        <f>'Математика-4 2021 расклад'!M14</f>
        <v>71.77000000000001</v>
      </c>
      <c r="R13" s="257">
        <f>'Математика-4 2022 расклад'!M13</f>
        <v>75.471698113207552</v>
      </c>
      <c r="S13" s="223">
        <f>'Математика-4 2023 расклад'!M13</f>
        <v>70.84</v>
      </c>
      <c r="T13" s="406">
        <f>'Математика-4 2024 расклад'!M13</f>
        <v>74.199999999999989</v>
      </c>
      <c r="U13" s="415">
        <f>'Математика-4 2025 расклад'!M13</f>
        <v>40.809999999999995</v>
      </c>
      <c r="V13" s="231">
        <f>'Математика-4 2020 расклад'!N14</f>
        <v>0</v>
      </c>
      <c r="W13" s="248">
        <f>'Математика-4 2021 расклад'!N14</f>
        <v>1.0029999999999999</v>
      </c>
      <c r="X13" s="248">
        <f>'Математика-4 2022 расклад'!N13</f>
        <v>6</v>
      </c>
      <c r="Y13" s="222">
        <f>'Математика-4 2023 расклад'!N13</f>
        <v>1.9968000000000001</v>
      </c>
      <c r="Z13" s="399">
        <f>'Математика-4 2024 расклад'!N13</f>
        <v>5.9984999999999999</v>
      </c>
      <c r="AA13" s="252">
        <f>'Математика-4 2025 расклад'!N13</f>
        <v>14.004199999999999</v>
      </c>
      <c r="AB13" s="308">
        <f>'Математика-4 2020 расклад'!O14</f>
        <v>0</v>
      </c>
      <c r="AC13" s="257">
        <f>'Математика-4 2021 расклад'!O14</f>
        <v>1.18</v>
      </c>
      <c r="AD13" s="263">
        <f>'Математика-4 2022 расклад'!O13</f>
        <v>5.6603773584905666</v>
      </c>
      <c r="AE13" s="263">
        <f>'Математика-4 2023 расклад'!O13</f>
        <v>2.08</v>
      </c>
      <c r="AF13" s="263">
        <f>'Математика-4 2024 расклад'!O13</f>
        <v>6.45</v>
      </c>
      <c r="AG13" s="262">
        <f>'Математика-4 2025 расклад'!O13</f>
        <v>14.29</v>
      </c>
      <c r="AH13" s="425"/>
    </row>
    <row r="14" spans="1:34" s="205" customFormat="1" ht="15" customHeight="1" x14ac:dyDescent="0.25">
      <c r="A14" s="214">
        <v>7</v>
      </c>
      <c r="B14" s="216">
        <v>10190</v>
      </c>
      <c r="C14" s="226" t="s">
        <v>142</v>
      </c>
      <c r="D14" s="231">
        <f>'Математика-4 2020 расклад'!K15</f>
        <v>96</v>
      </c>
      <c r="E14" s="248">
        <f>'Математика-4 2021 расклад'!K15</f>
        <v>117</v>
      </c>
      <c r="F14" s="248">
        <f>'Математика-4 2022 расклад'!K14</f>
        <v>121</v>
      </c>
      <c r="G14" s="248">
        <f>'Математика-4 2023 расклад'!K14</f>
        <v>130</v>
      </c>
      <c r="H14" s="248">
        <f>'Математика-4 2024 расклад'!K14</f>
        <v>123</v>
      </c>
      <c r="I14" s="252">
        <f>'Математика-4 2025 расклад'!K14</f>
        <v>117</v>
      </c>
      <c r="J14" s="231">
        <f>'Математика-4 2020 расклад'!L15</f>
        <v>64.003199999999993</v>
      </c>
      <c r="K14" s="248">
        <f>'Математика-4 2021 расклад'!L15</f>
        <v>105.9903</v>
      </c>
      <c r="L14" s="248">
        <f>'Математика-4 2022 расклад'!L14</f>
        <v>55</v>
      </c>
      <c r="M14" s="222">
        <f>'Математика-4 2023 расклад'!L14</f>
        <v>108.00399999999999</v>
      </c>
      <c r="N14" s="399">
        <f>'Математика-4 2024 расклад'!L14</f>
        <v>105.0051</v>
      </c>
      <c r="O14" s="252">
        <f>'Математика-4 2025 расклад'!L14</f>
        <v>83.994299999999981</v>
      </c>
      <c r="P14" s="308">
        <f>'Математика-4 2020 расклад'!M15</f>
        <v>66.67</v>
      </c>
      <c r="Q14" s="257">
        <f>'Математика-4 2021 расклад'!M15</f>
        <v>90.59</v>
      </c>
      <c r="R14" s="257">
        <f>'Математика-4 2022 расклад'!M14</f>
        <v>45.454545454545453</v>
      </c>
      <c r="S14" s="223">
        <f>'Математика-4 2023 расклад'!M14</f>
        <v>83.08</v>
      </c>
      <c r="T14" s="406">
        <f>'Математика-4 2024 расклад'!M14</f>
        <v>85.37</v>
      </c>
      <c r="U14" s="415">
        <f>'Математика-4 2025 расклад'!M14</f>
        <v>71.789999999999992</v>
      </c>
      <c r="V14" s="231">
        <f>'Математика-4 2020 расклад'!N15</f>
        <v>7.9968000000000004</v>
      </c>
      <c r="W14" s="248">
        <f>'Математика-4 2021 расклад'!N15</f>
        <v>0</v>
      </c>
      <c r="X14" s="248">
        <f>'Математика-4 2022 расклад'!N14</f>
        <v>15</v>
      </c>
      <c r="Y14" s="222">
        <f>'Математика-4 2023 расклад'!N14</f>
        <v>2.0020000000000002</v>
      </c>
      <c r="Z14" s="399">
        <f>'Математика-4 2024 расклад'!N14</f>
        <v>3.0011999999999999</v>
      </c>
      <c r="AA14" s="252">
        <f>'Математика-4 2025 расклад'!N14</f>
        <v>6.9966000000000008</v>
      </c>
      <c r="AB14" s="308">
        <f>'Математика-4 2020 расклад'!O15</f>
        <v>8.33</v>
      </c>
      <c r="AC14" s="257">
        <f>'Математика-4 2021 расклад'!O15</f>
        <v>0</v>
      </c>
      <c r="AD14" s="263">
        <f>'Математика-4 2022 расклад'!O14</f>
        <v>12.396694214876034</v>
      </c>
      <c r="AE14" s="263">
        <f>'Математика-4 2023 расклад'!O14</f>
        <v>1.54</v>
      </c>
      <c r="AF14" s="263">
        <f>'Математика-4 2024 расклад'!O14</f>
        <v>2.44</v>
      </c>
      <c r="AG14" s="262">
        <f>'Математика-4 2025 расклад'!O14</f>
        <v>5.98</v>
      </c>
      <c r="AH14" s="425"/>
    </row>
    <row r="15" spans="1:34" s="205" customFormat="1" ht="15" customHeight="1" x14ac:dyDescent="0.25">
      <c r="A15" s="214">
        <v>8</v>
      </c>
      <c r="B15" s="216">
        <v>10320</v>
      </c>
      <c r="C15" s="351" t="s">
        <v>12</v>
      </c>
      <c r="D15" s="231">
        <f>'Математика-4 2020 расклад'!K16</f>
        <v>91</v>
      </c>
      <c r="E15" s="248">
        <f>'Математика-4 2021 расклад'!K16</f>
        <v>100</v>
      </c>
      <c r="F15" s="248">
        <f>'Математика-4 2022 расклад'!K15</f>
        <v>80</v>
      </c>
      <c r="G15" s="248">
        <f>'Математика-4 2023 расклад'!K15</f>
        <v>93</v>
      </c>
      <c r="H15" s="248">
        <f>'Математика-4 2024 расклад'!K15</f>
        <v>98</v>
      </c>
      <c r="I15" s="252">
        <f>'Математика-4 2025 расклад'!K15</f>
        <v>116</v>
      </c>
      <c r="J15" s="231">
        <f>'Математика-4 2020 расклад'!L16</f>
        <v>89.007100000000008</v>
      </c>
      <c r="K15" s="248">
        <f>'Математика-4 2021 расклад'!L16</f>
        <v>63</v>
      </c>
      <c r="L15" s="248">
        <f>'Математика-4 2022 расклад'!L15</f>
        <v>48</v>
      </c>
      <c r="M15" s="222">
        <f>'Математика-4 2023 расклад'!L15</f>
        <v>81.002999999999986</v>
      </c>
      <c r="N15" s="399">
        <f>'Математика-4 2024 расклад'!L15</f>
        <v>81.996600000000001</v>
      </c>
      <c r="O15" s="252">
        <f>'Математика-4 2025 расклад'!L15</f>
        <v>87</v>
      </c>
      <c r="P15" s="308">
        <f>'Математика-4 2020 расклад'!M16</f>
        <v>97.81</v>
      </c>
      <c r="Q15" s="257">
        <f>'Математика-4 2021 расклад'!M16</f>
        <v>63</v>
      </c>
      <c r="R15" s="257">
        <f>'Математика-4 2022 расклад'!M15</f>
        <v>60</v>
      </c>
      <c r="S15" s="223">
        <f>'Математика-4 2023 расклад'!M15</f>
        <v>87.1</v>
      </c>
      <c r="T15" s="406">
        <f>'Математика-4 2024 расклад'!M15</f>
        <v>83.67</v>
      </c>
      <c r="U15" s="415">
        <f>'Математика-4 2025 расклад'!M15</f>
        <v>75</v>
      </c>
      <c r="V15" s="231">
        <f>'Математика-4 2020 расклад'!N16</f>
        <v>0</v>
      </c>
      <c r="W15" s="248">
        <f>'Математика-4 2021 расклад'!N16</f>
        <v>4</v>
      </c>
      <c r="X15" s="248">
        <f>'Математика-4 2022 расклад'!N15</f>
        <v>15</v>
      </c>
      <c r="Y15" s="222">
        <f>'Математика-4 2023 расклад'!N15</f>
        <v>1.9994999999999998</v>
      </c>
      <c r="Z15" s="399">
        <f>'Математика-4 2024 расклад'!N15</f>
        <v>0.99960000000000004</v>
      </c>
      <c r="AA15" s="252">
        <f>'Математика-4 2025 расклад'!N15</f>
        <v>0.99760000000000004</v>
      </c>
      <c r="AB15" s="308">
        <f>'Математика-4 2020 расклад'!O16</f>
        <v>0</v>
      </c>
      <c r="AC15" s="257">
        <f>'Математика-4 2021 расклад'!O16</f>
        <v>4</v>
      </c>
      <c r="AD15" s="263">
        <f>'Математика-4 2022 расклад'!O15</f>
        <v>18.75</v>
      </c>
      <c r="AE15" s="263">
        <f>'Математика-4 2023 расклад'!O15</f>
        <v>2.15</v>
      </c>
      <c r="AF15" s="263">
        <f>'Математика-4 2024 расклад'!O15</f>
        <v>1.02</v>
      </c>
      <c r="AG15" s="262">
        <f>'Математика-4 2025 расклад'!O15</f>
        <v>0.86</v>
      </c>
      <c r="AH15" s="425"/>
    </row>
    <row r="16" spans="1:34" s="205" customFormat="1" ht="15" customHeight="1" thickBot="1" x14ac:dyDescent="0.3">
      <c r="A16" s="199">
        <v>9</v>
      </c>
      <c r="B16" s="201">
        <v>10860</v>
      </c>
      <c r="C16" s="352" t="s">
        <v>143</v>
      </c>
      <c r="D16" s="235">
        <f>'Математика-4 2020 расклад'!K17</f>
        <v>78</v>
      </c>
      <c r="E16" s="249">
        <f>'Математика-4 2021 расклад'!K17</f>
        <v>100</v>
      </c>
      <c r="F16" s="249">
        <f>'Математика-4 2022 расклад'!K16</f>
        <v>89</v>
      </c>
      <c r="G16" s="249">
        <f>'Математика-4 2023 расклад'!K16</f>
        <v>93</v>
      </c>
      <c r="H16" s="249">
        <f>'Математика-4 2024 расклад'!K16</f>
        <v>91</v>
      </c>
      <c r="I16" s="253">
        <f>'Математика-4 2025 расклад'!K16</f>
        <v>93</v>
      </c>
      <c r="J16" s="235">
        <f>'Математика-4 2020 расклад'!L17</f>
        <v>67.00200000000001</v>
      </c>
      <c r="K16" s="249">
        <f>'Математика-4 2021 расклад'!L17</f>
        <v>76</v>
      </c>
      <c r="L16" s="249">
        <f>'Математика-4 2022 расклад'!L16</f>
        <v>49</v>
      </c>
      <c r="M16" s="236">
        <f>'Математика-4 2023 расклад'!L16</f>
        <v>55.000200000000007</v>
      </c>
      <c r="N16" s="400">
        <f>'Математика-4 2024 расклад'!L16</f>
        <v>70.998199999999997</v>
      </c>
      <c r="O16" s="253">
        <f>'Математика-4 2025 расклад'!L16</f>
        <v>66.002099999999999</v>
      </c>
      <c r="P16" s="309">
        <f>'Математика-4 2020 расклад'!M17</f>
        <v>85.9</v>
      </c>
      <c r="Q16" s="258">
        <f>'Математика-4 2021 расклад'!M17</f>
        <v>76</v>
      </c>
      <c r="R16" s="258">
        <f>'Математика-4 2022 расклад'!M16</f>
        <v>55.056179775280903</v>
      </c>
      <c r="S16" s="237">
        <f>'Математика-4 2023 расклад'!M16</f>
        <v>59.14</v>
      </c>
      <c r="T16" s="407">
        <f>'Математика-4 2024 расклад'!M16</f>
        <v>78.02</v>
      </c>
      <c r="U16" s="416">
        <f>'Математика-4 2025 расклад'!M16</f>
        <v>70.97</v>
      </c>
      <c r="V16" s="235">
        <f>'Математика-4 2020 расклад'!N17</f>
        <v>0</v>
      </c>
      <c r="W16" s="249">
        <f>'Математика-4 2021 расклад'!N17</f>
        <v>1</v>
      </c>
      <c r="X16" s="249">
        <f>'Математика-4 2022 расклад'!N16</f>
        <v>15</v>
      </c>
      <c r="Y16" s="236">
        <f>'Математика-4 2023 расклад'!N16</f>
        <v>9.0023999999999997</v>
      </c>
      <c r="Z16" s="400">
        <f>'Математика-4 2024 расклад'!N16</f>
        <v>1.0010000000000001</v>
      </c>
      <c r="AA16" s="253">
        <f>'Математика-4 2025 расклад'!N16</f>
        <v>0</v>
      </c>
      <c r="AB16" s="309">
        <f>'Математика-4 2020 расклад'!O17</f>
        <v>0</v>
      </c>
      <c r="AC16" s="258">
        <f>'Математика-4 2021 расклад'!O17</f>
        <v>1</v>
      </c>
      <c r="AD16" s="337">
        <f>'Математика-4 2022 расклад'!O16</f>
        <v>16.853932584269664</v>
      </c>
      <c r="AE16" s="337">
        <f>'Математика-4 2023 расклад'!O16</f>
        <v>9.68</v>
      </c>
      <c r="AF16" s="337">
        <f>'Математика-4 2024 расклад'!O16</f>
        <v>1.1000000000000001</v>
      </c>
      <c r="AG16" s="368">
        <f>'Математика-4 2025 расклад'!O16</f>
        <v>0</v>
      </c>
      <c r="AH16" s="425"/>
    </row>
    <row r="17" spans="1:34" s="205" customFormat="1" ht="15" customHeight="1" thickBot="1" x14ac:dyDescent="0.3">
      <c r="A17" s="35"/>
      <c r="B17" s="51"/>
      <c r="C17" s="353" t="s">
        <v>104</v>
      </c>
      <c r="D17" s="342">
        <f>'Математика-4 2020 расклад'!K18</f>
        <v>1072</v>
      </c>
      <c r="E17" s="344">
        <f>'Математика-4 2021 расклад'!K18</f>
        <v>1210</v>
      </c>
      <c r="F17" s="344">
        <f>'Математика-4 2022 расклад'!K17</f>
        <v>1150</v>
      </c>
      <c r="G17" s="344">
        <f>'Математика-4 2023 расклад'!K17</f>
        <v>1385</v>
      </c>
      <c r="H17" s="344">
        <f>'Математика-4 2024 расклад'!K17</f>
        <v>1290</v>
      </c>
      <c r="I17" s="345">
        <f>'Математика-4 2025 расклад'!K17</f>
        <v>1302</v>
      </c>
      <c r="J17" s="342">
        <f>'Математика-4 2020 расклад'!L18</f>
        <v>743.01560000000006</v>
      </c>
      <c r="K17" s="344">
        <f>'Математика-4 2021 расклад'!L18</f>
        <v>934.03679999999997</v>
      </c>
      <c r="L17" s="344">
        <f>'Математика-4 2022 расклад'!L17</f>
        <v>873</v>
      </c>
      <c r="M17" s="343">
        <f>'Математика-4 2023 расклад'!L17</f>
        <v>1142.9901</v>
      </c>
      <c r="N17" s="397">
        <f>'Математика-4 2024 расклад'!L17</f>
        <v>976.9831999999999</v>
      </c>
      <c r="O17" s="345">
        <f>'Математика-4 2025 расклад'!L17</f>
        <v>988.98809999999992</v>
      </c>
      <c r="P17" s="348">
        <f>'Математика-4 2020 расклад'!M18</f>
        <v>66.976666666666659</v>
      </c>
      <c r="Q17" s="347">
        <f>'Математика-4 2021 расклад'!M18</f>
        <v>82.129090909090905</v>
      </c>
      <c r="R17" s="347">
        <f>'Математика-4 2022 расклад'!M17</f>
        <v>74.261437376501107</v>
      </c>
      <c r="S17" s="346">
        <f>'Математика-4 2023 расклад'!M17</f>
        <v>81.950000000000017</v>
      </c>
      <c r="T17" s="404">
        <f>'Математика-4 2024 расклад'!M17</f>
        <v>75.524166666666659</v>
      </c>
      <c r="U17" s="413">
        <f>'Математика-4 2025 расклад'!M17</f>
        <v>74.254166666666663</v>
      </c>
      <c r="V17" s="342">
        <f>'Математика-4 2020 расклад'!N18</f>
        <v>77.002399999999994</v>
      </c>
      <c r="W17" s="344">
        <f>'Математика-4 2021 расклад'!N18</f>
        <v>15.9879</v>
      </c>
      <c r="X17" s="344">
        <f>'Математика-4 2022 расклад'!N17</f>
        <v>41</v>
      </c>
      <c r="Y17" s="343">
        <f>'Математика-4 2023 расклад'!N17</f>
        <v>27.003999999999998</v>
      </c>
      <c r="Z17" s="397">
        <f>'Математика-4 2024 расклад'!N17</f>
        <v>25.009700000000002</v>
      </c>
      <c r="AA17" s="345">
        <f>'Математика-4 2025 расклад'!N17</f>
        <v>20.008499999999998</v>
      </c>
      <c r="AB17" s="348">
        <f>'Математика-4 2020 расклад'!O18</f>
        <v>8.6381818181818186</v>
      </c>
      <c r="AC17" s="347">
        <f>'Математика-4 2021 расклад'!O18</f>
        <v>1.6345454545454545</v>
      </c>
      <c r="AD17" s="350">
        <f>'Математика-4 2022 расклад'!O17</f>
        <v>3.7596669103527405</v>
      </c>
      <c r="AE17" s="350">
        <f>'Математика-4 2023 расклад'!O17</f>
        <v>2.3624999999999998</v>
      </c>
      <c r="AF17" s="350">
        <f>'Математика-4 2024 расклад'!O17</f>
        <v>3.0362499999999999</v>
      </c>
      <c r="AG17" s="320">
        <f>'Математика-4 2025 расклад'!O17</f>
        <v>2.847142857142857</v>
      </c>
      <c r="AH17" s="425"/>
    </row>
    <row r="18" spans="1:34" s="205" customFormat="1" ht="15" customHeight="1" x14ac:dyDescent="0.25">
      <c r="A18" s="10">
        <v>1</v>
      </c>
      <c r="B18" s="49">
        <v>20040</v>
      </c>
      <c r="C18" s="354" t="s">
        <v>13</v>
      </c>
      <c r="D18" s="240">
        <f>'Математика-4 2020 расклад'!K19</f>
        <v>80</v>
      </c>
      <c r="E18" s="247">
        <f>'Математика-4 2021 расклад'!K19</f>
        <v>84</v>
      </c>
      <c r="F18" s="247">
        <f>'Математика-4 2022 расклад'!K18</f>
        <v>107</v>
      </c>
      <c r="G18" s="247">
        <f>'Математика-4 2023 расклад'!K18</f>
        <v>108</v>
      </c>
      <c r="H18" s="247">
        <f>'Математика-4 2024 расклад'!K18</f>
        <v>95</v>
      </c>
      <c r="I18" s="251">
        <f>'Математика-4 2025 расклад'!K18</f>
        <v>107</v>
      </c>
      <c r="J18" s="240">
        <f>'Математика-4 2020 расклад'!L19</f>
        <v>65</v>
      </c>
      <c r="K18" s="247">
        <f>'Математика-4 2021 расклад'!L19</f>
        <v>73.00439999999999</v>
      </c>
      <c r="L18" s="247">
        <f>'Математика-4 2022 расклад'!L18</f>
        <v>93</v>
      </c>
      <c r="M18" s="241">
        <f>'Математика-4 2023 расклад'!L18</f>
        <v>97.999200000000016</v>
      </c>
      <c r="N18" s="398">
        <f>'Математика-4 2024 расклад'!L18</f>
        <v>65.996499999999997</v>
      </c>
      <c r="O18" s="251">
        <f>'Математика-4 2025 расклад'!L18</f>
        <v>63.996700000000004</v>
      </c>
      <c r="P18" s="307">
        <f>'Математика-4 2020 расклад'!M19</f>
        <v>81.25</v>
      </c>
      <c r="Q18" s="256">
        <f>'Математика-4 2021 расклад'!M19</f>
        <v>86.91</v>
      </c>
      <c r="R18" s="256">
        <f>'Математика-4 2022 расклад'!M18</f>
        <v>86.915887850467286</v>
      </c>
      <c r="S18" s="242">
        <f>'Математика-4 2023 расклад'!M18</f>
        <v>90.740000000000009</v>
      </c>
      <c r="T18" s="405">
        <f>'Математика-4 2024 расклад'!M18</f>
        <v>69.47</v>
      </c>
      <c r="U18" s="414">
        <f>'Математика-4 2025 расклад'!M18</f>
        <v>59.81</v>
      </c>
      <c r="V18" s="240">
        <f>'Математика-4 2020 расклад'!N19</f>
        <v>2</v>
      </c>
      <c r="W18" s="247">
        <f>'Математика-4 2021 расклад'!N19</f>
        <v>0.99959999999999993</v>
      </c>
      <c r="X18" s="247">
        <f>'Математика-4 2022 расклад'!N18</f>
        <v>0.99999999999999989</v>
      </c>
      <c r="Y18" s="241">
        <f>'Математика-4 2023 расклад'!N18</f>
        <v>0</v>
      </c>
      <c r="Z18" s="398">
        <f>'Математика-4 2024 расклад'!N18</f>
        <v>3.9994999999999998</v>
      </c>
      <c r="AA18" s="251">
        <f>'Математика-4 2025 расклад'!N18</f>
        <v>0</v>
      </c>
      <c r="AB18" s="307">
        <f>'Математика-4 2020 расклад'!O19</f>
        <v>2.5</v>
      </c>
      <c r="AC18" s="256">
        <f>'Математика-4 2021 расклад'!O19</f>
        <v>1.19</v>
      </c>
      <c r="AD18" s="336">
        <f>'Математика-4 2022 расклад'!O18</f>
        <v>0.93457943925233633</v>
      </c>
      <c r="AE18" s="336">
        <f>'Математика-4 2023 расклад'!O18</f>
        <v>0</v>
      </c>
      <c r="AF18" s="336">
        <f>'Математика-4 2024 расклад'!O18</f>
        <v>4.21</v>
      </c>
      <c r="AG18" s="367">
        <f>'Математика-4 2025 расклад'!O18</f>
        <v>0</v>
      </c>
      <c r="AH18" s="425"/>
    </row>
    <row r="19" spans="1:34" s="205" customFormat="1" ht="15" customHeight="1" x14ac:dyDescent="0.25">
      <c r="A19" s="208">
        <v>2</v>
      </c>
      <c r="B19" s="216">
        <v>20061</v>
      </c>
      <c r="C19" s="351" t="s">
        <v>15</v>
      </c>
      <c r="D19" s="231">
        <f>'Математика-4 2020 расклад'!K20</f>
        <v>65</v>
      </c>
      <c r="E19" s="248">
        <f>'Математика-4 2021 расклад'!K20</f>
        <v>71</v>
      </c>
      <c r="F19" s="248">
        <f>'Математика-4 2022 расклад'!K19</f>
        <v>65</v>
      </c>
      <c r="G19" s="248">
        <f>'Математика-4 2023 расклад'!K19</f>
        <v>74</v>
      </c>
      <c r="H19" s="248">
        <f>'Математика-4 2024 расклад'!K19</f>
        <v>74</v>
      </c>
      <c r="I19" s="252">
        <f>'Математика-4 2025 расклад'!K19</f>
        <v>65</v>
      </c>
      <c r="J19" s="231">
        <f>'Математика-4 2020 расклад'!L20</f>
        <v>45.005999999999993</v>
      </c>
      <c r="K19" s="248">
        <f>'Математика-4 2021 расклад'!L20</f>
        <v>61.003199999999985</v>
      </c>
      <c r="L19" s="248">
        <f>'Математика-4 2022 расклад'!L19</f>
        <v>54</v>
      </c>
      <c r="M19" s="222">
        <f>'Математика-4 2023 расклад'!L19</f>
        <v>64.994200000000006</v>
      </c>
      <c r="N19" s="399">
        <f>'Математика-4 2024 расклад'!L19</f>
        <v>62.004599999999989</v>
      </c>
      <c r="O19" s="252">
        <f>'Математика-4 2025 расклад'!L19</f>
        <v>51.005500000000005</v>
      </c>
      <c r="P19" s="308">
        <f>'Математика-4 2020 расклад'!M20</f>
        <v>69.239999999999995</v>
      </c>
      <c r="Q19" s="257">
        <f>'Математика-4 2021 расклад'!M20</f>
        <v>85.919999999999987</v>
      </c>
      <c r="R19" s="257">
        <f>'Математика-4 2022 расклад'!M19</f>
        <v>83.07692307692308</v>
      </c>
      <c r="S19" s="223">
        <f>'Математика-4 2023 расклад'!M19</f>
        <v>87.830000000000013</v>
      </c>
      <c r="T19" s="406">
        <f>'Математика-4 2024 расклад'!M19</f>
        <v>83.789999999999992</v>
      </c>
      <c r="U19" s="415">
        <f>'Математика-4 2025 расклад'!M19</f>
        <v>78.47</v>
      </c>
      <c r="V19" s="231">
        <f>'Математика-4 2020 расклад'!N20</f>
        <v>3.9975000000000001</v>
      </c>
      <c r="W19" s="248">
        <f>'Математика-4 2021 расклад'!N20</f>
        <v>0</v>
      </c>
      <c r="X19" s="248">
        <f>'Математика-4 2022 расклад'!N19</f>
        <v>0</v>
      </c>
      <c r="Y19" s="222">
        <f>'Математика-4 2023 расклад'!N19</f>
        <v>0.99900000000000011</v>
      </c>
      <c r="Z19" s="399">
        <f>'Математика-4 2024 расклад'!N19</f>
        <v>0.99900000000000011</v>
      </c>
      <c r="AA19" s="252">
        <f>'Математика-4 2025 расклад'!N19</f>
        <v>0</v>
      </c>
      <c r="AB19" s="308">
        <f>'Математика-4 2020 расклад'!O20</f>
        <v>6.15</v>
      </c>
      <c r="AC19" s="257">
        <f>'Математика-4 2021 расклад'!O20</f>
        <v>0</v>
      </c>
      <c r="AD19" s="263">
        <f>'Математика-4 2022 расклад'!O19</f>
        <v>0</v>
      </c>
      <c r="AE19" s="263">
        <f>'Математика-4 2023 расклад'!O19</f>
        <v>1.35</v>
      </c>
      <c r="AF19" s="263">
        <f>'Математика-4 2024 расклад'!O19</f>
        <v>1.35</v>
      </c>
      <c r="AG19" s="262">
        <f>'Математика-4 2025 расклад'!O19</f>
        <v>0</v>
      </c>
      <c r="AH19" s="425"/>
    </row>
    <row r="20" spans="1:34" s="205" customFormat="1" ht="15" customHeight="1" x14ac:dyDescent="0.25">
      <c r="A20" s="208">
        <v>3</v>
      </c>
      <c r="B20" s="216">
        <v>21020</v>
      </c>
      <c r="C20" s="226" t="s">
        <v>23</v>
      </c>
      <c r="D20" s="231">
        <f>'Математика-4 2020 расклад'!K21</f>
        <v>74</v>
      </c>
      <c r="E20" s="248">
        <f>'Математика-4 2021 расклад'!K21</f>
        <v>95</v>
      </c>
      <c r="F20" s="248">
        <f>'Математика-4 2022 расклад'!K20</f>
        <v>95</v>
      </c>
      <c r="G20" s="248">
        <f>'Математика-4 2023 расклад'!K20</f>
        <v>109</v>
      </c>
      <c r="H20" s="248">
        <f>'Математика-4 2024 расклад'!K20</f>
        <v>101</v>
      </c>
      <c r="I20" s="252">
        <f>'Математика-4 2025 расклад'!K20</f>
        <v>99</v>
      </c>
      <c r="J20" s="231">
        <f>'Математика-4 2020 расклад'!L21</f>
        <v>64.002599999999987</v>
      </c>
      <c r="K20" s="248">
        <f>'Математика-4 2021 расклад'!L21</f>
        <v>87.001000000000005</v>
      </c>
      <c r="L20" s="248">
        <f>'Математика-4 2022 расклад'!L20</f>
        <v>75.999999999999986</v>
      </c>
      <c r="M20" s="222">
        <f>'Математика-4 2023 расклад'!L20</f>
        <v>96.999100000000013</v>
      </c>
      <c r="N20" s="399">
        <f>'Математика-4 2024 расклад'!L20</f>
        <v>94.000700000000009</v>
      </c>
      <c r="O20" s="252">
        <f>'Математика-4 2025 расклад'!L20</f>
        <v>75.002400000000009</v>
      </c>
      <c r="P20" s="308">
        <f>'Математика-4 2020 расклад'!M21</f>
        <v>86.49</v>
      </c>
      <c r="Q20" s="257">
        <f>'Математика-4 2021 расклад'!M21</f>
        <v>91.58</v>
      </c>
      <c r="R20" s="257">
        <f>'Математика-4 2022 расклад'!M20</f>
        <v>79.999999999999986</v>
      </c>
      <c r="S20" s="223">
        <f>'Математика-4 2023 расклад'!M20</f>
        <v>88.990000000000009</v>
      </c>
      <c r="T20" s="408">
        <f>'Математика-4 2024 расклад'!M20</f>
        <v>93.070000000000007</v>
      </c>
      <c r="U20" s="417">
        <f>'Математика-4 2025 расклад'!M20</f>
        <v>75.760000000000005</v>
      </c>
      <c r="V20" s="231">
        <f>'Математика-4 2020 расклад'!N21</f>
        <v>0</v>
      </c>
      <c r="W20" s="248">
        <f>'Математика-4 2021 расклад'!N21</f>
        <v>0</v>
      </c>
      <c r="X20" s="248">
        <f>'Математика-4 2022 расклад'!N20</f>
        <v>3</v>
      </c>
      <c r="Y20" s="222">
        <f>'Математика-4 2023 расклад'!N20</f>
        <v>0</v>
      </c>
      <c r="Z20" s="399">
        <f>'Математика-4 2024 расклад'!N20</f>
        <v>0.9998999999999999</v>
      </c>
      <c r="AA20" s="252">
        <f>'Математика-4 2025 расклад'!N20</f>
        <v>4.9995000000000003</v>
      </c>
      <c r="AB20" s="308">
        <f>'Математика-4 2020 расклад'!O21</f>
        <v>0</v>
      </c>
      <c r="AC20" s="257">
        <f>'Математика-4 2021 расклад'!O21</f>
        <v>0</v>
      </c>
      <c r="AD20" s="263">
        <f>'Математика-4 2022 расклад'!O20</f>
        <v>3.1578947368421053</v>
      </c>
      <c r="AE20" s="263">
        <f>'Математика-4 2023 расклад'!O20</f>
        <v>0</v>
      </c>
      <c r="AF20" s="263">
        <f>'Математика-4 2024 расклад'!O20</f>
        <v>0.99</v>
      </c>
      <c r="AG20" s="262">
        <f>'Математика-4 2025 расклад'!O20</f>
        <v>5.05</v>
      </c>
      <c r="AH20" s="425"/>
    </row>
    <row r="21" spans="1:34" s="205" customFormat="1" ht="15" customHeight="1" x14ac:dyDescent="0.25">
      <c r="A21" s="214">
        <v>4</v>
      </c>
      <c r="B21" s="216">
        <v>20060</v>
      </c>
      <c r="C21" s="226" t="s">
        <v>144</v>
      </c>
      <c r="D21" s="231">
        <f>'Математика-4 2020 расклад'!K22</f>
        <v>148</v>
      </c>
      <c r="E21" s="248">
        <f>'Математика-4 2021 расклад'!K22</f>
        <v>161</v>
      </c>
      <c r="F21" s="248">
        <f>'Математика-4 2022 расклад'!K21</f>
        <v>151</v>
      </c>
      <c r="G21" s="248">
        <f>'Математика-4 2023 расклад'!K21</f>
        <v>187</v>
      </c>
      <c r="H21" s="248">
        <f>'Математика-4 2024 расклад'!K21</f>
        <v>177</v>
      </c>
      <c r="I21" s="252">
        <f>'Математика-4 2025 расклад'!K21</f>
        <v>181</v>
      </c>
      <c r="J21" s="231">
        <f>'Математика-4 2020 расклад'!L22</f>
        <v>140.99960000000002</v>
      </c>
      <c r="K21" s="248">
        <f>'Математика-4 2021 расклад'!L22</f>
        <v>151.00189999999998</v>
      </c>
      <c r="L21" s="248">
        <f>'Математика-4 2022 расклад'!L21</f>
        <v>146.99999999999997</v>
      </c>
      <c r="M21" s="222">
        <f>'Математика-4 2023 расклад'!L21</f>
        <v>161.99809999999999</v>
      </c>
      <c r="N21" s="399">
        <f>'Математика-4 2024 расклад'!L21</f>
        <v>163.9905</v>
      </c>
      <c r="O21" s="252">
        <f>'Математика-4 2025 расклад'!L21</f>
        <v>169.99519999999995</v>
      </c>
      <c r="P21" s="308">
        <f>'Математика-4 2020 расклад'!M22</f>
        <v>95.27000000000001</v>
      </c>
      <c r="Q21" s="257">
        <f>'Математика-4 2021 расклад'!M22</f>
        <v>93.789999999999992</v>
      </c>
      <c r="R21" s="257">
        <f>'Математика-4 2022 расклад'!M21</f>
        <v>97.350993377483434</v>
      </c>
      <c r="S21" s="223">
        <f>'Математика-4 2023 расклад'!M21</f>
        <v>86.63</v>
      </c>
      <c r="T21" s="406">
        <f>'Математика-4 2024 расклад'!M21</f>
        <v>92.65</v>
      </c>
      <c r="U21" s="415">
        <f>'Математика-4 2025 расклад'!M21</f>
        <v>93.919999999999987</v>
      </c>
      <c r="V21" s="231">
        <f>'Математика-4 2020 расклад'!N22</f>
        <v>1.0064</v>
      </c>
      <c r="W21" s="248">
        <f>'Математика-4 2021 расклад'!N22</f>
        <v>0</v>
      </c>
      <c r="X21" s="248">
        <f>'Математика-4 2022 расклад'!N21</f>
        <v>0</v>
      </c>
      <c r="Y21" s="222">
        <f>'Математика-4 2023 расклад'!N21</f>
        <v>0</v>
      </c>
      <c r="Z21" s="399">
        <f>'Математика-4 2024 расклад'!N21</f>
        <v>0</v>
      </c>
      <c r="AA21" s="252">
        <f>'Математика-4 2025 расклад'!N21</f>
        <v>0</v>
      </c>
      <c r="AB21" s="308">
        <f>'Математика-4 2020 расклад'!O22</f>
        <v>0.68</v>
      </c>
      <c r="AC21" s="257">
        <f>'Математика-4 2021 расклад'!O22</f>
        <v>0</v>
      </c>
      <c r="AD21" s="263">
        <f>'Математика-4 2022 расклад'!O21</f>
        <v>0</v>
      </c>
      <c r="AE21" s="263">
        <f>'Математика-4 2023 расклад'!O21</f>
        <v>0</v>
      </c>
      <c r="AF21" s="263">
        <f>'Математика-4 2024 расклад'!O21</f>
        <v>0</v>
      </c>
      <c r="AG21" s="262">
        <f>'Математика-4 2025 расклад'!O21</f>
        <v>0</v>
      </c>
      <c r="AH21" s="425"/>
    </row>
    <row r="22" spans="1:34" s="205" customFormat="1" ht="15" customHeight="1" x14ac:dyDescent="0.25">
      <c r="A22" s="214">
        <v>5</v>
      </c>
      <c r="B22" s="216">
        <v>20400</v>
      </c>
      <c r="C22" s="226" t="s">
        <v>17</v>
      </c>
      <c r="D22" s="231">
        <f>'Математика-4 2020 расклад'!K23</f>
        <v>131</v>
      </c>
      <c r="E22" s="248">
        <f>'Математика-4 2021 расклад'!K23</f>
        <v>143</v>
      </c>
      <c r="F22" s="248">
        <f>'Математика-4 2022 расклад'!K22</f>
        <v>130</v>
      </c>
      <c r="G22" s="248">
        <f>'Математика-4 2023 расклад'!K22</f>
        <v>167</v>
      </c>
      <c r="H22" s="248">
        <f>'Математика-4 2024 расклад'!K22</f>
        <v>168</v>
      </c>
      <c r="I22" s="252">
        <f>'Математика-4 2025 расклад'!K22</f>
        <v>166</v>
      </c>
      <c r="J22" s="231">
        <f>'Математика-4 2020 расклад'!L23</f>
        <v>92.001300000000015</v>
      </c>
      <c r="K22" s="248">
        <f>'Математика-4 2021 расклад'!L23</f>
        <v>126.9983</v>
      </c>
      <c r="L22" s="248">
        <f>'Математика-4 2022 расклад'!L22</f>
        <v>100</v>
      </c>
      <c r="M22" s="222">
        <f>'Математика-4 2023 расклад'!L22</f>
        <v>155.99469999999999</v>
      </c>
      <c r="N22" s="399">
        <f>'Математика-4 2024 расклад'!L22</f>
        <v>137.00399999999999</v>
      </c>
      <c r="O22" s="252">
        <f>'Математика-4 2025 расклад'!L22</f>
        <v>150.99360000000001</v>
      </c>
      <c r="P22" s="308">
        <f>'Математика-4 2020 расклад'!M23</f>
        <v>70.23</v>
      </c>
      <c r="Q22" s="257">
        <f>'Математика-4 2021 расклад'!M23</f>
        <v>88.81</v>
      </c>
      <c r="R22" s="257">
        <f>'Математика-4 2022 расклад'!M22</f>
        <v>76.92307692307692</v>
      </c>
      <c r="S22" s="223">
        <f>'Математика-4 2023 расклад'!M22</f>
        <v>93.41</v>
      </c>
      <c r="T22" s="406">
        <f>'Математика-4 2024 расклад'!M22</f>
        <v>81.55</v>
      </c>
      <c r="U22" s="415">
        <f>'Математика-4 2025 расклад'!M22</f>
        <v>90.960000000000008</v>
      </c>
      <c r="V22" s="231">
        <f>'Математика-4 2020 расклад'!N23</f>
        <v>5.9998000000000005</v>
      </c>
      <c r="W22" s="248">
        <f>'Математика-4 2021 расклад'!N23</f>
        <v>0</v>
      </c>
      <c r="X22" s="248">
        <f>'Математика-4 2022 расклад'!N22</f>
        <v>2</v>
      </c>
      <c r="Y22" s="222">
        <f>'Математика-4 2023 расклад'!N22</f>
        <v>0</v>
      </c>
      <c r="Z22" s="399">
        <f>'Математика-4 2024 расклад'!N22</f>
        <v>0</v>
      </c>
      <c r="AA22" s="252">
        <f>'Математика-4 2025 расклад'!N22</f>
        <v>0</v>
      </c>
      <c r="AB22" s="308">
        <f>'Математика-4 2020 расклад'!O23</f>
        <v>4.58</v>
      </c>
      <c r="AC22" s="257">
        <f>'Математика-4 2021 расклад'!O23</f>
        <v>0</v>
      </c>
      <c r="AD22" s="263">
        <f>'Математика-4 2022 расклад'!O22</f>
        <v>1.5384615384615385</v>
      </c>
      <c r="AE22" s="263">
        <f>'Математика-4 2023 расклад'!O22</f>
        <v>0</v>
      </c>
      <c r="AF22" s="263">
        <f>'Математика-4 2024 расклад'!O22</f>
        <v>0</v>
      </c>
      <c r="AG22" s="262">
        <f>'Математика-4 2025 расклад'!O22</f>
        <v>0</v>
      </c>
      <c r="AH22" s="425"/>
    </row>
    <row r="23" spans="1:34" s="205" customFormat="1" ht="15" customHeight="1" x14ac:dyDescent="0.25">
      <c r="A23" s="214">
        <v>6</v>
      </c>
      <c r="B23" s="216">
        <v>20080</v>
      </c>
      <c r="C23" s="226" t="s">
        <v>145</v>
      </c>
      <c r="D23" s="231">
        <f>'Математика-4 2020 расклад'!K24</f>
        <v>82</v>
      </c>
      <c r="E23" s="248">
        <f>'Математика-4 2021 расклад'!K24</f>
        <v>81</v>
      </c>
      <c r="F23" s="248">
        <f>'Математика-4 2022 расклад'!K23</f>
        <v>92</v>
      </c>
      <c r="G23" s="248">
        <f>'Математика-4 2023 расклад'!K23</f>
        <v>117</v>
      </c>
      <c r="H23" s="248">
        <f>'Математика-4 2024 расклад'!K23</f>
        <v>116</v>
      </c>
      <c r="I23" s="252">
        <f>'Математика-4 2025 расклад'!K23</f>
        <v>86</v>
      </c>
      <c r="J23" s="231">
        <f>'Математика-4 2020 расклад'!L24</f>
        <v>53.997</v>
      </c>
      <c r="K23" s="248">
        <f>'Математика-4 2021 расклад'!L24</f>
        <v>57.007799999999996</v>
      </c>
      <c r="L23" s="248">
        <f>'Математика-4 2022 расклад'!L23</f>
        <v>47</v>
      </c>
      <c r="M23" s="222">
        <f>'Математика-4 2023 расклад'!L23</f>
        <v>88.007400000000004</v>
      </c>
      <c r="N23" s="399">
        <f>'Математика-4 2024 расклад'!L23</f>
        <v>72.998800000000003</v>
      </c>
      <c r="O23" s="252">
        <f>'Математика-4 2025 расклад'!L23</f>
        <v>55.994599999999998</v>
      </c>
      <c r="P23" s="308">
        <f>'Математика-4 2020 расклад'!M24</f>
        <v>65.849999999999994</v>
      </c>
      <c r="Q23" s="257">
        <f>'Математика-4 2021 расклад'!M24</f>
        <v>70.38</v>
      </c>
      <c r="R23" s="257">
        <f>'Математика-4 2022 расклад'!M23</f>
        <v>51.086956521739125</v>
      </c>
      <c r="S23" s="223">
        <f>'Математика-4 2023 расклад'!M23</f>
        <v>75.22</v>
      </c>
      <c r="T23" s="406">
        <f>'Математика-4 2024 расклад'!M23</f>
        <v>62.93</v>
      </c>
      <c r="U23" s="415">
        <f>'Математика-4 2025 расклад'!M23</f>
        <v>65.11</v>
      </c>
      <c r="V23" s="231">
        <f>'Математика-4 2020 расклад'!N24</f>
        <v>4.0015999999999998</v>
      </c>
      <c r="W23" s="248">
        <f>'Математика-4 2021 расклад'!N24</f>
        <v>0.99629999999999996</v>
      </c>
      <c r="X23" s="248">
        <f>'Математика-4 2022 расклад'!N23</f>
        <v>13</v>
      </c>
      <c r="Y23" s="222">
        <f>'Математика-4 2023 расклад'!N23</f>
        <v>0.99450000000000005</v>
      </c>
      <c r="Z23" s="399">
        <f>'Математика-4 2024 расклад'!N23</f>
        <v>4.0020000000000007</v>
      </c>
      <c r="AA23" s="252">
        <f>'Математика-4 2025 расклад'!N23</f>
        <v>0</v>
      </c>
      <c r="AB23" s="308">
        <f>'Математика-4 2020 расклад'!O24</f>
        <v>4.88</v>
      </c>
      <c r="AC23" s="257">
        <f>'Математика-4 2021 расклад'!O24</f>
        <v>1.23</v>
      </c>
      <c r="AD23" s="263">
        <f>'Математика-4 2022 расклад'!O23</f>
        <v>14.130434782608695</v>
      </c>
      <c r="AE23" s="263">
        <f>'Математика-4 2023 расклад'!O23</f>
        <v>0.85</v>
      </c>
      <c r="AF23" s="263">
        <f>'Математика-4 2024 расклад'!O23</f>
        <v>3.45</v>
      </c>
      <c r="AG23" s="262">
        <f>'Математика-4 2025 расклад'!O23</f>
        <v>0</v>
      </c>
      <c r="AH23" s="425"/>
    </row>
    <row r="24" spans="1:34" s="205" customFormat="1" ht="15" customHeight="1" x14ac:dyDescent="0.25">
      <c r="A24" s="214">
        <v>7</v>
      </c>
      <c r="B24" s="216">
        <v>20460</v>
      </c>
      <c r="C24" s="226" t="s">
        <v>146</v>
      </c>
      <c r="D24" s="231">
        <f>'Математика-4 2020 расклад'!K25</f>
        <v>107</v>
      </c>
      <c r="E24" s="248">
        <f>'Математика-4 2021 расклад'!K25</f>
        <v>107</v>
      </c>
      <c r="F24" s="248">
        <f>'Математика-4 2022 расклад'!K24</f>
        <v>101</v>
      </c>
      <c r="G24" s="248">
        <f>'Математика-4 2023 расклад'!K24</f>
        <v>108</v>
      </c>
      <c r="H24" s="248">
        <f>'Математика-4 2024 расклад'!K24</f>
        <v>95</v>
      </c>
      <c r="I24" s="252">
        <f>'Математика-4 2025 расклад'!K24</f>
        <v>95</v>
      </c>
      <c r="J24" s="231">
        <f>'Математика-4 2020 расклад'!L25</f>
        <v>67.003399999999999</v>
      </c>
      <c r="K24" s="248">
        <f>'Математика-4 2021 расклад'!L25</f>
        <v>76.002099999999999</v>
      </c>
      <c r="L24" s="248">
        <f>'Математика-4 2022 расклад'!L24</f>
        <v>77.999999999999986</v>
      </c>
      <c r="M24" s="222">
        <f>'Математика-4 2023 расклад'!L24</f>
        <v>94.003200000000021</v>
      </c>
      <c r="N24" s="399">
        <f>'Математика-4 2024 расклад'!L24</f>
        <v>61.997000000000007</v>
      </c>
      <c r="O24" s="252">
        <f>'Математика-4 2025 расклад'!L24</f>
        <v>59.0045</v>
      </c>
      <c r="P24" s="308">
        <f>'Математика-4 2020 расклад'!M25</f>
        <v>62.62</v>
      </c>
      <c r="Q24" s="257">
        <f>'Математика-4 2021 расклад'!M25</f>
        <v>71.03</v>
      </c>
      <c r="R24" s="257">
        <f>'Математика-4 2022 расклад'!M24</f>
        <v>77.227722772277218</v>
      </c>
      <c r="S24" s="223">
        <f>'Математика-4 2023 расклад'!M24</f>
        <v>87.04</v>
      </c>
      <c r="T24" s="406">
        <f>'Математика-4 2024 расклад'!M24</f>
        <v>65.260000000000005</v>
      </c>
      <c r="U24" s="415">
        <f>'Математика-4 2025 расклад'!M24</f>
        <v>62.11</v>
      </c>
      <c r="V24" s="231">
        <f>'Математика-4 2020 расклад'!N25</f>
        <v>13.000499999999999</v>
      </c>
      <c r="W24" s="248">
        <f>'Математика-4 2021 расклад'!N25</f>
        <v>4.9969000000000001</v>
      </c>
      <c r="X24" s="248">
        <f>'Математика-4 2022 расклад'!N24</f>
        <v>4</v>
      </c>
      <c r="Y24" s="222">
        <f>'Математика-4 2023 расклад'!N24</f>
        <v>1.0044000000000002</v>
      </c>
      <c r="Z24" s="399">
        <f>'Математика-4 2024 расклад'!N24</f>
        <v>0</v>
      </c>
      <c r="AA24" s="252">
        <f>'Математика-4 2025 расклад'!N24</f>
        <v>3.0019999999999998</v>
      </c>
      <c r="AB24" s="308">
        <f>'Математика-4 2020 расклад'!O25</f>
        <v>12.15</v>
      </c>
      <c r="AC24" s="257">
        <f>'Математика-4 2021 расклад'!O25</f>
        <v>4.67</v>
      </c>
      <c r="AD24" s="263">
        <f>'Математика-4 2022 расклад'!O24</f>
        <v>3.9603960396039604</v>
      </c>
      <c r="AE24" s="263">
        <f>'Математика-4 2023 расклад'!O24</f>
        <v>0.93</v>
      </c>
      <c r="AF24" s="263">
        <f>'Математика-4 2024 расклад'!O24</f>
        <v>0</v>
      </c>
      <c r="AG24" s="262">
        <f>'Математика-4 2025 расклад'!O24</f>
        <v>3.16</v>
      </c>
      <c r="AH24" s="425"/>
    </row>
    <row r="25" spans="1:34" s="205" customFormat="1" ht="15" customHeight="1" x14ac:dyDescent="0.25">
      <c r="A25" s="214">
        <v>8</v>
      </c>
      <c r="B25" s="216">
        <v>20550</v>
      </c>
      <c r="C25" s="226" t="s">
        <v>19</v>
      </c>
      <c r="D25" s="231">
        <f>'Математика-4 2020 расклад'!K26</f>
        <v>63</v>
      </c>
      <c r="E25" s="248">
        <f>'Математика-4 2021 расклад'!K26</f>
        <v>91</v>
      </c>
      <c r="F25" s="248">
        <f>'Математика-4 2022 расклад'!K25</f>
        <v>51</v>
      </c>
      <c r="G25" s="248">
        <f>'Математика-4 2023 расклад'!K25</f>
        <v>80</v>
      </c>
      <c r="H25" s="248">
        <f>'Математика-4 2024 расклад'!K25</f>
        <v>65</v>
      </c>
      <c r="I25" s="252">
        <f>'Математика-4 2025 расклад'!K25</f>
        <v>64</v>
      </c>
      <c r="J25" s="231">
        <f>'Математика-4 2020 расклад'!L26</f>
        <v>36.0045</v>
      </c>
      <c r="K25" s="248">
        <f>'Математика-4 2021 расклад'!L26</f>
        <v>0</v>
      </c>
      <c r="L25" s="248">
        <f>'Математика-4 2022 расклад'!L25</f>
        <v>32</v>
      </c>
      <c r="M25" s="222">
        <f>'Математика-4 2023 расклад'!L25</f>
        <v>58</v>
      </c>
      <c r="N25" s="399">
        <f>'Математика-4 2024 расклад'!L25</f>
        <v>48.002499999999998</v>
      </c>
      <c r="O25" s="252">
        <f>'Математика-4 2025 расклад'!L25</f>
        <v>48.998400000000004</v>
      </c>
      <c r="P25" s="308">
        <f>'Математика-4 2020 расклад'!M26</f>
        <v>57.15</v>
      </c>
      <c r="Q25" s="257">
        <f>'Математика-4 2021 расклад'!M26</f>
        <v>0</v>
      </c>
      <c r="R25" s="257">
        <f>'Математика-4 2022 расклад'!M25</f>
        <v>62.745098039215684</v>
      </c>
      <c r="S25" s="223">
        <f>'Математика-4 2023 расклад'!M25</f>
        <v>72.5</v>
      </c>
      <c r="T25" s="406">
        <f>'Математика-4 2024 расклад'!M25</f>
        <v>73.849999999999994</v>
      </c>
      <c r="U25" s="415">
        <f>'Математика-4 2025 расклад'!M25</f>
        <v>76.56</v>
      </c>
      <c r="V25" s="231">
        <f>'Математика-4 2020 расклад'!N26</f>
        <v>9.9980999999999991</v>
      </c>
      <c r="W25" s="248">
        <f>'Математика-4 2021 расклад'!N26</f>
        <v>0</v>
      </c>
      <c r="X25" s="248">
        <f>'Математика-4 2022 расклад'!N25</f>
        <v>1</v>
      </c>
      <c r="Y25" s="222">
        <f>'Математика-4 2023 расклад'!N25</f>
        <v>10</v>
      </c>
      <c r="Z25" s="399">
        <f>'Математика-4 2024 расклад'!N25</f>
        <v>2.0020000000000002</v>
      </c>
      <c r="AA25" s="252">
        <f>'Математика-4 2025 расклад'!N25</f>
        <v>0.99840000000000007</v>
      </c>
      <c r="AB25" s="308">
        <f>'Математика-4 2020 расклад'!O26</f>
        <v>15.87</v>
      </c>
      <c r="AC25" s="257">
        <f>'Математика-4 2021 расклад'!O26</f>
        <v>0</v>
      </c>
      <c r="AD25" s="263">
        <f>'Математика-4 2022 расклад'!O25</f>
        <v>1.9607843137254901</v>
      </c>
      <c r="AE25" s="263">
        <f>'Математика-4 2023 расклад'!O25</f>
        <v>12.5</v>
      </c>
      <c r="AF25" s="263">
        <f>'Математика-4 2024 расклад'!O25</f>
        <v>3.08</v>
      </c>
      <c r="AG25" s="262">
        <f>'Математика-4 2025 расклад'!O25</f>
        <v>1.56</v>
      </c>
      <c r="AH25" s="425"/>
    </row>
    <row r="26" spans="1:34" s="205" customFormat="1" ht="15" customHeight="1" x14ac:dyDescent="0.25">
      <c r="A26" s="214">
        <v>9</v>
      </c>
      <c r="B26" s="216">
        <v>20630</v>
      </c>
      <c r="C26" s="226" t="s">
        <v>20</v>
      </c>
      <c r="D26" s="231">
        <f>'Математика-4 2020 расклад'!K27</f>
        <v>87</v>
      </c>
      <c r="E26" s="248">
        <f>'Математика-4 2021 расклад'!K27</f>
        <v>106</v>
      </c>
      <c r="F26" s="248">
        <f>'Математика-4 2022 расклад'!K26</f>
        <v>68</v>
      </c>
      <c r="G26" s="248">
        <f>'Математика-4 2023 расклад'!K26</f>
        <v>86</v>
      </c>
      <c r="H26" s="248">
        <f>'Математика-4 2024 расклад'!K26</f>
        <v>87</v>
      </c>
      <c r="I26" s="252">
        <f>'Математика-4 2025 расклад'!K26</f>
        <v>91</v>
      </c>
      <c r="J26" s="231">
        <f>'Математика-4 2020 расклад'!L27</f>
        <v>41.994900000000001</v>
      </c>
      <c r="K26" s="248">
        <f>'Математика-4 2021 расклад'!L27</f>
        <v>88.001200000000011</v>
      </c>
      <c r="L26" s="248">
        <f>'Математика-4 2022 расклад'!L26</f>
        <v>48</v>
      </c>
      <c r="M26" s="222">
        <f>'Математика-4 2023 расклад'!L26</f>
        <v>71.999200000000002</v>
      </c>
      <c r="N26" s="399">
        <f>'Математика-4 2024 расклад'!L26</f>
        <v>72.992999999999995</v>
      </c>
      <c r="O26" s="252">
        <f>'Математика-4 2025 расклад'!L26</f>
        <v>71.999200000000002</v>
      </c>
      <c r="P26" s="308">
        <f>'Математика-4 2020 расклад'!M27</f>
        <v>48.269999999999996</v>
      </c>
      <c r="Q26" s="257">
        <f>'Математика-4 2021 расклад'!M27</f>
        <v>83.02000000000001</v>
      </c>
      <c r="R26" s="257">
        <f>'Математика-4 2022 расклад'!M26</f>
        <v>70.588235294117652</v>
      </c>
      <c r="S26" s="223">
        <f>'Математика-4 2023 расклад'!M26</f>
        <v>83.72</v>
      </c>
      <c r="T26" s="406">
        <f>'Математика-4 2024 расклад'!M26</f>
        <v>83.9</v>
      </c>
      <c r="U26" s="415">
        <f>'Математика-4 2025 расклад'!M26</f>
        <v>79.12</v>
      </c>
      <c r="V26" s="231">
        <f>'Математика-4 2020 расклад'!N27</f>
        <v>8.9958000000000009</v>
      </c>
      <c r="W26" s="248">
        <f>'Математика-4 2021 расклад'!N27</f>
        <v>2.9998</v>
      </c>
      <c r="X26" s="248">
        <f>'Математика-4 2022 расклад'!N26</f>
        <v>5.0000000000000009</v>
      </c>
      <c r="Y26" s="222">
        <f>'Математика-4 2023 расклад'!N26</f>
        <v>0.99759999999999993</v>
      </c>
      <c r="Z26" s="399">
        <f>'Математика-4 2024 расклад'!N26</f>
        <v>1.0004999999999999</v>
      </c>
      <c r="AA26" s="252">
        <f>'Математика-4 2025 расклад'!N26</f>
        <v>3.0030000000000001</v>
      </c>
      <c r="AB26" s="308">
        <f>'Математика-4 2020 расклад'!O27</f>
        <v>10.34</v>
      </c>
      <c r="AC26" s="257">
        <f>'Математика-4 2021 расклад'!O27</f>
        <v>2.83</v>
      </c>
      <c r="AD26" s="263">
        <f>'Математика-4 2022 расклад'!O26</f>
        <v>7.3529411764705888</v>
      </c>
      <c r="AE26" s="263">
        <f>'Математика-4 2023 расклад'!O26</f>
        <v>1.1599999999999999</v>
      </c>
      <c r="AF26" s="263">
        <f>'Математика-4 2024 расклад'!O26</f>
        <v>1.1499999999999999</v>
      </c>
      <c r="AG26" s="262">
        <f>'Математика-4 2025 расклад'!O26</f>
        <v>3.3</v>
      </c>
      <c r="AH26" s="425"/>
    </row>
    <row r="27" spans="1:34" s="205" customFormat="1" ht="15" customHeight="1" x14ac:dyDescent="0.25">
      <c r="A27" s="214">
        <v>10</v>
      </c>
      <c r="B27" s="216">
        <v>20810</v>
      </c>
      <c r="C27" s="226" t="s">
        <v>147</v>
      </c>
      <c r="D27" s="231">
        <f>'Математика-4 2020 расклад'!K28</f>
        <v>69</v>
      </c>
      <c r="E27" s="248">
        <f>'Математика-4 2021 расклад'!K28</f>
        <v>89</v>
      </c>
      <c r="F27" s="248">
        <f>'Математика-4 2022 расклад'!K27</f>
        <v>118</v>
      </c>
      <c r="G27" s="248">
        <f>'Математика-4 2023 расклад'!K27</f>
        <v>106</v>
      </c>
      <c r="H27" s="248">
        <f>'Математика-4 2024 расклад'!K27</f>
        <v>104</v>
      </c>
      <c r="I27" s="252">
        <f>'Математика-4 2025 расклад'!K27</f>
        <v>117</v>
      </c>
      <c r="J27" s="231">
        <f>'Математика-4 2020 расклад'!L28</f>
        <v>35.003700000000002</v>
      </c>
      <c r="K27" s="248">
        <f>'Математика-4 2021 расклад'!L28</f>
        <v>62.006300000000003</v>
      </c>
      <c r="L27" s="248">
        <f>'Математика-4 2022 расклад'!L27</f>
        <v>88</v>
      </c>
      <c r="M27" s="222">
        <f>'Математика-4 2023 расклад'!L27</f>
        <v>70.998799999999989</v>
      </c>
      <c r="N27" s="399">
        <f>'Математика-4 2024 расклад'!L27</f>
        <v>71.000799999999998</v>
      </c>
      <c r="O27" s="252">
        <f>'Математика-4 2025 расклад'!L27</f>
        <v>74.996999999999986</v>
      </c>
      <c r="P27" s="308">
        <f>'Математика-4 2020 расклад'!M28</f>
        <v>50.73</v>
      </c>
      <c r="Q27" s="257">
        <f>'Математика-4 2021 расклад'!M28</f>
        <v>69.67</v>
      </c>
      <c r="R27" s="257">
        <f>'Математика-4 2022 расклад'!M27</f>
        <v>74.576271186440678</v>
      </c>
      <c r="S27" s="223">
        <f>'Математика-4 2023 расклад'!M27</f>
        <v>66.97999999999999</v>
      </c>
      <c r="T27" s="406">
        <f>'Математика-4 2024 расклад'!M27</f>
        <v>68.27</v>
      </c>
      <c r="U27" s="415">
        <f>'Математика-4 2025 расклад'!M27</f>
        <v>64.099999999999994</v>
      </c>
      <c r="V27" s="231">
        <f>'Математика-4 2020 расклад'!N28</f>
        <v>5.0025000000000004</v>
      </c>
      <c r="W27" s="248">
        <f>'Математика-4 2021 расклад'!N28</f>
        <v>3.9961000000000002</v>
      </c>
      <c r="X27" s="248">
        <f>'Математика-4 2022 расклад'!N27</f>
        <v>4</v>
      </c>
      <c r="Y27" s="222">
        <f>'Математика-4 2023 расклад'!N27</f>
        <v>5.9996</v>
      </c>
      <c r="Z27" s="399">
        <f>'Математика-4 2024 расклад'!N27</f>
        <v>6.000799999999999</v>
      </c>
      <c r="AA27" s="252">
        <f>'Математика-4 2025 расклад'!N27</f>
        <v>4.9958999999999998</v>
      </c>
      <c r="AB27" s="308">
        <f>'Математика-4 2020 расклад'!O28</f>
        <v>7.25</v>
      </c>
      <c r="AC27" s="257">
        <f>'Математика-4 2021 расклад'!O28</f>
        <v>4.49</v>
      </c>
      <c r="AD27" s="263">
        <f>'Математика-4 2022 расклад'!O27</f>
        <v>3.3898305084745761</v>
      </c>
      <c r="AE27" s="263">
        <f>'Математика-4 2023 расклад'!O27</f>
        <v>5.66</v>
      </c>
      <c r="AF27" s="263">
        <f>'Математика-4 2024 расклад'!O27</f>
        <v>5.77</v>
      </c>
      <c r="AG27" s="262">
        <f>'Математика-4 2025 расклад'!O27</f>
        <v>4.2699999999999996</v>
      </c>
      <c r="AH27" s="425"/>
    </row>
    <row r="28" spans="1:34" s="205" customFormat="1" ht="15" customHeight="1" x14ac:dyDescent="0.25">
      <c r="A28" s="214">
        <v>11</v>
      </c>
      <c r="B28" s="216">
        <v>20900</v>
      </c>
      <c r="C28" s="226" t="s">
        <v>148</v>
      </c>
      <c r="D28" s="231">
        <f>'Математика-4 2020 расклад'!K29</f>
        <v>107</v>
      </c>
      <c r="E28" s="248">
        <f>'Математика-4 2021 расклад'!K29</f>
        <v>126</v>
      </c>
      <c r="F28" s="248">
        <f>'Математика-4 2022 расклад'!K28</f>
        <v>106</v>
      </c>
      <c r="G28" s="248">
        <f>'Математика-4 2023 расклад'!K28</f>
        <v>150</v>
      </c>
      <c r="H28" s="248">
        <f>'Математика-4 2024 расклад'!K28</f>
        <v>140</v>
      </c>
      <c r="I28" s="252">
        <f>'Математика-4 2025 расклад'!K28</f>
        <v>152</v>
      </c>
      <c r="J28" s="231">
        <f>'Математика-4 2020 расклад'!L29</f>
        <v>74.001199999999997</v>
      </c>
      <c r="K28" s="248">
        <f>'Математика-4 2021 расклад'!L29</f>
        <v>110.0106</v>
      </c>
      <c r="L28" s="248">
        <f>'Математика-4 2022 расклад'!L28</f>
        <v>63.000000000000007</v>
      </c>
      <c r="M28" s="222">
        <f>'Математика-4 2023 расклад'!L28</f>
        <v>111</v>
      </c>
      <c r="N28" s="399">
        <f>'Математика-4 2024 расклад'!L28</f>
        <v>72.996000000000009</v>
      </c>
      <c r="O28" s="252">
        <f>'Математика-4 2025 расклад'!L28</f>
        <v>108.99920000000002</v>
      </c>
      <c r="P28" s="308">
        <f>'Математика-4 2020 расклад'!M29</f>
        <v>69.16</v>
      </c>
      <c r="Q28" s="257">
        <f>'Математика-4 2021 расклад'!M29</f>
        <v>87.31</v>
      </c>
      <c r="R28" s="257">
        <f>'Математика-4 2022 расклад'!M28</f>
        <v>59.433962264150949</v>
      </c>
      <c r="S28" s="223">
        <f>'Математика-4 2023 расклад'!M28</f>
        <v>74</v>
      </c>
      <c r="T28" s="406">
        <f>'Математика-4 2024 расклад'!M28</f>
        <v>52.14</v>
      </c>
      <c r="U28" s="415">
        <f>'Математика-4 2025 расклад'!M28</f>
        <v>71.710000000000008</v>
      </c>
      <c r="V28" s="231">
        <f>'Математика-4 2020 расклад'!N29</f>
        <v>10.999600000000001</v>
      </c>
      <c r="W28" s="248">
        <f>'Математика-4 2021 расклад'!N29</f>
        <v>0</v>
      </c>
      <c r="X28" s="248">
        <f>'Математика-4 2022 расклад'!N28</f>
        <v>6</v>
      </c>
      <c r="Y28" s="222">
        <f>'Математика-4 2023 расклад'!N28</f>
        <v>4.0049999999999999</v>
      </c>
      <c r="Z28" s="399">
        <f>'Математика-4 2024 расклад'!N28</f>
        <v>6.0060000000000002</v>
      </c>
      <c r="AA28" s="252">
        <f>'Математика-4 2025 расклад'!N28</f>
        <v>2.0064000000000002</v>
      </c>
      <c r="AB28" s="308">
        <f>'Математика-4 2020 расклад'!O29</f>
        <v>10.28</v>
      </c>
      <c r="AC28" s="257">
        <f>'Математика-4 2021 расклад'!O29</f>
        <v>0</v>
      </c>
      <c r="AD28" s="263">
        <f>'Математика-4 2022 расклад'!O28</f>
        <v>5.6603773584905666</v>
      </c>
      <c r="AE28" s="263">
        <f>'Математика-4 2023 расклад'!O28</f>
        <v>2.67</v>
      </c>
      <c r="AF28" s="263">
        <f>'Математика-4 2024 расклад'!O28</f>
        <v>4.29</v>
      </c>
      <c r="AG28" s="262">
        <f>'Математика-4 2025 расклад'!O28</f>
        <v>1.32</v>
      </c>
      <c r="AH28" s="425"/>
    </row>
    <row r="29" spans="1:34" s="205" customFormat="1" ht="15" customHeight="1" thickBot="1" x14ac:dyDescent="0.3">
      <c r="A29" s="199">
        <v>12</v>
      </c>
      <c r="B29" s="201">
        <v>21350</v>
      </c>
      <c r="C29" s="228" t="s">
        <v>149</v>
      </c>
      <c r="D29" s="235">
        <f>'Математика-4 2020 расклад'!K30</f>
        <v>59</v>
      </c>
      <c r="E29" s="249">
        <f>'Математика-4 2021 расклад'!K30</f>
        <v>56</v>
      </c>
      <c r="F29" s="249">
        <f>'Математика-4 2022 расклад'!K29</f>
        <v>66</v>
      </c>
      <c r="G29" s="249">
        <f>'Математика-4 2023 расклад'!K29</f>
        <v>93</v>
      </c>
      <c r="H29" s="249">
        <f>'Математика-4 2024 расклад'!K29</f>
        <v>68</v>
      </c>
      <c r="I29" s="253">
        <f>'Математика-4 2025 расклад'!K29</f>
        <v>79</v>
      </c>
      <c r="J29" s="235">
        <f>'Математика-4 2020 расклад'!L30</f>
        <v>28.0014</v>
      </c>
      <c r="K29" s="249">
        <f>'Математика-4 2021 расклад'!L30</f>
        <v>42</v>
      </c>
      <c r="L29" s="249">
        <f>'Математика-4 2022 расклад'!L29</f>
        <v>46.999999999999993</v>
      </c>
      <c r="M29" s="236">
        <f>'Математика-4 2023 расклад'!L29</f>
        <v>70.996200000000002</v>
      </c>
      <c r="N29" s="400">
        <f>'Математика-4 2024 расклад'!L29</f>
        <v>53.998800000000003</v>
      </c>
      <c r="O29" s="253">
        <f>'Математика-4 2025 расклад'!L29</f>
        <v>58.001800000000003</v>
      </c>
      <c r="P29" s="309">
        <f>'Математика-4 2020 расклад'!M30</f>
        <v>47.46</v>
      </c>
      <c r="Q29" s="258">
        <f>'Математика-4 2021 расклад'!M30</f>
        <v>75</v>
      </c>
      <c r="R29" s="258">
        <f>'Математика-4 2022 расклад'!M29</f>
        <v>71.212121212121204</v>
      </c>
      <c r="S29" s="237">
        <f>'Математика-4 2023 расклад'!M29</f>
        <v>76.34</v>
      </c>
      <c r="T29" s="407">
        <f>'Математика-4 2024 расклад'!M29</f>
        <v>79.41</v>
      </c>
      <c r="U29" s="416">
        <f>'Математика-4 2025 расклад'!M29</f>
        <v>73.42</v>
      </c>
      <c r="V29" s="235">
        <f>'Математика-4 2020 расклад'!N30</f>
        <v>12.000599999999999</v>
      </c>
      <c r="W29" s="249">
        <f>'Математика-4 2021 расклад'!N30</f>
        <v>1.9991999999999999</v>
      </c>
      <c r="X29" s="249">
        <f>'Математика-4 2022 расклад'!N29</f>
        <v>2</v>
      </c>
      <c r="Y29" s="236">
        <f>'Математика-4 2023 расклад'!N29</f>
        <v>3.0038999999999998</v>
      </c>
      <c r="Z29" s="400">
        <f>'Математика-4 2024 расклад'!N29</f>
        <v>0</v>
      </c>
      <c r="AA29" s="253">
        <f>'Математика-4 2025 расклад'!N29</f>
        <v>1.0033000000000001</v>
      </c>
      <c r="AB29" s="309">
        <f>'Математика-4 2020 расклад'!O30</f>
        <v>20.34</v>
      </c>
      <c r="AC29" s="258">
        <f>'Математика-4 2021 расклад'!O30</f>
        <v>3.57</v>
      </c>
      <c r="AD29" s="337">
        <f>'Математика-4 2022 расклад'!O29</f>
        <v>3.0303030303030303</v>
      </c>
      <c r="AE29" s="337">
        <f>'Математика-4 2023 расклад'!O29</f>
        <v>3.23</v>
      </c>
      <c r="AF29" s="337">
        <f>'Математика-4 2024 расклад'!O29</f>
        <v>0</v>
      </c>
      <c r="AG29" s="368">
        <f>'Математика-4 2025 расклад'!O29</f>
        <v>1.27</v>
      </c>
      <c r="AH29" s="425"/>
    </row>
    <row r="30" spans="1:34" s="205" customFormat="1" ht="15" customHeight="1" thickBot="1" x14ac:dyDescent="0.3">
      <c r="A30" s="35"/>
      <c r="B30" s="51"/>
      <c r="C30" s="229" t="s">
        <v>105</v>
      </c>
      <c r="D30" s="342">
        <f>'Математика-4 2020 расклад'!K31</f>
        <v>1481</v>
      </c>
      <c r="E30" s="344">
        <f>'Математика-4 2021 расклад'!K31</f>
        <v>1693</v>
      </c>
      <c r="F30" s="344">
        <f>'Математика-4 2022 расклад'!K30</f>
        <v>1617</v>
      </c>
      <c r="G30" s="344">
        <f>'Математика-4 2023 расклад'!K30</f>
        <v>1847</v>
      </c>
      <c r="H30" s="344">
        <f>'Математика-4 2024 расклад'!K30</f>
        <v>1744</v>
      </c>
      <c r="I30" s="345">
        <f>'Математика-4 2025 расклад'!K30</f>
        <v>1636</v>
      </c>
      <c r="J30" s="342">
        <f>'Математика-4 2020 расклад'!L31</f>
        <v>872.01689999999985</v>
      </c>
      <c r="K30" s="344">
        <f>'Математика-4 2021 расклад'!L31</f>
        <v>1274.0117999999998</v>
      </c>
      <c r="L30" s="344">
        <f>'Математика-4 2022 расклад'!L30</f>
        <v>1096</v>
      </c>
      <c r="M30" s="343">
        <f>'Математика-4 2023 расклад'!L30</f>
        <v>1387.0076999999999</v>
      </c>
      <c r="N30" s="397">
        <f>'Математика-4 2024 расклад'!L30</f>
        <v>1270.0448000000001</v>
      </c>
      <c r="O30" s="345">
        <f>'Математика-4 2025 расклад'!L30</f>
        <v>1210.9781</v>
      </c>
      <c r="P30" s="362">
        <f>'Математика-4 2020 расклад'!M31</f>
        <v>54.529411764705884</v>
      </c>
      <c r="Q30" s="255">
        <f>'Математика-4 2021 расклад'!M31</f>
        <v>73.588235294117652</v>
      </c>
      <c r="R30" s="255">
        <f>'Математика-4 2022 расклад'!M30</f>
        <v>65.251433351770714</v>
      </c>
      <c r="S30" s="245">
        <f>'Математика-4 2023 расклад'!M30</f>
        <v>76.743529411764712</v>
      </c>
      <c r="T30" s="409">
        <f>'Математика-4 2024 расклад'!M30</f>
        <v>71.854705882352931</v>
      </c>
      <c r="U30" s="418">
        <f>'Математика-4 2025 расклад'!M30</f>
        <v>73.961176470588242</v>
      </c>
      <c r="V30" s="243">
        <f>'Математика-4 2020 расклад'!N31</f>
        <v>114.9858</v>
      </c>
      <c r="W30" s="246">
        <f>'Математика-4 2021 расклад'!N31</f>
        <v>49.002600000000001</v>
      </c>
      <c r="X30" s="246">
        <f>'Математика-4 2022 расклад'!N30</f>
        <v>90</v>
      </c>
      <c r="Y30" s="244">
        <f>'Математика-4 2023 расклад'!N30</f>
        <v>68.996600000000001</v>
      </c>
      <c r="Z30" s="422">
        <f>'Математика-4 2024 расклад'!N30</f>
        <v>45.001100000000008</v>
      </c>
      <c r="AA30" s="423">
        <f>'Математика-4 2025 расклад'!N30</f>
        <v>23.001000000000001</v>
      </c>
      <c r="AB30" s="348">
        <f>'Математика-4 2020 расклад'!O31</f>
        <v>8.2835294117647056</v>
      </c>
      <c r="AC30" s="347">
        <f>'Математика-4 2021 расклад'!O31</f>
        <v>3.0082352941176476</v>
      </c>
      <c r="AD30" s="350">
        <f>'Математика-4 2022 расклад'!O30</f>
        <v>6.3101728538860993</v>
      </c>
      <c r="AE30" s="350">
        <f>'Математика-4 2023 расклад'!O30</f>
        <v>3.262941176470588</v>
      </c>
      <c r="AF30" s="350">
        <f>'Математика-4 2024 расклад'!O30</f>
        <v>3.4485714285714293</v>
      </c>
      <c r="AG30" s="320">
        <f>'Математика-4 2025 расклад'!O30</f>
        <v>1.9907692307692311</v>
      </c>
      <c r="AH30" s="425"/>
    </row>
    <row r="31" spans="1:34" s="205" customFormat="1" ht="15" customHeight="1" x14ac:dyDescent="0.25">
      <c r="A31" s="10">
        <v>1</v>
      </c>
      <c r="B31" s="49">
        <v>30070</v>
      </c>
      <c r="C31" s="225" t="s">
        <v>26</v>
      </c>
      <c r="D31" s="240">
        <f>'Математика-4 2020 расклад'!K32</f>
        <v>141</v>
      </c>
      <c r="E31" s="247">
        <f>'Математика-4 2021 расклад'!K32</f>
        <v>134</v>
      </c>
      <c r="F31" s="247">
        <f>'Математика-4 2022 расклад'!K31</f>
        <v>142</v>
      </c>
      <c r="G31" s="247">
        <f>'Математика-4 2023 расклад'!K31</f>
        <v>143</v>
      </c>
      <c r="H31" s="247">
        <f>'Математика-4 2024 расклад'!K31</f>
        <v>124</v>
      </c>
      <c r="I31" s="251">
        <f>'Математика-4 2025 расклад'!K31</f>
        <v>110</v>
      </c>
      <c r="J31" s="240">
        <f>'Математика-4 2020 расклад'!L32</f>
        <v>93.003599999999992</v>
      </c>
      <c r="K31" s="247">
        <f>'Математика-4 2021 расклад'!L32</f>
        <v>118.00040000000001</v>
      </c>
      <c r="L31" s="247">
        <f>'Математика-4 2022 расклад'!L31</f>
        <v>108</v>
      </c>
      <c r="M31" s="241">
        <f>'Математика-4 2023 расклад'!L31</f>
        <v>84.999200000000002</v>
      </c>
      <c r="N31" s="398">
        <f>'Математика-4 2024 расклад'!L31</f>
        <v>92.007999999999996</v>
      </c>
      <c r="O31" s="251">
        <f>'Математика-4 2025 расклад'!L31</f>
        <v>82.995000000000005</v>
      </c>
      <c r="P31" s="307">
        <f>'Математика-4 2020 расклад'!M32</f>
        <v>65.959999999999994</v>
      </c>
      <c r="Q31" s="256">
        <f>'Математика-4 2021 расклад'!M32</f>
        <v>88.06</v>
      </c>
      <c r="R31" s="256">
        <f>'Математика-4 2022 расклад'!M31</f>
        <v>76.056338028169009</v>
      </c>
      <c r="S31" s="242">
        <f>'Математика-4 2023 расклад'!M31</f>
        <v>59.44</v>
      </c>
      <c r="T31" s="405">
        <f>'Математика-4 2024 расклад'!M31</f>
        <v>74.199999999999989</v>
      </c>
      <c r="U31" s="414">
        <f>'Математика-4 2025 расклад'!M31</f>
        <v>75.45</v>
      </c>
      <c r="V31" s="240">
        <f>'Математика-4 2020 расклад'!N32</f>
        <v>7.9946999999999999</v>
      </c>
      <c r="W31" s="247">
        <f>'Математика-4 2021 расклад'!N32</f>
        <v>1.0049999999999999</v>
      </c>
      <c r="X31" s="247">
        <f>'Математика-4 2022 расклад'!N31</f>
        <v>6</v>
      </c>
      <c r="Y31" s="241">
        <f>'Математика-4 2023 расклад'!N31</f>
        <v>10.996700000000001</v>
      </c>
      <c r="Z31" s="398">
        <f>'Математика-4 2024 расклад'!N31</f>
        <v>3.0007999999999999</v>
      </c>
      <c r="AA31" s="251">
        <f>'Математика-4 2025 расклад'!N31</f>
        <v>2.0020000000000002</v>
      </c>
      <c r="AB31" s="307">
        <f>'Математика-4 2020 расклад'!O32</f>
        <v>5.67</v>
      </c>
      <c r="AC31" s="256">
        <f>'Математика-4 2021 расклад'!O32</f>
        <v>0.75</v>
      </c>
      <c r="AD31" s="336">
        <f>'Математика-4 2022 расклад'!O31</f>
        <v>4.225352112676056</v>
      </c>
      <c r="AE31" s="336">
        <f>'Математика-4 2023 расклад'!O31</f>
        <v>7.69</v>
      </c>
      <c r="AF31" s="336">
        <f>'Математика-4 2024 расклад'!O31</f>
        <v>2.42</v>
      </c>
      <c r="AG31" s="367">
        <f>'Математика-4 2025 расклад'!O31</f>
        <v>1.82</v>
      </c>
      <c r="AH31" s="425"/>
    </row>
    <row r="32" spans="1:34" s="205" customFormat="1" ht="15" customHeight="1" x14ac:dyDescent="0.25">
      <c r="A32" s="214">
        <v>2</v>
      </c>
      <c r="B32" s="216">
        <v>30480</v>
      </c>
      <c r="C32" s="226" t="s">
        <v>113</v>
      </c>
      <c r="D32" s="231">
        <f>'Математика-4 2020 расклад'!K33</f>
        <v>105</v>
      </c>
      <c r="E32" s="248">
        <f>'Математика-4 2021 расклад'!K33</f>
        <v>118</v>
      </c>
      <c r="F32" s="248">
        <f>'Математика-4 2022 расклад'!K32</f>
        <v>125</v>
      </c>
      <c r="G32" s="248">
        <f>'Математика-4 2023 расклад'!K32</f>
        <v>126</v>
      </c>
      <c r="H32" s="248">
        <f>'Математика-4 2024 расклад'!K32</f>
        <v>133</v>
      </c>
      <c r="I32" s="252">
        <f>'Математика-4 2025 расклад'!K32</f>
        <v>109</v>
      </c>
      <c r="J32" s="231">
        <f>'Математика-4 2020 расклад'!L33</f>
        <v>79.00200000000001</v>
      </c>
      <c r="K32" s="248">
        <f>'Математика-4 2021 расклад'!L33</f>
        <v>96.995999999999981</v>
      </c>
      <c r="L32" s="248">
        <f>'Математика-4 2022 расклад'!L32</f>
        <v>103</v>
      </c>
      <c r="M32" s="222">
        <f>'Математика-4 2023 расклад'!L32</f>
        <v>112.00139999999999</v>
      </c>
      <c r="N32" s="399">
        <f>'Математика-4 2024 расклад'!L32</f>
        <v>111.0018</v>
      </c>
      <c r="O32" s="252">
        <f>'Математика-4 2025 расклад'!L32</f>
        <v>74.992000000000004</v>
      </c>
      <c r="P32" s="308">
        <f>'Математика-4 2020 расклад'!M33</f>
        <v>75.240000000000009</v>
      </c>
      <c r="Q32" s="257">
        <f>'Математика-4 2021 расклад'!M33</f>
        <v>82.199999999999989</v>
      </c>
      <c r="R32" s="257">
        <f>'Математика-4 2022 расклад'!M32</f>
        <v>82.4</v>
      </c>
      <c r="S32" s="223">
        <f>'Математика-4 2023 расклад'!M32</f>
        <v>88.89</v>
      </c>
      <c r="T32" s="406">
        <f>'Математика-4 2024 расклад'!M32</f>
        <v>83.460000000000008</v>
      </c>
      <c r="U32" s="415">
        <f>'Математика-4 2025 расклад'!M32</f>
        <v>68.8</v>
      </c>
      <c r="V32" s="231">
        <f>'Математика-4 2020 расклад'!N33</f>
        <v>1.9950000000000001</v>
      </c>
      <c r="W32" s="248">
        <f>'Математика-4 2021 расклад'!N33</f>
        <v>1.9942</v>
      </c>
      <c r="X32" s="248">
        <f>'Математика-4 2022 расклад'!N32</f>
        <v>1</v>
      </c>
      <c r="Y32" s="222">
        <f>'Математика-4 2023 расклад'!N32</f>
        <v>0</v>
      </c>
      <c r="Z32" s="399">
        <f>'Математика-4 2024 расклад'!N32</f>
        <v>0.99750000000000005</v>
      </c>
      <c r="AA32" s="252">
        <f>'Математика-4 2025 расклад'!N32</f>
        <v>1.0027999999999999</v>
      </c>
      <c r="AB32" s="308">
        <f>'Математика-4 2020 расклад'!O33</f>
        <v>1.9</v>
      </c>
      <c r="AC32" s="257">
        <f>'Математика-4 2021 расклад'!O33</f>
        <v>1.69</v>
      </c>
      <c r="AD32" s="263">
        <f>'Математика-4 2022 расклад'!O32</f>
        <v>0.8</v>
      </c>
      <c r="AE32" s="263">
        <f>'Математика-4 2023 расклад'!O32</f>
        <v>0</v>
      </c>
      <c r="AF32" s="263">
        <f>'Математика-4 2024 расклад'!O32</f>
        <v>0.75</v>
      </c>
      <c r="AG32" s="262">
        <f>'Математика-4 2025 расклад'!O32</f>
        <v>0.92</v>
      </c>
      <c r="AH32" s="425"/>
    </row>
    <row r="33" spans="1:34" s="205" customFormat="1" ht="15" customHeight="1" x14ac:dyDescent="0.25">
      <c r="A33" s="214">
        <v>3</v>
      </c>
      <c r="B33" s="203">
        <v>30460</v>
      </c>
      <c r="C33" s="227" t="s">
        <v>31</v>
      </c>
      <c r="D33" s="231">
        <f>'Математика-4 2020 расклад'!K34</f>
        <v>111</v>
      </c>
      <c r="E33" s="248">
        <f>'Математика-4 2021 расклад'!K34</f>
        <v>113</v>
      </c>
      <c r="F33" s="248">
        <f>'Математика-4 2022 расклад'!K33</f>
        <v>141</v>
      </c>
      <c r="G33" s="248">
        <f>'Математика-4 2023 расклад'!K33</f>
        <v>166</v>
      </c>
      <c r="H33" s="248">
        <f>'Математика-4 2024 расклад'!K33</f>
        <v>161</v>
      </c>
      <c r="I33" s="252">
        <f>'Математика-4 2025 расклад'!K33</f>
        <v>171</v>
      </c>
      <c r="J33" s="231">
        <f>'Математика-4 2020 расклад'!L34</f>
        <v>81.007800000000003</v>
      </c>
      <c r="K33" s="248">
        <f>'Математика-4 2021 расклад'!L34</f>
        <v>90.998899999999992</v>
      </c>
      <c r="L33" s="248">
        <f>'Математика-4 2022 расклад'!L33</f>
        <v>102</v>
      </c>
      <c r="M33" s="222">
        <f>'Математика-4 2023 расклад'!L33</f>
        <v>142.9924</v>
      </c>
      <c r="N33" s="399">
        <f>'Математика-4 2024 расклад'!L33</f>
        <v>146.99299999999999</v>
      </c>
      <c r="O33" s="252">
        <f>'Математика-4 2025 расклад'!L33</f>
        <v>133.9956</v>
      </c>
      <c r="P33" s="308">
        <f>'Математика-4 2020 расклад'!M34</f>
        <v>72.98</v>
      </c>
      <c r="Q33" s="257">
        <f>'Математика-4 2021 расклад'!M34</f>
        <v>80.53</v>
      </c>
      <c r="R33" s="257">
        <f>'Математика-4 2022 расклад'!M33</f>
        <v>72.340425531914889</v>
      </c>
      <c r="S33" s="223">
        <f>'Математика-4 2023 расклад'!M33</f>
        <v>86.14</v>
      </c>
      <c r="T33" s="408">
        <f>'Математика-4 2024 расклад'!M33</f>
        <v>91.3</v>
      </c>
      <c r="U33" s="417">
        <f>'Математика-4 2025 расклад'!M33</f>
        <v>78.36</v>
      </c>
      <c r="V33" s="231">
        <f>'Математика-4 2020 расклад'!N34</f>
        <v>3.9960000000000004</v>
      </c>
      <c r="W33" s="248">
        <f>'Математика-4 2021 расклад'!N34</f>
        <v>0.99439999999999995</v>
      </c>
      <c r="X33" s="248">
        <f>'Математика-4 2022 расклад'!N33</f>
        <v>5.0000000000000009</v>
      </c>
      <c r="Y33" s="222">
        <f>'Математика-4 2023 расклад'!N33</f>
        <v>3.0046000000000004</v>
      </c>
      <c r="Z33" s="399">
        <f>'Математика-4 2024 расклад'!N33</f>
        <v>0.99819999999999998</v>
      </c>
      <c r="AA33" s="252">
        <f>'Математика-4 2025 расклад'!N33</f>
        <v>2.0007000000000001</v>
      </c>
      <c r="AB33" s="308">
        <f>'Математика-4 2020 расклад'!O34</f>
        <v>3.6</v>
      </c>
      <c r="AC33" s="257">
        <f>'Математика-4 2021 расклад'!O34</f>
        <v>0.88</v>
      </c>
      <c r="AD33" s="263">
        <f>'Математика-4 2022 расклад'!O33</f>
        <v>3.5460992907801421</v>
      </c>
      <c r="AE33" s="263">
        <f>'Математика-4 2023 расклад'!O33</f>
        <v>1.81</v>
      </c>
      <c r="AF33" s="263">
        <f>'Математика-4 2024 расклад'!O33</f>
        <v>0.62</v>
      </c>
      <c r="AG33" s="262">
        <f>'Математика-4 2025 расклад'!O33</f>
        <v>1.17</v>
      </c>
      <c r="AH33" s="425"/>
    </row>
    <row r="34" spans="1:34" s="205" customFormat="1" ht="15" customHeight="1" x14ac:dyDescent="0.25">
      <c r="A34" s="214">
        <v>4</v>
      </c>
      <c r="B34" s="216">
        <v>30030</v>
      </c>
      <c r="C34" s="226" t="s">
        <v>150</v>
      </c>
      <c r="D34" s="231">
        <f>'Математика-4 2020 расклад'!K35</f>
        <v>75</v>
      </c>
      <c r="E34" s="248">
        <f>'Математика-4 2021 расклад'!K35</f>
        <v>100</v>
      </c>
      <c r="F34" s="248">
        <f>'Математика-4 2022 расклад'!K34</f>
        <v>108</v>
      </c>
      <c r="G34" s="248">
        <f>'Математика-4 2023 расклад'!K34</f>
        <v>116</v>
      </c>
      <c r="H34" s="248">
        <f>'Математика-4 2024 расклад'!K34</f>
        <v>86</v>
      </c>
      <c r="I34" s="252">
        <f>'Математика-4 2025 расклад'!K34</f>
        <v>94</v>
      </c>
      <c r="J34" s="231">
        <f>'Математика-4 2020 расклад'!L35</f>
        <v>59.002499999999998</v>
      </c>
      <c r="K34" s="248">
        <f>'Математика-4 2021 расклад'!L35</f>
        <v>83</v>
      </c>
      <c r="L34" s="248">
        <f>'Математика-4 2022 расклад'!L34</f>
        <v>83</v>
      </c>
      <c r="M34" s="222">
        <f>'Математика-4 2023 расклад'!L34</f>
        <v>96.999200000000002</v>
      </c>
      <c r="N34" s="399">
        <f>'Математика-4 2024 расклад'!L34</f>
        <v>71.001599999999996</v>
      </c>
      <c r="O34" s="252">
        <f>'Математика-4 2025 расклад'!L34</f>
        <v>70.998199999999997</v>
      </c>
      <c r="P34" s="308">
        <f>'Математика-4 2020 расклад'!M35</f>
        <v>78.67</v>
      </c>
      <c r="Q34" s="257">
        <f>'Математика-4 2021 расклад'!M35</f>
        <v>83</v>
      </c>
      <c r="R34" s="257">
        <f>'Математика-4 2022 расклад'!M34</f>
        <v>76.851851851851848</v>
      </c>
      <c r="S34" s="223">
        <f>'Математика-4 2023 расклад'!M34</f>
        <v>83.62</v>
      </c>
      <c r="T34" s="406">
        <f>'Математика-4 2024 расклад'!M34</f>
        <v>82.56</v>
      </c>
      <c r="U34" s="415">
        <f>'Математика-4 2025 расклад'!M34</f>
        <v>75.53</v>
      </c>
      <c r="V34" s="231">
        <f>'Математика-4 2020 расклад'!N35</f>
        <v>2.0024999999999999</v>
      </c>
      <c r="W34" s="248">
        <f>'Математика-4 2021 расклад'!N35</f>
        <v>0</v>
      </c>
      <c r="X34" s="248">
        <f>'Математика-4 2022 расклад'!N34</f>
        <v>3</v>
      </c>
      <c r="Y34" s="222">
        <f>'Математика-4 2023 расклад'!N34</f>
        <v>0.99760000000000004</v>
      </c>
      <c r="Z34" s="399">
        <f>'Математика-4 2024 расклад'!N34</f>
        <v>0.99759999999999993</v>
      </c>
      <c r="AA34" s="252">
        <f>'Математика-4 2025 расклад'!N34</f>
        <v>2.0022000000000002</v>
      </c>
      <c r="AB34" s="308">
        <f>'Математика-4 2020 расклад'!O35</f>
        <v>2.67</v>
      </c>
      <c r="AC34" s="257">
        <f>'Математика-4 2021 расклад'!O35</f>
        <v>0</v>
      </c>
      <c r="AD34" s="263">
        <f>'Математика-4 2022 расклад'!O34</f>
        <v>2.7777777777777777</v>
      </c>
      <c r="AE34" s="263">
        <f>'Математика-4 2023 расклад'!O34</f>
        <v>0.86</v>
      </c>
      <c r="AF34" s="263">
        <f>'Математика-4 2024 расклад'!O34</f>
        <v>1.1599999999999999</v>
      </c>
      <c r="AG34" s="262">
        <f>'Математика-4 2025 расклад'!O34</f>
        <v>2.13</v>
      </c>
      <c r="AH34" s="425"/>
    </row>
    <row r="35" spans="1:34" s="205" customFormat="1" ht="15" customHeight="1" x14ac:dyDescent="0.25">
      <c r="A35" s="214">
        <v>5</v>
      </c>
      <c r="B35" s="216">
        <v>31000</v>
      </c>
      <c r="C35" s="226" t="s">
        <v>39</v>
      </c>
      <c r="D35" s="231">
        <f>'Математика-4 2020 расклад'!K36</f>
        <v>99</v>
      </c>
      <c r="E35" s="248">
        <f>'Математика-4 2021 расклад'!K36</f>
        <v>100</v>
      </c>
      <c r="F35" s="248">
        <f>'Математика-4 2022 расклад'!K35</f>
        <v>97</v>
      </c>
      <c r="G35" s="248">
        <f>'Математика-4 2023 расклад'!K35</f>
        <v>75</v>
      </c>
      <c r="H35" s="248">
        <f>'Математика-4 2024 расклад'!K35</f>
        <v>102</v>
      </c>
      <c r="I35" s="252">
        <f>'Математика-4 2025 расклад'!K35</f>
        <v>97</v>
      </c>
      <c r="J35" s="231">
        <f>'Математика-4 2020 расклад'!L36</f>
        <v>74.992500000000007</v>
      </c>
      <c r="K35" s="248">
        <f>'Математика-4 2021 расклад'!L36</f>
        <v>76</v>
      </c>
      <c r="L35" s="248">
        <f>'Математика-4 2022 расклад'!L35</f>
        <v>74</v>
      </c>
      <c r="M35" s="222">
        <f>'Математика-4 2023 расклад'!L35</f>
        <v>67.004999999999995</v>
      </c>
      <c r="N35" s="399">
        <f>'Математика-4 2024 расклад'!L35</f>
        <v>75.000600000000006</v>
      </c>
      <c r="O35" s="252">
        <f>'Математика-4 2025 расклад'!L35</f>
        <v>68.996099999999998</v>
      </c>
      <c r="P35" s="308">
        <f>'Математика-4 2020 расклад'!M36</f>
        <v>75.75</v>
      </c>
      <c r="Q35" s="257">
        <f>'Математика-4 2021 расклад'!M36</f>
        <v>76</v>
      </c>
      <c r="R35" s="257">
        <f>'Математика-4 2022 расклад'!M35</f>
        <v>76.288659793814432</v>
      </c>
      <c r="S35" s="223">
        <f>'Математика-4 2023 расклад'!M35</f>
        <v>89.34</v>
      </c>
      <c r="T35" s="406">
        <f>'Математика-4 2024 расклад'!M35</f>
        <v>73.53</v>
      </c>
      <c r="U35" s="415">
        <f>'Математика-4 2025 расклад'!M35</f>
        <v>71.13</v>
      </c>
      <c r="V35" s="231">
        <f>'Математика-4 2020 расклад'!N36</f>
        <v>3.9995999999999996</v>
      </c>
      <c r="W35" s="248">
        <f>'Математика-4 2021 расклад'!N36</f>
        <v>2</v>
      </c>
      <c r="X35" s="248">
        <f>'Математика-4 2022 расклад'!N35</f>
        <v>3</v>
      </c>
      <c r="Y35" s="222">
        <f>'Математика-4 2023 расклад'!N35</f>
        <v>0</v>
      </c>
      <c r="Z35" s="399">
        <f>'Математика-4 2024 расклад'!N35</f>
        <v>1.9991999999999999</v>
      </c>
      <c r="AA35" s="252">
        <f>'Математика-4 2025 расклад'!N35</f>
        <v>0.99909999999999999</v>
      </c>
      <c r="AB35" s="308">
        <f>'Математика-4 2020 расклад'!O36</f>
        <v>4.04</v>
      </c>
      <c r="AC35" s="257">
        <f>'Математика-4 2021 расклад'!O36</f>
        <v>2</v>
      </c>
      <c r="AD35" s="263">
        <f>'Математика-4 2022 расклад'!O35</f>
        <v>3.0927835051546393</v>
      </c>
      <c r="AE35" s="263">
        <f>'Математика-4 2023 расклад'!O35</f>
        <v>0</v>
      </c>
      <c r="AF35" s="263">
        <f>'Математика-4 2024 расклад'!O35</f>
        <v>1.96</v>
      </c>
      <c r="AG35" s="262">
        <f>'Математика-4 2025 расклад'!O35</f>
        <v>1.03</v>
      </c>
      <c r="AH35" s="425"/>
    </row>
    <row r="36" spans="1:34" s="205" customFormat="1" ht="15" customHeight="1" x14ac:dyDescent="0.25">
      <c r="A36" s="214">
        <v>6</v>
      </c>
      <c r="B36" s="216">
        <v>30130</v>
      </c>
      <c r="C36" s="226" t="s">
        <v>27</v>
      </c>
      <c r="D36" s="231">
        <f>'Математика-4 2020 расклад'!K37</f>
        <v>47</v>
      </c>
      <c r="E36" s="248">
        <f>'Математика-4 2021 расклад'!K37</f>
        <v>59</v>
      </c>
      <c r="F36" s="248">
        <f>'Математика-4 2022 расклад'!K36</f>
        <v>55</v>
      </c>
      <c r="G36" s="248">
        <f>'Математика-4 2023 расклад'!K36</f>
        <v>54</v>
      </c>
      <c r="H36" s="248">
        <f>'Математика-4 2024 расклад'!K36</f>
        <v>53</v>
      </c>
      <c r="I36" s="252">
        <f>'Математика-4 2025 расклад'!K36</f>
        <v>56</v>
      </c>
      <c r="J36" s="231">
        <f>'Математика-4 2020 расклад'!L37</f>
        <v>19.9985</v>
      </c>
      <c r="K36" s="248">
        <f>'Математика-4 2021 расклад'!L37</f>
        <v>40.001999999999995</v>
      </c>
      <c r="L36" s="248">
        <f>'Математика-4 2022 расклад'!L36</f>
        <v>30</v>
      </c>
      <c r="M36" s="222">
        <f>'Математика-4 2023 расклад'!L36</f>
        <v>42.001199999999997</v>
      </c>
      <c r="N36" s="399">
        <f>'Математика-4 2024 расклад'!L36</f>
        <v>36.999300000000005</v>
      </c>
      <c r="O36" s="252">
        <f>'Математика-4 2025 расклад'!L36</f>
        <v>43.999200000000002</v>
      </c>
      <c r="P36" s="308">
        <f>'Математика-4 2020 расклад'!M37</f>
        <v>42.55</v>
      </c>
      <c r="Q36" s="257">
        <f>'Математика-4 2021 расклад'!M37</f>
        <v>67.8</v>
      </c>
      <c r="R36" s="257">
        <f>'Математика-4 2022 расклад'!M36</f>
        <v>54.545454545454547</v>
      </c>
      <c r="S36" s="223">
        <f>'Математика-4 2023 расклад'!M36</f>
        <v>77.78</v>
      </c>
      <c r="T36" s="406">
        <f>'Математика-4 2024 расклад'!M36</f>
        <v>69.81</v>
      </c>
      <c r="U36" s="415">
        <f>'Математика-4 2025 расклад'!M36</f>
        <v>78.569999999999993</v>
      </c>
      <c r="V36" s="231">
        <f>'Математика-4 2020 расклад'!N37</f>
        <v>3.9996999999999998</v>
      </c>
      <c r="W36" s="248">
        <f>'Математика-4 2021 расклад'!N37</f>
        <v>4.9973000000000001</v>
      </c>
      <c r="X36" s="248">
        <f>'Математика-4 2022 расклад'!N36</f>
        <v>3</v>
      </c>
      <c r="Y36" s="222">
        <f>'Математика-4 2023 расклад'!N36</f>
        <v>0</v>
      </c>
      <c r="Z36" s="399">
        <f>'Математика-4 2024 расклад'!N36</f>
        <v>0</v>
      </c>
      <c r="AA36" s="252">
        <f>'Математика-4 2025 расклад'!N36</f>
        <v>0</v>
      </c>
      <c r="AB36" s="308">
        <f>'Математика-4 2020 расклад'!O37</f>
        <v>8.51</v>
      </c>
      <c r="AC36" s="257">
        <f>'Математика-4 2021 расклад'!O37</f>
        <v>8.4700000000000006</v>
      </c>
      <c r="AD36" s="263">
        <f>'Математика-4 2022 расклад'!O36</f>
        <v>5.4545454545454541</v>
      </c>
      <c r="AE36" s="263">
        <f>'Математика-4 2023 расклад'!O36</f>
        <v>0</v>
      </c>
      <c r="AF36" s="263">
        <f>'Математика-4 2024 расклад'!O36</f>
        <v>0</v>
      </c>
      <c r="AG36" s="262">
        <f>'Математика-4 2025 расклад'!O36</f>
        <v>0</v>
      </c>
      <c r="AH36" s="425"/>
    </row>
    <row r="37" spans="1:34" s="205" customFormat="1" ht="15" customHeight="1" x14ac:dyDescent="0.25">
      <c r="A37" s="214">
        <v>7</v>
      </c>
      <c r="B37" s="216">
        <v>30160</v>
      </c>
      <c r="C37" s="226" t="s">
        <v>151</v>
      </c>
      <c r="D37" s="231">
        <f>'Математика-4 2020 расклад'!K38</f>
        <v>104</v>
      </c>
      <c r="E37" s="248">
        <f>'Математика-4 2021 расклад'!K38</f>
        <v>154</v>
      </c>
      <c r="F37" s="248">
        <f>'Математика-4 2022 расклад'!K37</f>
        <v>103</v>
      </c>
      <c r="G37" s="248">
        <f>'Математика-4 2023 расклад'!K37</f>
        <v>154</v>
      </c>
      <c r="H37" s="248">
        <f>'Математика-4 2024 расклад'!K37</f>
        <v>149</v>
      </c>
      <c r="I37" s="252">
        <f>'Математика-4 2025 расклад'!K37</f>
        <v>147</v>
      </c>
      <c r="J37" s="231">
        <f>'Математика-4 2020 расклад'!L38</f>
        <v>45.999200000000002</v>
      </c>
      <c r="K37" s="248">
        <f>'Математика-4 2021 расклад'!L38</f>
        <v>106.99919999999999</v>
      </c>
      <c r="L37" s="248">
        <f>'Математика-4 2022 расклад'!L37</f>
        <v>60</v>
      </c>
      <c r="M37" s="222">
        <f>'Математика-4 2023 расклад'!L37</f>
        <v>93.000599999999991</v>
      </c>
      <c r="N37" s="399">
        <f>'Математика-4 2024 расклад'!L37</f>
        <v>91.009200000000007</v>
      </c>
      <c r="O37" s="252">
        <f>'Математика-4 2025 расклад'!L37</f>
        <v>95.006099999999989</v>
      </c>
      <c r="P37" s="308">
        <f>'Математика-4 2020 расклад'!M38</f>
        <v>44.23</v>
      </c>
      <c r="Q37" s="257">
        <f>'Математика-4 2021 расклад'!M38</f>
        <v>69.47999999999999</v>
      </c>
      <c r="R37" s="257">
        <f>'Математика-4 2022 расклад'!M37</f>
        <v>58.252427184466022</v>
      </c>
      <c r="S37" s="223">
        <f>'Математика-4 2023 расклад'!M37</f>
        <v>60.39</v>
      </c>
      <c r="T37" s="406">
        <f>'Математика-4 2024 расклад'!M37</f>
        <v>61.08</v>
      </c>
      <c r="U37" s="415">
        <f>'Математика-4 2025 расклад'!M37</f>
        <v>64.63</v>
      </c>
      <c r="V37" s="231">
        <f>'Математика-4 2020 расклад'!N38</f>
        <v>20.997600000000002</v>
      </c>
      <c r="W37" s="248">
        <f>'Математика-4 2021 расклад'!N38</f>
        <v>2.0020000000000002</v>
      </c>
      <c r="X37" s="248">
        <f>'Математика-4 2022 расклад'!N37</f>
        <v>1.9999999999999998</v>
      </c>
      <c r="Y37" s="222">
        <f>'Математика-4 2023 расклад'!N37</f>
        <v>7.0069999999999997</v>
      </c>
      <c r="Z37" s="399">
        <f>'Математика-4 2024 расклад'!N37</f>
        <v>5.0064000000000002</v>
      </c>
      <c r="AA37" s="252">
        <f>'Математика-4 2025 расклад'!N37</f>
        <v>0</v>
      </c>
      <c r="AB37" s="308">
        <f>'Математика-4 2020 расклад'!O38</f>
        <v>20.190000000000001</v>
      </c>
      <c r="AC37" s="257">
        <f>'Математика-4 2021 расклад'!O38</f>
        <v>1.3</v>
      </c>
      <c r="AD37" s="263">
        <f>'Математика-4 2022 расклад'!O37</f>
        <v>1.9417475728155338</v>
      </c>
      <c r="AE37" s="263">
        <f>'Математика-4 2023 расклад'!O37</f>
        <v>4.55</v>
      </c>
      <c r="AF37" s="263">
        <f>'Математика-4 2024 расклад'!O37</f>
        <v>3.36</v>
      </c>
      <c r="AG37" s="262">
        <f>'Математика-4 2025 расклад'!O37</f>
        <v>0</v>
      </c>
      <c r="AH37" s="425"/>
    </row>
    <row r="38" spans="1:34" s="205" customFormat="1" ht="15" customHeight="1" x14ac:dyDescent="0.25">
      <c r="A38" s="214">
        <v>8</v>
      </c>
      <c r="B38" s="216">
        <v>30310</v>
      </c>
      <c r="C38" s="226" t="s">
        <v>29</v>
      </c>
      <c r="D38" s="231">
        <f>'Математика-4 2020 расклад'!K39</f>
        <v>65</v>
      </c>
      <c r="E38" s="248">
        <f>'Математика-4 2021 расклад'!K39</f>
        <v>66</v>
      </c>
      <c r="F38" s="248">
        <f>'Математика-4 2022 расклад'!K38</f>
        <v>75</v>
      </c>
      <c r="G38" s="248">
        <f>'Математика-4 2023 расклад'!K38</f>
        <v>58</v>
      </c>
      <c r="H38" s="248">
        <f>'Математика-4 2024 расклад'!K38</f>
        <v>50</v>
      </c>
      <c r="I38" s="252">
        <f>'Математика-4 2025 расклад'!K38</f>
        <v>73</v>
      </c>
      <c r="J38" s="231">
        <f>'Математика-4 2020 расклад'!L39</f>
        <v>26</v>
      </c>
      <c r="K38" s="248">
        <f>'Математика-4 2021 расклад'!L39</f>
        <v>45.005400000000002</v>
      </c>
      <c r="L38" s="248">
        <f>'Математика-4 2022 расклад'!L38</f>
        <v>46.000000000000007</v>
      </c>
      <c r="M38" s="222">
        <f>'Математика-4 2023 расклад'!L38</f>
        <v>33.999600000000001</v>
      </c>
      <c r="N38" s="399">
        <f>'Математика-4 2024 расклад'!L38</f>
        <v>33</v>
      </c>
      <c r="O38" s="252">
        <f>'Математика-4 2025 расклад'!L38</f>
        <v>42.004199999999997</v>
      </c>
      <c r="P38" s="308">
        <f>'Математика-4 2020 расклад'!M39</f>
        <v>40</v>
      </c>
      <c r="Q38" s="257">
        <f>'Математика-4 2021 расклад'!M39</f>
        <v>68.19</v>
      </c>
      <c r="R38" s="257">
        <f>'Математика-4 2022 расклад'!M38</f>
        <v>61.333333333333343</v>
      </c>
      <c r="S38" s="223">
        <f>'Математика-4 2023 расклад'!M38</f>
        <v>58.62</v>
      </c>
      <c r="T38" s="406">
        <f>'Математика-4 2024 расклад'!M38</f>
        <v>66</v>
      </c>
      <c r="U38" s="415">
        <f>'Математика-4 2025 расклад'!M38</f>
        <v>57.540000000000006</v>
      </c>
      <c r="V38" s="231">
        <f>'Математика-4 2020 расклад'!N39</f>
        <v>8.0015000000000001</v>
      </c>
      <c r="W38" s="248">
        <f>'Математика-4 2021 расклад'!N39</f>
        <v>1.0032000000000001</v>
      </c>
      <c r="X38" s="248">
        <f>'Математика-4 2022 расклад'!N38</f>
        <v>6</v>
      </c>
      <c r="Y38" s="222">
        <f>'Математика-4 2023 расклад'!N38</f>
        <v>4.9996</v>
      </c>
      <c r="Z38" s="399">
        <f>'Математика-4 2024 расклад'!N38</f>
        <v>4</v>
      </c>
      <c r="AA38" s="252">
        <f>'Математика-4 2025 расклад'!N38</f>
        <v>0</v>
      </c>
      <c r="AB38" s="308">
        <f>'Математика-4 2020 расклад'!O39</f>
        <v>12.31</v>
      </c>
      <c r="AC38" s="257">
        <f>'Математика-4 2021 расклад'!O39</f>
        <v>1.52</v>
      </c>
      <c r="AD38" s="263">
        <f>'Математика-4 2022 расклад'!O38</f>
        <v>8</v>
      </c>
      <c r="AE38" s="263">
        <f>'Математика-4 2023 расклад'!O38</f>
        <v>8.6199999999999992</v>
      </c>
      <c r="AF38" s="263">
        <f>'Математика-4 2024 расклад'!O38</f>
        <v>8</v>
      </c>
      <c r="AG38" s="262">
        <f>'Математика-4 2025 расклад'!O38</f>
        <v>0</v>
      </c>
      <c r="AH38" s="425"/>
    </row>
    <row r="39" spans="1:34" s="205" customFormat="1" ht="15" customHeight="1" x14ac:dyDescent="0.25">
      <c r="A39" s="214">
        <v>9</v>
      </c>
      <c r="B39" s="216">
        <v>30440</v>
      </c>
      <c r="C39" s="226" t="s">
        <v>30</v>
      </c>
      <c r="D39" s="231">
        <f>'Математика-4 2020 расклад'!K40</f>
        <v>91</v>
      </c>
      <c r="E39" s="248">
        <f>'Математика-4 2021 расклад'!K40</f>
        <v>93</v>
      </c>
      <c r="F39" s="248">
        <f>'Математика-4 2022 расклад'!K39</f>
        <v>79</v>
      </c>
      <c r="G39" s="248">
        <f>'Математика-4 2023 расклад'!K39</f>
        <v>84</v>
      </c>
      <c r="H39" s="248">
        <f>'Математика-4 2024 расклад'!K39</f>
        <v>100</v>
      </c>
      <c r="I39" s="252">
        <f>'Математика-4 2025 расклад'!K39</f>
        <v>93</v>
      </c>
      <c r="J39" s="231">
        <f>'Математика-4 2020 расклад'!L40</f>
        <v>49.003499999999995</v>
      </c>
      <c r="K39" s="248">
        <f>'Математика-4 2021 расклад'!L40</f>
        <v>67.006500000000003</v>
      </c>
      <c r="L39" s="248">
        <f>'Математика-4 2022 расклад'!L39</f>
        <v>46</v>
      </c>
      <c r="M39" s="222">
        <f>'Математика-4 2023 расклад'!L39</f>
        <v>69.006</v>
      </c>
      <c r="N39" s="399">
        <f>'Математика-4 2024 расклад'!L39</f>
        <v>64</v>
      </c>
      <c r="O39" s="252">
        <f>'Математика-4 2025 расклад'!L39</f>
        <v>76.994699999999995</v>
      </c>
      <c r="P39" s="308">
        <f>'Математика-4 2020 расклад'!M40</f>
        <v>53.849999999999994</v>
      </c>
      <c r="Q39" s="257">
        <f>'Математика-4 2021 расклад'!M40</f>
        <v>72.05</v>
      </c>
      <c r="R39" s="257">
        <f>'Математика-4 2022 расклад'!M39</f>
        <v>58.227848101265828</v>
      </c>
      <c r="S39" s="223">
        <f>'Математика-4 2023 расклад'!M39</f>
        <v>82.15</v>
      </c>
      <c r="T39" s="406">
        <f>'Математика-4 2024 расклад'!M39</f>
        <v>64</v>
      </c>
      <c r="U39" s="415">
        <f>'Математика-4 2025 расклад'!M39</f>
        <v>82.789999999999992</v>
      </c>
      <c r="V39" s="231">
        <f>'Математика-4 2020 расклад'!N40</f>
        <v>10.0009</v>
      </c>
      <c r="W39" s="248">
        <f>'Математика-4 2021 расклад'!N40</f>
        <v>3.0038999999999998</v>
      </c>
      <c r="X39" s="248">
        <f>'Математика-4 2022 расклад'!N39</f>
        <v>10</v>
      </c>
      <c r="Y39" s="222">
        <f>'Математика-4 2023 расклад'!N39</f>
        <v>1.9991999999999999</v>
      </c>
      <c r="Z39" s="399">
        <f>'Математика-4 2024 расклад'!N39</f>
        <v>4</v>
      </c>
      <c r="AA39" s="252">
        <f>'Математика-4 2025 расклад'!N39</f>
        <v>1.9994999999999998</v>
      </c>
      <c r="AB39" s="308">
        <f>'Математика-4 2020 расклад'!O40</f>
        <v>10.99</v>
      </c>
      <c r="AC39" s="257">
        <f>'Математика-4 2021 расклад'!O40</f>
        <v>3.23</v>
      </c>
      <c r="AD39" s="263">
        <f>'Математика-4 2022 расклад'!O39</f>
        <v>12.658227848101266</v>
      </c>
      <c r="AE39" s="263">
        <f>'Математика-4 2023 расклад'!O39</f>
        <v>2.38</v>
      </c>
      <c r="AF39" s="263">
        <f>'Математика-4 2024 расклад'!O39</f>
        <v>4</v>
      </c>
      <c r="AG39" s="262">
        <f>'Математика-4 2025 расклад'!O39</f>
        <v>2.15</v>
      </c>
      <c r="AH39" s="425"/>
    </row>
    <row r="40" spans="1:34" s="205" customFormat="1" ht="15" customHeight="1" x14ac:dyDescent="0.25">
      <c r="A40" s="214">
        <v>10</v>
      </c>
      <c r="B40" s="216">
        <v>30500</v>
      </c>
      <c r="C40" s="226" t="s">
        <v>152</v>
      </c>
      <c r="D40" s="231">
        <f>'Математика-4 2020 расклад'!K41</f>
        <v>35</v>
      </c>
      <c r="E40" s="248">
        <f>'Математика-4 2021 расклад'!K41</f>
        <v>42</v>
      </c>
      <c r="F40" s="248">
        <f>'Математика-4 2022 расклад'!K40</f>
        <v>27</v>
      </c>
      <c r="G40" s="248">
        <f>'Математика-4 2023 расклад'!K40</f>
        <v>19</v>
      </c>
      <c r="H40" s="248">
        <f>'Математика-4 2024 расклад'!K40</f>
        <v>50</v>
      </c>
      <c r="I40" s="252">
        <f>'Математика-4 2025 расклад'!K40</f>
        <v>29</v>
      </c>
      <c r="J40" s="231">
        <f>'Математика-4 2020 расклад'!L41</f>
        <v>12.001499999999998</v>
      </c>
      <c r="K40" s="248">
        <f>'Математика-4 2021 расклад'!L41</f>
        <v>21.999600000000001</v>
      </c>
      <c r="L40" s="248">
        <f>'Математика-4 2022 расклад'!L40</f>
        <v>14</v>
      </c>
      <c r="M40" s="222">
        <f>'Математика-4 2023 расклад'!L40</f>
        <v>18.000599999999999</v>
      </c>
      <c r="N40" s="399">
        <f>'Математика-4 2024 расклад'!L40</f>
        <v>27</v>
      </c>
      <c r="O40" s="252">
        <f>'Математика-4 2025 расклад'!L40</f>
        <v>21.999400000000001</v>
      </c>
      <c r="P40" s="308">
        <f>'Математика-4 2020 расклад'!M41</f>
        <v>34.29</v>
      </c>
      <c r="Q40" s="257">
        <f>'Математика-4 2021 расклад'!M41</f>
        <v>52.38</v>
      </c>
      <c r="R40" s="257">
        <f>'Математика-4 2022 расклад'!M40</f>
        <v>51.851851851851848</v>
      </c>
      <c r="S40" s="223">
        <f>'Математика-4 2023 расклад'!M40</f>
        <v>94.74</v>
      </c>
      <c r="T40" s="406">
        <f>'Математика-4 2024 расклад'!M40</f>
        <v>54</v>
      </c>
      <c r="U40" s="415">
        <f>'Математика-4 2025 расклад'!M40</f>
        <v>75.86</v>
      </c>
      <c r="V40" s="231">
        <f>'Математика-4 2020 расклад'!N41</f>
        <v>5.9989999999999997</v>
      </c>
      <c r="W40" s="248">
        <f>'Математика-4 2021 расклад'!N41</f>
        <v>0.99959999999999993</v>
      </c>
      <c r="X40" s="248">
        <f>'Математика-4 2022 расклад'!N40</f>
        <v>1.9999999999999998</v>
      </c>
      <c r="Y40" s="222">
        <f>'Математика-4 2023 расклад'!N40</f>
        <v>0</v>
      </c>
      <c r="Z40" s="399">
        <f>'Математика-4 2024 расклад'!N40</f>
        <v>5</v>
      </c>
      <c r="AA40" s="252">
        <f>'Математика-4 2025 расклад'!N40</f>
        <v>1.0005000000000002</v>
      </c>
      <c r="AB40" s="308">
        <f>'Математика-4 2020 расклад'!O41</f>
        <v>17.14</v>
      </c>
      <c r="AC40" s="257">
        <f>'Математика-4 2021 расклад'!O41</f>
        <v>2.38</v>
      </c>
      <c r="AD40" s="263">
        <f>'Математика-4 2022 расклад'!O40</f>
        <v>7.4074074074074066</v>
      </c>
      <c r="AE40" s="263">
        <f>'Математика-4 2023 расклад'!O40</f>
        <v>0</v>
      </c>
      <c r="AF40" s="263">
        <f>'Математика-4 2024 расклад'!O40</f>
        <v>10</v>
      </c>
      <c r="AG40" s="262">
        <f>'Математика-4 2025 расклад'!O40</f>
        <v>3.45</v>
      </c>
      <c r="AH40" s="425"/>
    </row>
    <row r="41" spans="1:34" s="205" customFormat="1" ht="15" customHeight="1" x14ac:dyDescent="0.25">
      <c r="A41" s="214">
        <v>11</v>
      </c>
      <c r="B41" s="216">
        <v>30530</v>
      </c>
      <c r="C41" s="226" t="s">
        <v>153</v>
      </c>
      <c r="D41" s="231">
        <f>'Математика-4 2020 расклад'!K42</f>
        <v>148</v>
      </c>
      <c r="E41" s="248">
        <f>'Математика-4 2021 расклад'!K42</f>
        <v>145</v>
      </c>
      <c r="F41" s="248">
        <f>'Математика-4 2022 расклад'!K41</f>
        <v>138</v>
      </c>
      <c r="G41" s="248">
        <f>'Математика-4 2023 расклад'!K41</f>
        <v>203</v>
      </c>
      <c r="H41" s="248">
        <f>'Математика-4 2024 расклад'!K41</f>
        <v>128</v>
      </c>
      <c r="I41" s="252">
        <f>'Математика-4 2025 расклад'!K41</f>
        <v>105</v>
      </c>
      <c r="J41" s="231">
        <f>'Математика-4 2020 расклад'!L42</f>
        <v>88.000799999999998</v>
      </c>
      <c r="K41" s="248">
        <f>'Математика-4 2021 расклад'!L42</f>
        <v>103.008</v>
      </c>
      <c r="L41" s="248">
        <f>'Математика-4 2022 расклад'!L41</f>
        <v>87</v>
      </c>
      <c r="M41" s="222">
        <f>'Математика-4 2023 расклад'!L41</f>
        <v>136.01</v>
      </c>
      <c r="N41" s="399">
        <f>'Математика-4 2024 расклад'!L41</f>
        <v>75.007999999999996</v>
      </c>
      <c r="O41" s="252">
        <f>'Математика-4 2025 расклад'!L41</f>
        <v>88.000500000000017</v>
      </c>
      <c r="P41" s="308">
        <f>'Математика-4 2020 расклад'!M42</f>
        <v>59.46</v>
      </c>
      <c r="Q41" s="257">
        <f>'Математика-4 2021 расклад'!M42</f>
        <v>71.039999999999992</v>
      </c>
      <c r="R41" s="257">
        <f>'Математика-4 2022 расклад'!M41</f>
        <v>63.043478260869563</v>
      </c>
      <c r="S41" s="223">
        <f>'Математика-4 2023 расклад'!M41</f>
        <v>67</v>
      </c>
      <c r="T41" s="406">
        <f>'Математика-4 2024 расклад'!M41</f>
        <v>58.6</v>
      </c>
      <c r="U41" s="415">
        <f>'Математика-4 2025 расклад'!M41</f>
        <v>83.81</v>
      </c>
      <c r="V41" s="231">
        <f>'Математика-4 2020 расклад'!N42</f>
        <v>12.002800000000001</v>
      </c>
      <c r="W41" s="248">
        <f>'Математика-4 2021 расклад'!N42</f>
        <v>14.007</v>
      </c>
      <c r="X41" s="248">
        <f>'Математика-4 2022 расклад'!N41</f>
        <v>9</v>
      </c>
      <c r="Y41" s="222">
        <f>'Математика-4 2023 расклад'!N41</f>
        <v>16.991099999999999</v>
      </c>
      <c r="Z41" s="399">
        <f>'Математика-4 2024 расклад'!N41</f>
        <v>8.9984000000000002</v>
      </c>
      <c r="AA41" s="252">
        <f>'Математика-4 2025 расклад'!N41</f>
        <v>0.99750000000000005</v>
      </c>
      <c r="AB41" s="308">
        <f>'Математика-4 2020 расклад'!O42</f>
        <v>8.11</v>
      </c>
      <c r="AC41" s="257">
        <f>'Математика-4 2021 расклад'!O42</f>
        <v>9.66</v>
      </c>
      <c r="AD41" s="263">
        <f>'Математика-4 2022 расклад'!O41</f>
        <v>6.5217391304347823</v>
      </c>
      <c r="AE41" s="263">
        <f>'Математика-4 2023 расклад'!O41</f>
        <v>8.3699999999999992</v>
      </c>
      <c r="AF41" s="263">
        <f>'Математика-4 2024 расклад'!O41</f>
        <v>7.03</v>
      </c>
      <c r="AG41" s="262">
        <f>'Математика-4 2025 расклад'!O41</f>
        <v>0.95</v>
      </c>
      <c r="AH41" s="425"/>
    </row>
    <row r="42" spans="1:34" s="205" customFormat="1" ht="15" customHeight="1" x14ac:dyDescent="0.25">
      <c r="A42" s="214">
        <v>12</v>
      </c>
      <c r="B42" s="216">
        <v>30640</v>
      </c>
      <c r="C42" s="226" t="s">
        <v>34</v>
      </c>
      <c r="D42" s="231">
        <f>'Математика-4 2020 расклад'!K43</f>
        <v>83</v>
      </c>
      <c r="E42" s="248">
        <f>'Математика-4 2021 расклад'!K43</f>
        <v>100</v>
      </c>
      <c r="F42" s="248">
        <f>'Математика-4 2022 расклад'!K42</f>
        <v>104</v>
      </c>
      <c r="G42" s="248">
        <f>'Математика-4 2023 расклад'!K42</f>
        <v>72</v>
      </c>
      <c r="H42" s="248">
        <f>'Математика-4 2024 расклад'!K42</f>
        <v>101</v>
      </c>
      <c r="I42" s="252">
        <f>'Математика-4 2025 расклад'!K42</f>
        <v>124</v>
      </c>
      <c r="J42" s="231">
        <f>'Математика-4 2020 расклад'!L43</f>
        <v>52.007799999999996</v>
      </c>
      <c r="K42" s="248">
        <f>'Математика-4 2021 расклад'!L43</f>
        <v>78</v>
      </c>
      <c r="L42" s="248">
        <f>'Математика-4 2022 расклад'!L42</f>
        <v>82</v>
      </c>
      <c r="M42" s="222">
        <f>'Математика-4 2023 расклад'!L42</f>
        <v>63</v>
      </c>
      <c r="N42" s="399">
        <f>'Математика-4 2024 расклад'!L42</f>
        <v>70.003100000000003</v>
      </c>
      <c r="O42" s="252">
        <f>'Математика-4 2025 расклад'!L42</f>
        <v>103.99880000000002</v>
      </c>
      <c r="P42" s="308">
        <f>'Математика-4 2020 расклад'!M43</f>
        <v>62.66</v>
      </c>
      <c r="Q42" s="257">
        <f>'Математика-4 2021 расклад'!M43</f>
        <v>78</v>
      </c>
      <c r="R42" s="257">
        <f>'Математика-4 2022 расклад'!M42</f>
        <v>78.84615384615384</v>
      </c>
      <c r="S42" s="223">
        <f>'Математика-4 2023 расклад'!M42</f>
        <v>87.5</v>
      </c>
      <c r="T42" s="406">
        <f>'Математика-4 2024 расклад'!M42</f>
        <v>69.31</v>
      </c>
      <c r="U42" s="415">
        <f>'Математика-4 2025 расклад'!M42</f>
        <v>83.87</v>
      </c>
      <c r="V42" s="231">
        <f>'Математика-4 2020 расклад'!N43</f>
        <v>10.0015</v>
      </c>
      <c r="W42" s="248">
        <f>'Математика-4 2021 расклад'!N43</f>
        <v>0</v>
      </c>
      <c r="X42" s="248">
        <f>'Математика-4 2022 расклад'!N42</f>
        <v>0</v>
      </c>
      <c r="Y42" s="222">
        <f>'Математика-4 2023 расклад'!N42</f>
        <v>0</v>
      </c>
      <c r="Z42" s="399">
        <f>'Математика-4 2024 расклад'!N42</f>
        <v>0</v>
      </c>
      <c r="AA42" s="252">
        <f>'Математика-4 2025 расклад'!N42</f>
        <v>0</v>
      </c>
      <c r="AB42" s="308">
        <f>'Математика-4 2020 расклад'!O43</f>
        <v>12.05</v>
      </c>
      <c r="AC42" s="257">
        <f>'Математика-4 2021 расклад'!O43</f>
        <v>0</v>
      </c>
      <c r="AD42" s="263">
        <f>'Математика-4 2022 расклад'!O42</f>
        <v>0</v>
      </c>
      <c r="AE42" s="263">
        <f>'Математика-4 2023 расклад'!O42</f>
        <v>0</v>
      </c>
      <c r="AF42" s="263">
        <f>'Математика-4 2024 расклад'!O42</f>
        <v>0</v>
      </c>
      <c r="AG42" s="262">
        <f>'Математика-4 2025 расклад'!O42</f>
        <v>0</v>
      </c>
      <c r="AH42" s="425"/>
    </row>
    <row r="43" spans="1:34" s="205" customFormat="1" ht="15" customHeight="1" x14ac:dyDescent="0.25">
      <c r="A43" s="214">
        <v>13</v>
      </c>
      <c r="B43" s="216">
        <v>30650</v>
      </c>
      <c r="C43" s="226" t="s">
        <v>154</v>
      </c>
      <c r="D43" s="231">
        <f>'Математика-4 2020 расклад'!K44</f>
        <v>55</v>
      </c>
      <c r="E43" s="248">
        <f>'Математика-4 2021 расклад'!K44</f>
        <v>109</v>
      </c>
      <c r="F43" s="248">
        <f>'Математика-4 2022 расклад'!K43</f>
        <v>64</v>
      </c>
      <c r="G43" s="248">
        <f>'Математика-4 2023 расклад'!K43</f>
        <v>136</v>
      </c>
      <c r="H43" s="248">
        <f>'Математика-4 2024 расклад'!K43</f>
        <v>108</v>
      </c>
      <c r="I43" s="252">
        <f>'Математика-4 2025 расклад'!K43</f>
        <v>80</v>
      </c>
      <c r="J43" s="231">
        <f>'Математика-4 2020 расклад'!L44</f>
        <v>23.000999999999998</v>
      </c>
      <c r="K43" s="248">
        <f>'Математика-4 2021 расклад'!L44</f>
        <v>75.994799999999998</v>
      </c>
      <c r="L43" s="248">
        <f>'Математика-4 2022 расклад'!L43</f>
        <v>24</v>
      </c>
      <c r="M43" s="222">
        <f>'Математика-4 2023 расклад'!L43</f>
        <v>103.9992</v>
      </c>
      <c r="N43" s="399">
        <f>'Математика-4 2024 расклад'!L43</f>
        <v>72.003600000000006</v>
      </c>
      <c r="O43" s="252">
        <f>'Математика-4 2025 расклад'!L43</f>
        <v>51</v>
      </c>
      <c r="P43" s="308">
        <f>'Математика-4 2020 расклад'!M44</f>
        <v>41.82</v>
      </c>
      <c r="Q43" s="257">
        <f>'Математика-4 2021 расклад'!M44</f>
        <v>69.72</v>
      </c>
      <c r="R43" s="257">
        <f>'Математика-4 2022 расклад'!M43</f>
        <v>37.5</v>
      </c>
      <c r="S43" s="223">
        <f>'Математика-4 2023 расклад'!M43</f>
        <v>76.47</v>
      </c>
      <c r="T43" s="406">
        <f>'Математика-4 2024 расклад'!M43</f>
        <v>66.67</v>
      </c>
      <c r="U43" s="415">
        <f>'Математика-4 2025 расклад'!M43</f>
        <v>63.75</v>
      </c>
      <c r="V43" s="231">
        <f>'Математика-4 2020 расклад'!N44</f>
        <v>3.9984999999999995</v>
      </c>
      <c r="W43" s="248">
        <f>'Математика-4 2021 расклад'!N44</f>
        <v>2.9975000000000001</v>
      </c>
      <c r="X43" s="248">
        <f>'Математика-4 2022 расклад'!N43</f>
        <v>13</v>
      </c>
      <c r="Y43" s="222">
        <f>'Математика-4 2023 расклад'!N43</f>
        <v>0</v>
      </c>
      <c r="Z43" s="399">
        <f>'Математика-4 2024 расклад'!N43</f>
        <v>3.9960000000000004</v>
      </c>
      <c r="AA43" s="252">
        <f>'Математика-4 2025 расклад'!N43</f>
        <v>1</v>
      </c>
      <c r="AB43" s="308">
        <f>'Математика-4 2020 расклад'!O44</f>
        <v>7.27</v>
      </c>
      <c r="AC43" s="257">
        <f>'Математика-4 2021 расклад'!O44</f>
        <v>2.75</v>
      </c>
      <c r="AD43" s="263">
        <f>'Математика-4 2022 расклад'!O43</f>
        <v>20.3125</v>
      </c>
      <c r="AE43" s="263">
        <f>'Математика-4 2023 расклад'!O43</f>
        <v>0</v>
      </c>
      <c r="AF43" s="263">
        <f>'Математика-4 2024 расклад'!O43</f>
        <v>3.7</v>
      </c>
      <c r="AG43" s="262">
        <f>'Математика-4 2025 расклад'!O43</f>
        <v>1.25</v>
      </c>
      <c r="AH43" s="425"/>
    </row>
    <row r="44" spans="1:34" s="205" customFormat="1" ht="15" customHeight="1" x14ac:dyDescent="0.25">
      <c r="A44" s="214">
        <v>14</v>
      </c>
      <c r="B44" s="216">
        <v>30790</v>
      </c>
      <c r="C44" s="226" t="s">
        <v>36</v>
      </c>
      <c r="D44" s="231">
        <f>'Математика-4 2020 расклад'!K45</f>
        <v>55</v>
      </c>
      <c r="E44" s="248">
        <f>'Математика-4 2021 расклад'!K45</f>
        <v>90</v>
      </c>
      <c r="F44" s="248">
        <f>'Математика-4 2022 расклад'!K44</f>
        <v>71</v>
      </c>
      <c r="G44" s="248">
        <f>'Математика-4 2023 расклад'!K44</f>
        <v>100</v>
      </c>
      <c r="H44" s="248">
        <f>'Математика-4 2024 расклад'!K44</f>
        <v>79</v>
      </c>
      <c r="I44" s="252">
        <f>'Математика-4 2025 расклад'!K44</f>
        <v>66</v>
      </c>
      <c r="J44" s="231">
        <f>'Математика-4 2020 расклад'!L45</f>
        <v>0</v>
      </c>
      <c r="K44" s="248">
        <f>'Математика-4 2021 расклад'!L45</f>
        <v>70.001999999999995</v>
      </c>
      <c r="L44" s="248">
        <f>'Математика-4 2022 расклад'!L44</f>
        <v>40</v>
      </c>
      <c r="M44" s="222">
        <f>'Математика-4 2023 расклад'!L44</f>
        <v>67</v>
      </c>
      <c r="N44" s="399">
        <f>'Математика-4 2024 расклад'!L44</f>
        <v>62.007100000000008</v>
      </c>
      <c r="O44" s="252">
        <f>'Математика-4 2025 расклад'!L44</f>
        <v>47.995199999999997</v>
      </c>
      <c r="P44" s="308" t="str">
        <f>'Математика-4 2020 расклад'!M45</f>
        <v>-</v>
      </c>
      <c r="Q44" s="257">
        <f>'Математика-4 2021 расклад'!M45</f>
        <v>77.78</v>
      </c>
      <c r="R44" s="257">
        <f>'Математика-4 2022 расклад'!M44</f>
        <v>56.338028169014088</v>
      </c>
      <c r="S44" s="223">
        <f>'Математика-4 2023 расклад'!M44</f>
        <v>67</v>
      </c>
      <c r="T44" s="406">
        <f>'Математика-4 2024 расклад'!M44</f>
        <v>78.490000000000009</v>
      </c>
      <c r="U44" s="415">
        <f>'Математика-4 2025 расклад'!M44</f>
        <v>72.72</v>
      </c>
      <c r="V44" s="231" t="str">
        <f>'Математика-4 2020 расклад'!N45</f>
        <v>-</v>
      </c>
      <c r="W44" s="248">
        <f>'Математика-4 2021 расклад'!N45</f>
        <v>6.0029999999999992</v>
      </c>
      <c r="X44" s="248">
        <f>'Математика-4 2022 расклад'!N44</f>
        <v>4.0000000000000009</v>
      </c>
      <c r="Y44" s="222">
        <f>'Математика-4 2023 расклад'!N44</f>
        <v>5</v>
      </c>
      <c r="Z44" s="399">
        <f>'Математика-4 2024 расклад'!N44</f>
        <v>1.0033000000000001</v>
      </c>
      <c r="AA44" s="252">
        <f>'Математика-4 2025 расклад'!N44</f>
        <v>1.9997999999999998</v>
      </c>
      <c r="AB44" s="308" t="str">
        <f>'Математика-4 2020 расклад'!O45</f>
        <v>-</v>
      </c>
      <c r="AC44" s="257">
        <f>'Математика-4 2021 расклад'!O45</f>
        <v>6.67</v>
      </c>
      <c r="AD44" s="263">
        <f>'Математика-4 2022 расклад'!O44</f>
        <v>5.6338028169014089</v>
      </c>
      <c r="AE44" s="263">
        <f>'Математика-4 2023 расклад'!O44</f>
        <v>5</v>
      </c>
      <c r="AF44" s="263">
        <f>'Математика-4 2024 расклад'!O44</f>
        <v>1.27</v>
      </c>
      <c r="AG44" s="262">
        <f>'Математика-4 2025 расклад'!O44</f>
        <v>3.03</v>
      </c>
      <c r="AH44" s="425"/>
    </row>
    <row r="45" spans="1:34" s="205" customFormat="1" ht="15" customHeight="1" x14ac:dyDescent="0.25">
      <c r="A45" s="214">
        <v>15</v>
      </c>
      <c r="B45" s="216">
        <v>30890</v>
      </c>
      <c r="C45" s="226" t="s">
        <v>155</v>
      </c>
      <c r="D45" s="231">
        <f>'Математика-4 2020 расклад'!K46</f>
        <v>49</v>
      </c>
      <c r="E45" s="248">
        <f>'Математика-4 2021 расклад'!K46</f>
        <v>58</v>
      </c>
      <c r="F45" s="248">
        <f>'Математика-4 2022 расклад'!K45</f>
        <v>72</v>
      </c>
      <c r="G45" s="248">
        <f>'Математика-4 2023 расклад'!K45</f>
        <v>66</v>
      </c>
      <c r="H45" s="248">
        <f>'Математика-4 2024 расклад'!K45</f>
        <v>71</v>
      </c>
      <c r="I45" s="252">
        <f>'Математика-4 2025 расклад'!K45</f>
        <v>55</v>
      </c>
      <c r="J45" s="231">
        <f>'Математика-4 2020 расклад'!L46</f>
        <v>22.000999999999998</v>
      </c>
      <c r="K45" s="248">
        <f>'Математика-4 2021 расклад'!L46</f>
        <v>31.9986</v>
      </c>
      <c r="L45" s="248">
        <f>'Математика-4 2022 расклад'!L45</f>
        <v>47.999999999999993</v>
      </c>
      <c r="M45" s="222">
        <f>'Математика-4 2023 расклад'!L45</f>
        <v>48.001799999999996</v>
      </c>
      <c r="N45" s="399">
        <f>'Математика-4 2024 расклад'!L45</f>
        <v>55.003700000000002</v>
      </c>
      <c r="O45" s="252">
        <f>'Математика-4 2025 расклад'!L45</f>
        <v>44</v>
      </c>
      <c r="P45" s="308">
        <f>'Математика-4 2020 расклад'!M46</f>
        <v>44.9</v>
      </c>
      <c r="Q45" s="257">
        <f>'Математика-4 2021 расклад'!M46</f>
        <v>55.17</v>
      </c>
      <c r="R45" s="257">
        <f>'Математика-4 2022 расклад'!M45</f>
        <v>66.666666666666657</v>
      </c>
      <c r="S45" s="223">
        <f>'Математика-4 2023 расклад'!M45</f>
        <v>72.72999999999999</v>
      </c>
      <c r="T45" s="406">
        <f>'Математика-4 2024 расклад'!M45</f>
        <v>77.47</v>
      </c>
      <c r="U45" s="415">
        <f>'Математика-4 2025 расклад'!M45</f>
        <v>80</v>
      </c>
      <c r="V45" s="231">
        <f>'Математика-4 2020 расклад'!N46</f>
        <v>7.0020999999999995</v>
      </c>
      <c r="W45" s="248">
        <f>'Математика-4 2021 расклад'!N46</f>
        <v>2.9986000000000002</v>
      </c>
      <c r="X45" s="248">
        <f>'Математика-4 2022 расклад'!N45</f>
        <v>8</v>
      </c>
      <c r="Y45" s="222">
        <f>'Математика-4 2023 расклад'!N45</f>
        <v>3.9995999999999996</v>
      </c>
      <c r="Z45" s="399">
        <f>'Математика-4 2024 расклад'!N45</f>
        <v>0</v>
      </c>
      <c r="AA45" s="252">
        <f>'Математика-4 2025 расклад'!N45</f>
        <v>1.0010000000000001</v>
      </c>
      <c r="AB45" s="308">
        <f>'Математика-4 2020 расклад'!O46</f>
        <v>14.29</v>
      </c>
      <c r="AC45" s="257">
        <f>'Математика-4 2021 расклад'!O46</f>
        <v>5.17</v>
      </c>
      <c r="AD45" s="263">
        <f>'Математика-4 2022 расклад'!O45</f>
        <v>11.111111111111111</v>
      </c>
      <c r="AE45" s="263">
        <f>'Математика-4 2023 расклад'!O45</f>
        <v>6.06</v>
      </c>
      <c r="AF45" s="263">
        <f>'Математика-4 2024 расклад'!O45</f>
        <v>0</v>
      </c>
      <c r="AG45" s="262">
        <f>'Математика-4 2025 расклад'!O45</f>
        <v>1.82</v>
      </c>
      <c r="AH45" s="425"/>
    </row>
    <row r="46" spans="1:34" s="205" customFormat="1" ht="15" customHeight="1" x14ac:dyDescent="0.25">
      <c r="A46" s="214">
        <v>16</v>
      </c>
      <c r="B46" s="216">
        <v>30940</v>
      </c>
      <c r="C46" s="226" t="s">
        <v>38</v>
      </c>
      <c r="D46" s="231">
        <f>'Математика-4 2020 расклад'!K47</f>
        <v>100</v>
      </c>
      <c r="E46" s="248">
        <f>'Математика-4 2021 расклад'!K47</f>
        <v>107</v>
      </c>
      <c r="F46" s="248">
        <f>'Математика-4 2022 расклад'!K46</f>
        <v>103</v>
      </c>
      <c r="G46" s="248">
        <f>'Математика-4 2023 расклад'!K46</f>
        <v>127</v>
      </c>
      <c r="H46" s="248">
        <f>'Математика-4 2024 расклад'!K46</f>
        <v>123</v>
      </c>
      <c r="I46" s="252">
        <f>'Математика-4 2025 расклад'!K46</f>
        <v>113</v>
      </c>
      <c r="J46" s="231">
        <f>'Математика-4 2020 расклад'!L47</f>
        <v>66</v>
      </c>
      <c r="K46" s="248">
        <f>'Математика-4 2021 расклад'!L47</f>
        <v>75.991399999999999</v>
      </c>
      <c r="L46" s="248">
        <f>'Математика-4 2022 расклад'!L46</f>
        <v>79.999999999999986</v>
      </c>
      <c r="M46" s="222">
        <f>'Математика-4 2023 расклад'!L46</f>
        <v>104.00030000000001</v>
      </c>
      <c r="N46" s="399">
        <f>'Математика-4 2024 расклад'!L46</f>
        <v>95.005200000000002</v>
      </c>
      <c r="O46" s="252">
        <f>'Математика-4 2025 расклад'!L46</f>
        <v>86.004300000000001</v>
      </c>
      <c r="P46" s="308">
        <f>'Математика-4 2020 расклад'!M47</f>
        <v>66</v>
      </c>
      <c r="Q46" s="257">
        <f>'Математика-4 2021 расклад'!M47</f>
        <v>71.02</v>
      </c>
      <c r="R46" s="257">
        <f>'Математика-4 2022 расклад'!M46</f>
        <v>77.669902912621353</v>
      </c>
      <c r="S46" s="223">
        <f>'Математика-4 2023 расклад'!M46</f>
        <v>81.89</v>
      </c>
      <c r="T46" s="406">
        <f>'Математика-4 2024 расклад'!M46</f>
        <v>77.240000000000009</v>
      </c>
      <c r="U46" s="415">
        <f>'Математика-4 2025 расклад'!M46</f>
        <v>76.11</v>
      </c>
      <c r="V46" s="231">
        <f>'Математика-4 2020 расклад'!N47</f>
        <v>7</v>
      </c>
      <c r="W46" s="248">
        <f>'Математика-4 2021 расклад'!N47</f>
        <v>4.9969000000000001</v>
      </c>
      <c r="X46" s="248">
        <f>'Математика-4 2022 расклад'!N46</f>
        <v>6</v>
      </c>
      <c r="Y46" s="222">
        <f>'Математика-4 2023 расклад'!N46</f>
        <v>5.9943999999999997</v>
      </c>
      <c r="Z46" s="399">
        <f>'Математика-4 2024 расклад'!N46</f>
        <v>2.0048999999999997</v>
      </c>
      <c r="AA46" s="252">
        <f>'Математика-4 2025 расклад'!N46</f>
        <v>2.9944999999999999</v>
      </c>
      <c r="AB46" s="308">
        <f>'Математика-4 2020 расклад'!O47</f>
        <v>7</v>
      </c>
      <c r="AC46" s="257">
        <f>'Математика-4 2021 расклад'!O47</f>
        <v>4.67</v>
      </c>
      <c r="AD46" s="263">
        <f>'Математика-4 2022 расклад'!O46</f>
        <v>5.825242718446602</v>
      </c>
      <c r="AE46" s="263">
        <f>'Математика-4 2023 расклад'!O46</f>
        <v>4.72</v>
      </c>
      <c r="AF46" s="263">
        <f>'Математика-4 2024 расклад'!O46</f>
        <v>1.63</v>
      </c>
      <c r="AG46" s="262">
        <f>'Математика-4 2025 расклад'!O46</f>
        <v>2.65</v>
      </c>
      <c r="AH46" s="425"/>
    </row>
    <row r="47" spans="1:34" s="205" customFormat="1" ht="15" customHeight="1" thickBot="1" x14ac:dyDescent="0.3">
      <c r="A47" s="214">
        <v>17</v>
      </c>
      <c r="B47" s="201">
        <v>31480</v>
      </c>
      <c r="C47" s="228" t="s">
        <v>40</v>
      </c>
      <c r="D47" s="235">
        <f>'Математика-4 2020 расклад'!K48</f>
        <v>118</v>
      </c>
      <c r="E47" s="249">
        <f>'Математика-4 2021 расклад'!K48</f>
        <v>105</v>
      </c>
      <c r="F47" s="249">
        <f>'Математика-4 2022 расклад'!K47</f>
        <v>113</v>
      </c>
      <c r="G47" s="249">
        <f>'Математика-4 2023 расклад'!K47</f>
        <v>148</v>
      </c>
      <c r="H47" s="249">
        <f>'Математика-4 2024 расклад'!K47</f>
        <v>126</v>
      </c>
      <c r="I47" s="253">
        <f>'Математика-4 2025 расклад'!K47</f>
        <v>114</v>
      </c>
      <c r="J47" s="235">
        <f>'Математика-4 2020 расклад'!L48</f>
        <v>80.995200000000011</v>
      </c>
      <c r="K47" s="249">
        <f>'Математика-4 2021 расклад'!L48</f>
        <v>93.009</v>
      </c>
      <c r="L47" s="249">
        <f>'Математика-4 2022 расклад'!L47</f>
        <v>69</v>
      </c>
      <c r="M47" s="236">
        <f>'Математика-4 2023 расклад'!L47</f>
        <v>104.99119999999999</v>
      </c>
      <c r="N47" s="400">
        <f>'Математика-4 2024 расклад'!L47</f>
        <v>93.000599999999991</v>
      </c>
      <c r="O47" s="253">
        <f>'Математика-4 2025 расклад'!L47</f>
        <v>77.998800000000003</v>
      </c>
      <c r="P47" s="309">
        <f>'Математика-4 2020 расклад'!M48</f>
        <v>68.64</v>
      </c>
      <c r="Q47" s="258">
        <f>'Математика-4 2021 расклад'!M48</f>
        <v>88.58</v>
      </c>
      <c r="R47" s="258">
        <f>'Математика-4 2022 расклад'!M47</f>
        <v>61.061946902654867</v>
      </c>
      <c r="S47" s="237">
        <f>'Математика-4 2023 расклад'!M47</f>
        <v>70.94</v>
      </c>
      <c r="T47" s="407">
        <f>'Математика-4 2024 расклад'!M47</f>
        <v>73.81</v>
      </c>
      <c r="U47" s="416">
        <f>'Математика-4 2025 расклад'!M47</f>
        <v>68.42</v>
      </c>
      <c r="V47" s="235">
        <f>'Математика-4 2020 расклад'!N48</f>
        <v>5.9944000000000006</v>
      </c>
      <c r="W47" s="249">
        <f>'Математика-4 2021 расклад'!N48</f>
        <v>0</v>
      </c>
      <c r="X47" s="249">
        <f>'Математика-4 2022 расклад'!N47</f>
        <v>9</v>
      </c>
      <c r="Y47" s="236">
        <f>'Математика-4 2023 расклад'!N47</f>
        <v>8.0068000000000001</v>
      </c>
      <c r="Z47" s="400">
        <f>'Математика-4 2024 расклад'!N47</f>
        <v>2.9988000000000001</v>
      </c>
      <c r="AA47" s="253">
        <f>'Математика-4 2025 расклад'!N47</f>
        <v>4.0014000000000003</v>
      </c>
      <c r="AB47" s="309">
        <f>'Математика-4 2020 расклад'!O48</f>
        <v>5.08</v>
      </c>
      <c r="AC47" s="258">
        <f>'Математика-4 2021 расклад'!O48</f>
        <v>0</v>
      </c>
      <c r="AD47" s="337">
        <f>'Математика-4 2022 расклад'!O47</f>
        <v>7.9646017699115044</v>
      </c>
      <c r="AE47" s="337">
        <f>'Математика-4 2023 расклад'!O47</f>
        <v>5.41</v>
      </c>
      <c r="AF47" s="337">
        <f>'Математика-4 2024 расклад'!O47</f>
        <v>2.38</v>
      </c>
      <c r="AG47" s="368">
        <f>'Математика-4 2025 расклад'!O47</f>
        <v>3.51</v>
      </c>
      <c r="AH47" s="425"/>
    </row>
    <row r="48" spans="1:34" s="205" customFormat="1" ht="15" customHeight="1" thickBot="1" x14ac:dyDescent="0.3">
      <c r="A48" s="35"/>
      <c r="B48" s="51"/>
      <c r="C48" s="229" t="s">
        <v>106</v>
      </c>
      <c r="D48" s="342">
        <f>'Математика-4 2020 расклад'!K49</f>
        <v>1658</v>
      </c>
      <c r="E48" s="344">
        <f>'Математика-4 2021 расклад'!K49</f>
        <v>1945</v>
      </c>
      <c r="F48" s="344">
        <f>'Математика-4 2022 расклад'!K48</f>
        <v>1852</v>
      </c>
      <c r="G48" s="344">
        <f>'Математика-4 2023 расклад'!K48</f>
        <v>2189</v>
      </c>
      <c r="H48" s="344">
        <f>'Математика-4 2024 расклад'!K48</f>
        <v>2237</v>
      </c>
      <c r="I48" s="345">
        <f>'Математика-4 2025 расклад'!K48</f>
        <v>2413</v>
      </c>
      <c r="J48" s="342">
        <f>'Математика-4 2020 расклад'!L49</f>
        <v>1193.9499999999998</v>
      </c>
      <c r="K48" s="344">
        <f>'Математика-4 2021 расклад'!L49</f>
        <v>1618.0200999999997</v>
      </c>
      <c r="L48" s="344">
        <f>'Математика-4 2022 расклад'!L48</f>
        <v>1352</v>
      </c>
      <c r="M48" s="343">
        <f>'Математика-4 2023 расклад'!L48</f>
        <v>1704.0495999999998</v>
      </c>
      <c r="N48" s="397">
        <f>'Математика-4 2024 расклад'!L48</f>
        <v>1684.9841000000004</v>
      </c>
      <c r="O48" s="345">
        <f>'Математика-4 2025 расклад'!L48</f>
        <v>1751.9945000000005</v>
      </c>
      <c r="P48" s="348">
        <f>'Математика-4 2020 расклад'!M49</f>
        <v>69.60923976608187</v>
      </c>
      <c r="Q48" s="347">
        <f>'Математика-4 2021 расклад'!M49</f>
        <v>80.708421052631593</v>
      </c>
      <c r="R48" s="347">
        <f>'Математика-4 2022 расклад'!M48</f>
        <v>71.380459600392768</v>
      </c>
      <c r="S48" s="346">
        <f>'Математика-4 2023 расклад'!M48</f>
        <v>78.498500000000007</v>
      </c>
      <c r="T48" s="404">
        <f>'Математика-4 2024 расклад'!M48</f>
        <v>79.347499999999997</v>
      </c>
      <c r="U48" s="413">
        <f>'Математика-4 2025 расклад'!M48</f>
        <v>78.032499999999999</v>
      </c>
      <c r="V48" s="342">
        <f>'Математика-4 2020 расклад'!N49</f>
        <v>94.996499999999983</v>
      </c>
      <c r="W48" s="344">
        <f>'Математика-4 2021 расклад'!N49</f>
        <v>25.995899999999999</v>
      </c>
      <c r="X48" s="344">
        <f>'Математика-4 2022 расклад'!N48</f>
        <v>75</v>
      </c>
      <c r="Y48" s="343">
        <f>'Математика-4 2023 расклад'!N48</f>
        <v>45.994</v>
      </c>
      <c r="Z48" s="397">
        <f>'Математика-4 2024 расклад'!N48</f>
        <v>39.007600000000004</v>
      </c>
      <c r="AA48" s="345">
        <f>'Математика-4 2025 расклад'!N48</f>
        <v>24.028599999999997</v>
      </c>
      <c r="AB48" s="348">
        <f>'Математика-4 2020 расклад'!O49</f>
        <v>9.2956249999999994</v>
      </c>
      <c r="AC48" s="347">
        <f>'Математика-4 2021 расклад'!O49</f>
        <v>1.8673684210526313</v>
      </c>
      <c r="AD48" s="350">
        <f>'Математика-4 2022 расклад'!O48</f>
        <v>4.426289166918747</v>
      </c>
      <c r="AE48" s="350">
        <f>'Математика-4 2023 расклад'!O48</f>
        <v>3.1989999999999998</v>
      </c>
      <c r="AF48" s="350">
        <f>'Математика-4 2024 расклад'!O48</f>
        <v>5.0029999999999992</v>
      </c>
      <c r="AG48" s="320">
        <f>'Математика-4 2025 расклад'!O48</f>
        <v>2.2438461538461536</v>
      </c>
      <c r="AH48" s="425"/>
    </row>
    <row r="49" spans="1:34" s="205" customFormat="1" ht="15" customHeight="1" x14ac:dyDescent="0.25">
      <c r="A49" s="212">
        <v>1</v>
      </c>
      <c r="B49" s="49">
        <v>40010</v>
      </c>
      <c r="C49" s="225" t="s">
        <v>41</v>
      </c>
      <c r="D49" s="240">
        <f>'Математика-4 2020 расклад'!K50</f>
        <v>189</v>
      </c>
      <c r="E49" s="247">
        <f>'Математика-4 2021 расклад'!K50</f>
        <v>242</v>
      </c>
      <c r="F49" s="247">
        <f>'Математика-4 2022 расклад'!K49</f>
        <v>227</v>
      </c>
      <c r="G49" s="247">
        <f>'Математика-4 2023 расклад'!K49</f>
        <v>256</v>
      </c>
      <c r="H49" s="247">
        <f>'Математика-4 2024 расклад'!K49</f>
        <v>217</v>
      </c>
      <c r="I49" s="251">
        <f>'Математика-4 2025 расклад'!K49</f>
        <v>245</v>
      </c>
      <c r="J49" s="240">
        <f>'Математика-4 2020 расклад'!L50</f>
        <v>157.98509999999999</v>
      </c>
      <c r="K49" s="247">
        <f>'Математика-4 2021 расклад'!L50</f>
        <v>216.00920000000002</v>
      </c>
      <c r="L49" s="247">
        <f>'Математика-4 2022 расклад'!L49</f>
        <v>216</v>
      </c>
      <c r="M49" s="241">
        <f>'Математика-4 2023 расклад'!L49</f>
        <v>231.01440000000002</v>
      </c>
      <c r="N49" s="398">
        <f>'Математика-4 2024 расклад'!L49</f>
        <v>193.99800000000002</v>
      </c>
      <c r="O49" s="251">
        <f>'Математика-4 2025 расклад'!L49</f>
        <v>202.98249999999999</v>
      </c>
      <c r="P49" s="307">
        <f>'Математика-4 2020 расклад'!M50</f>
        <v>83.59</v>
      </c>
      <c r="Q49" s="256">
        <f>'Математика-4 2021 расклад'!M50</f>
        <v>89.26</v>
      </c>
      <c r="R49" s="256">
        <f>'Математика-4 2022 расклад'!M49</f>
        <v>95.154185022026439</v>
      </c>
      <c r="S49" s="370">
        <f>'Математика-4 2023 расклад'!M49</f>
        <v>90.240000000000009</v>
      </c>
      <c r="T49" s="405">
        <f>'Математика-4 2024 расклад'!M49</f>
        <v>89.4</v>
      </c>
      <c r="U49" s="414">
        <f>'Математика-4 2025 расклад'!M49</f>
        <v>82.85</v>
      </c>
      <c r="V49" s="240">
        <f>'Математика-4 2020 расклад'!N50</f>
        <v>2.0034000000000001</v>
      </c>
      <c r="W49" s="247">
        <f>'Математика-4 2021 расклад'!N50</f>
        <v>0.99219999999999997</v>
      </c>
      <c r="X49" s="247">
        <f>'Математика-4 2022 расклад'!N49</f>
        <v>0</v>
      </c>
      <c r="Y49" s="241">
        <f>'Математика-4 2023 расклад'!N49</f>
        <v>1.9968000000000001</v>
      </c>
      <c r="Z49" s="398">
        <f>'Математика-4 2024 расклад'!N49</f>
        <v>0.99820000000000009</v>
      </c>
      <c r="AA49" s="251">
        <f>'Математика-4 2025 расклад'!N49</f>
        <v>2.0089999999999999</v>
      </c>
      <c r="AB49" s="307">
        <f>'Математика-4 2020 расклад'!O50</f>
        <v>1.06</v>
      </c>
      <c r="AC49" s="256">
        <f>'Математика-4 2021 расклад'!O50</f>
        <v>0.41</v>
      </c>
      <c r="AD49" s="336">
        <f>'Математика-4 2022 расклад'!O49</f>
        <v>0</v>
      </c>
      <c r="AE49" s="336">
        <f>'Математика-4 2023 расклад'!O49</f>
        <v>0.78</v>
      </c>
      <c r="AF49" s="336">
        <f>'Математика-4 2024 расклад'!O49</f>
        <v>0.46</v>
      </c>
      <c r="AG49" s="367">
        <f>'Математика-4 2025 расклад'!O49</f>
        <v>0.82</v>
      </c>
      <c r="AH49" s="425"/>
    </row>
    <row r="50" spans="1:34" s="205" customFormat="1" ht="15" customHeight="1" x14ac:dyDescent="0.25">
      <c r="A50" s="209">
        <v>2</v>
      </c>
      <c r="B50" s="216">
        <v>40030</v>
      </c>
      <c r="C50" s="226" t="s">
        <v>43</v>
      </c>
      <c r="D50" s="231">
        <f>'Математика-4 2020 расклад'!K51</f>
        <v>52</v>
      </c>
      <c r="E50" s="248">
        <f>'Математика-4 2021 расклад'!K51</f>
        <v>60</v>
      </c>
      <c r="F50" s="248">
        <f>'Математика-4 2022 расклад'!K50</f>
        <v>56</v>
      </c>
      <c r="G50" s="248">
        <f>'Математика-4 2023 расклад'!K50</f>
        <v>54</v>
      </c>
      <c r="H50" s="248">
        <f>'Математика-4 2024 расклад'!K50</f>
        <v>80</v>
      </c>
      <c r="I50" s="252">
        <f>'Математика-4 2025 расклад'!K50</f>
        <v>78</v>
      </c>
      <c r="J50" s="231">
        <f>'Математика-4 2020 расклад'!L51</f>
        <v>44.002399999999994</v>
      </c>
      <c r="K50" s="248">
        <f>'Математика-4 2021 расклад'!L51</f>
        <v>56.004000000000005</v>
      </c>
      <c r="L50" s="248">
        <f>'Математика-4 2022 расклад'!L50</f>
        <v>56</v>
      </c>
      <c r="M50" s="222">
        <f>'Математика-4 2023 расклад'!L50</f>
        <v>53.001000000000005</v>
      </c>
      <c r="N50" s="399">
        <f>'Математика-4 2024 расклад'!L50</f>
        <v>80</v>
      </c>
      <c r="O50" s="252">
        <f>'Математика-4 2025 расклад'!L50</f>
        <v>68.000399999999985</v>
      </c>
      <c r="P50" s="308">
        <f>'Математика-4 2020 расклад'!M51</f>
        <v>84.62</v>
      </c>
      <c r="Q50" s="257">
        <f>'Математика-4 2021 расклад'!M51</f>
        <v>93.34</v>
      </c>
      <c r="R50" s="257">
        <f>'Математика-4 2022 расклад'!M50</f>
        <v>100</v>
      </c>
      <c r="S50" s="371">
        <f>'Математика-4 2023 расклад'!M50</f>
        <v>98.15</v>
      </c>
      <c r="T50" s="406">
        <f>'Математика-4 2024 расклад'!M50</f>
        <v>100</v>
      </c>
      <c r="U50" s="415">
        <f>'Математика-4 2025 расклад'!M50</f>
        <v>87.179999999999993</v>
      </c>
      <c r="V50" s="231">
        <f>'Математика-4 2020 расклад'!N51</f>
        <v>0.99840000000000007</v>
      </c>
      <c r="W50" s="248">
        <f>'Математика-4 2021 расклад'!N51</f>
        <v>0</v>
      </c>
      <c r="X50" s="248">
        <f>'Математика-4 2022 расклад'!N50</f>
        <v>0</v>
      </c>
      <c r="Y50" s="222">
        <f>'Математика-4 2023 расклад'!N50</f>
        <v>0.99900000000000011</v>
      </c>
      <c r="Z50" s="399">
        <f>'Математика-4 2024 расклад'!N50</f>
        <v>0</v>
      </c>
      <c r="AA50" s="252">
        <f>'Математика-4 2025 расклад'!N50</f>
        <v>0</v>
      </c>
      <c r="AB50" s="308">
        <f>'Математика-4 2020 расклад'!O51</f>
        <v>1.92</v>
      </c>
      <c r="AC50" s="257">
        <f>'Математика-4 2021 расклад'!O51</f>
        <v>0</v>
      </c>
      <c r="AD50" s="263">
        <f>'Математика-4 2022 расклад'!O50</f>
        <v>0</v>
      </c>
      <c r="AE50" s="263">
        <f>'Математика-4 2023 расклад'!O50</f>
        <v>1.85</v>
      </c>
      <c r="AF50" s="263">
        <f>'Математика-4 2024 расклад'!O50</f>
        <v>0</v>
      </c>
      <c r="AG50" s="262">
        <f>'Математика-4 2025 расклад'!O50</f>
        <v>0</v>
      </c>
      <c r="AH50" s="425"/>
    </row>
    <row r="51" spans="1:34" s="205" customFormat="1" ht="15" customHeight="1" x14ac:dyDescent="0.25">
      <c r="A51" s="209">
        <v>3</v>
      </c>
      <c r="B51" s="216">
        <v>40410</v>
      </c>
      <c r="C51" s="226" t="s">
        <v>50</v>
      </c>
      <c r="D51" s="231">
        <f>'Математика-4 2020 расклад'!K52</f>
        <v>171</v>
      </c>
      <c r="E51" s="248">
        <f>'Математика-4 2021 расклад'!K52</f>
        <v>184</v>
      </c>
      <c r="F51" s="248">
        <f>'Математика-4 2022 расклад'!K51</f>
        <v>174</v>
      </c>
      <c r="G51" s="248">
        <f>'Математика-4 2023 расклад'!K51</f>
        <v>204</v>
      </c>
      <c r="H51" s="248">
        <f>'Математика-4 2024 расклад'!K51</f>
        <v>190</v>
      </c>
      <c r="I51" s="252">
        <f>'Математика-4 2025 расклад'!K51</f>
        <v>193</v>
      </c>
      <c r="J51" s="231">
        <f>'Математика-4 2020 расклад'!L52</f>
        <v>145.99979999999999</v>
      </c>
      <c r="K51" s="248">
        <f>'Математика-4 2021 расклад'!L52</f>
        <v>177.00799999999998</v>
      </c>
      <c r="L51" s="248">
        <f>'Математика-4 2022 расклад'!L51</f>
        <v>168.00000000000003</v>
      </c>
      <c r="M51" s="222">
        <f>'Математика-4 2023 расклад'!L51</f>
        <v>193.00439999999998</v>
      </c>
      <c r="N51" s="399">
        <f>'Математика-4 2024 расклад'!L51</f>
        <v>190</v>
      </c>
      <c r="O51" s="252">
        <f>'Математика-4 2025 расклад'!L51</f>
        <v>179.00749999999999</v>
      </c>
      <c r="P51" s="308">
        <f>'Математика-4 2020 расклад'!M52</f>
        <v>85.38</v>
      </c>
      <c r="Q51" s="257">
        <f>'Математика-4 2021 расклад'!M52</f>
        <v>96.2</v>
      </c>
      <c r="R51" s="257">
        <f>'Математика-4 2022 расклад'!M51</f>
        <v>96.551724137931046</v>
      </c>
      <c r="S51" s="223">
        <f>'Математика-4 2023 расклад'!M51</f>
        <v>94.61</v>
      </c>
      <c r="T51" s="406">
        <f>'Математика-4 2024 расклад'!M51</f>
        <v>100</v>
      </c>
      <c r="U51" s="415">
        <f>'Математика-4 2025 расклад'!M51</f>
        <v>92.75</v>
      </c>
      <c r="V51" s="231">
        <f>'Математика-4 2020 расклад'!N52</f>
        <v>0</v>
      </c>
      <c r="W51" s="248">
        <f>'Математика-4 2021 расклад'!N52</f>
        <v>0</v>
      </c>
      <c r="X51" s="248">
        <f>'Математика-4 2022 расклад'!N51</f>
        <v>1</v>
      </c>
      <c r="Y51" s="222">
        <f>'Математика-4 2023 расклад'!N51</f>
        <v>0</v>
      </c>
      <c r="Z51" s="399">
        <f>'Математика-4 2024 расклад'!N51</f>
        <v>0</v>
      </c>
      <c r="AA51" s="252">
        <f>'Математика-4 2025 расклад'!N51</f>
        <v>0</v>
      </c>
      <c r="AB51" s="308">
        <f>'Математика-4 2020 расклад'!O52</f>
        <v>0</v>
      </c>
      <c r="AC51" s="257">
        <f>'Математика-4 2021 расклад'!O52</f>
        <v>0</v>
      </c>
      <c r="AD51" s="263">
        <f>'Математика-4 2022 расклад'!O51</f>
        <v>0.57471264367816088</v>
      </c>
      <c r="AE51" s="263">
        <f>'Математика-4 2023 расклад'!O51</f>
        <v>0</v>
      </c>
      <c r="AF51" s="263">
        <f>'Математика-4 2024 расклад'!O51</f>
        <v>0</v>
      </c>
      <c r="AG51" s="262">
        <f>'Математика-4 2025 расклад'!O51</f>
        <v>0</v>
      </c>
      <c r="AH51" s="425"/>
    </row>
    <row r="52" spans="1:34" s="205" customFormat="1" ht="15" customHeight="1" x14ac:dyDescent="0.25">
      <c r="A52" s="209">
        <v>4</v>
      </c>
      <c r="B52" s="216">
        <v>40011</v>
      </c>
      <c r="C52" s="226" t="s">
        <v>42</v>
      </c>
      <c r="D52" s="231">
        <f>'Математика-4 2020 расклад'!K53</f>
        <v>217</v>
      </c>
      <c r="E52" s="248">
        <f>'Математика-4 2021 расклад'!K53</f>
        <v>232</v>
      </c>
      <c r="F52" s="248">
        <f>'Математика-4 2022 расклад'!K52</f>
        <v>225</v>
      </c>
      <c r="G52" s="248">
        <f>'Математика-4 2023 расклад'!K52</f>
        <v>252</v>
      </c>
      <c r="H52" s="248">
        <f>'Математика-4 2024 расклад'!K52</f>
        <v>284</v>
      </c>
      <c r="I52" s="252">
        <f>'Математика-4 2025 расклад'!K52</f>
        <v>305</v>
      </c>
      <c r="J52" s="231">
        <f>'Математика-4 2020 расклад'!L53</f>
        <v>156.00130000000001</v>
      </c>
      <c r="K52" s="248">
        <f>'Математика-4 2021 расклад'!L53</f>
        <v>181.00639999999999</v>
      </c>
      <c r="L52" s="248">
        <f>'Математика-4 2022 расклад'!L52</f>
        <v>149.99999999999997</v>
      </c>
      <c r="M52" s="222">
        <f>'Математика-4 2023 расклад'!L52</f>
        <v>204.01920000000001</v>
      </c>
      <c r="N52" s="399">
        <f>'Математика-4 2024 расклад'!L52</f>
        <v>247.98879999999997</v>
      </c>
      <c r="O52" s="252">
        <f>'Математика-4 2025 расклад'!L52</f>
        <v>275.01849999999996</v>
      </c>
      <c r="P52" s="308">
        <f>'Математика-4 2020 расклад'!M53</f>
        <v>71.89</v>
      </c>
      <c r="Q52" s="257">
        <f>'Математика-4 2021 расклад'!M53</f>
        <v>78.02</v>
      </c>
      <c r="R52" s="257">
        <f>'Математика-4 2022 расклад'!M52</f>
        <v>66.666666666666657</v>
      </c>
      <c r="S52" s="223">
        <f>'Математика-4 2023 расклад'!M52</f>
        <v>80.960000000000008</v>
      </c>
      <c r="T52" s="406">
        <f>'Математика-4 2024 расклад'!M52</f>
        <v>87.32</v>
      </c>
      <c r="U52" s="417">
        <f>'Математика-4 2025 расклад'!M52</f>
        <v>90.169999999999987</v>
      </c>
      <c r="V52" s="231">
        <f>'Математика-4 2020 расклад'!N53</f>
        <v>15.992899999999999</v>
      </c>
      <c r="W52" s="248">
        <f>'Математика-4 2021 расклад'!N53</f>
        <v>8.0040000000000013</v>
      </c>
      <c r="X52" s="248">
        <f>'Математика-4 2022 расклад'!N52</f>
        <v>12.000000000000002</v>
      </c>
      <c r="Y52" s="222">
        <f>'Математика-4 2023 расклад'!N52</f>
        <v>1.9908000000000001</v>
      </c>
      <c r="Z52" s="399">
        <f>'Математика-4 2024 расклад'!N52</f>
        <v>9.0028000000000006</v>
      </c>
      <c r="AA52" s="252">
        <f>'Математика-4 2025 расклад'!N52</f>
        <v>1.0065</v>
      </c>
      <c r="AB52" s="308">
        <f>'Математика-4 2020 расклад'!O53</f>
        <v>7.37</v>
      </c>
      <c r="AC52" s="257">
        <f>'Математика-4 2021 расклад'!O53</f>
        <v>3.45</v>
      </c>
      <c r="AD52" s="263">
        <f>'Математика-4 2022 расклад'!O52</f>
        <v>5.3333333333333339</v>
      </c>
      <c r="AE52" s="263">
        <f>'Математика-4 2023 расклад'!O52</f>
        <v>0.79</v>
      </c>
      <c r="AF52" s="263">
        <f>'Математика-4 2024 расклад'!O52</f>
        <v>3.17</v>
      </c>
      <c r="AG52" s="262">
        <f>'Математика-4 2025 расклад'!O52</f>
        <v>0.33</v>
      </c>
      <c r="AH52" s="425"/>
    </row>
    <row r="53" spans="1:34" s="205" customFormat="1" ht="15" customHeight="1" x14ac:dyDescent="0.25">
      <c r="A53" s="209">
        <v>5</v>
      </c>
      <c r="B53" s="216">
        <v>40080</v>
      </c>
      <c r="C53" s="226" t="s">
        <v>98</v>
      </c>
      <c r="D53" s="231">
        <f>'Математика-4 2020 расклад'!K54</f>
        <v>123</v>
      </c>
      <c r="E53" s="248">
        <f>'Математика-4 2021 расклад'!K54</f>
        <v>150</v>
      </c>
      <c r="F53" s="248">
        <f>'Математика-4 2022 расклад'!K53</f>
        <v>121</v>
      </c>
      <c r="G53" s="248">
        <f>'Математика-4 2023 расклад'!K53</f>
        <v>152</v>
      </c>
      <c r="H53" s="248">
        <f>'Математика-4 2024 расклад'!K53</f>
        <v>134</v>
      </c>
      <c r="I53" s="252">
        <f>'Математика-4 2025 расклад'!K53</f>
        <v>155</v>
      </c>
      <c r="J53" s="231">
        <f>'Математика-4 2020 расклад'!L54</f>
        <v>87.994200000000006</v>
      </c>
      <c r="K53" s="248">
        <f>'Математика-4 2021 расклад'!L54</f>
        <v>133.995</v>
      </c>
      <c r="L53" s="248">
        <f>'Математика-4 2022 расклад'!L53</f>
        <v>81</v>
      </c>
      <c r="M53" s="222">
        <f>'Математика-4 2023 расклад'!L53</f>
        <v>130.00559999999999</v>
      </c>
      <c r="N53" s="399">
        <f>'Математика-4 2024 расклад'!L53</f>
        <v>90.99939999999998</v>
      </c>
      <c r="O53" s="252">
        <f>'Математика-4 2025 расклад'!L53</f>
        <v>112.995</v>
      </c>
      <c r="P53" s="308">
        <f>'Математика-4 2020 расклад'!M54</f>
        <v>71.540000000000006</v>
      </c>
      <c r="Q53" s="257">
        <f>'Математика-4 2021 расклад'!M54</f>
        <v>89.33</v>
      </c>
      <c r="R53" s="257">
        <f>'Математика-4 2022 расклад'!M53</f>
        <v>66.942148760330582</v>
      </c>
      <c r="S53" s="223">
        <f>'Математика-4 2023 расклад'!M53</f>
        <v>85.53</v>
      </c>
      <c r="T53" s="406">
        <f>'Математика-4 2024 расклад'!M53</f>
        <v>67.91</v>
      </c>
      <c r="U53" s="415">
        <f>'Математика-4 2025 расклад'!M53</f>
        <v>72.900000000000006</v>
      </c>
      <c r="V53" s="231">
        <f>'Математика-4 2020 расклад'!N54</f>
        <v>0</v>
      </c>
      <c r="W53" s="248">
        <f>'Математика-4 2021 расклад'!N54</f>
        <v>0</v>
      </c>
      <c r="X53" s="248">
        <f>'Математика-4 2022 расклад'!N53</f>
        <v>3</v>
      </c>
      <c r="Y53" s="222">
        <f>'Математика-4 2023 расклад'!N53</f>
        <v>0</v>
      </c>
      <c r="Z53" s="399">
        <f>'Математика-4 2024 расклад'!N53</f>
        <v>0</v>
      </c>
      <c r="AA53" s="252">
        <f>'Математика-4 2025 расклад'!N53</f>
        <v>1.0075000000000001</v>
      </c>
      <c r="AB53" s="308">
        <f>'Математика-4 2020 расклад'!O54</f>
        <v>0</v>
      </c>
      <c r="AC53" s="257">
        <f>'Математика-4 2021 расклад'!O54</f>
        <v>0</v>
      </c>
      <c r="AD53" s="263">
        <f>'Математика-4 2022 расклад'!O53</f>
        <v>2.4793388429752068</v>
      </c>
      <c r="AE53" s="263">
        <f>'Математика-4 2023 расклад'!O53</f>
        <v>0</v>
      </c>
      <c r="AF53" s="263">
        <f>'Математика-4 2024 расклад'!O53</f>
        <v>0</v>
      </c>
      <c r="AG53" s="262">
        <f>'Математика-4 2025 расклад'!O53</f>
        <v>0.65</v>
      </c>
      <c r="AH53" s="425"/>
    </row>
    <row r="54" spans="1:34" s="205" customFormat="1" ht="15" customHeight="1" x14ac:dyDescent="0.25">
      <c r="A54" s="209">
        <v>6</v>
      </c>
      <c r="B54" s="216">
        <v>40100</v>
      </c>
      <c r="C54" s="226" t="s">
        <v>44</v>
      </c>
      <c r="D54" s="231">
        <f>'Математика-4 2020 расклад'!K55</f>
        <v>86</v>
      </c>
      <c r="E54" s="248">
        <f>'Математика-4 2021 расклад'!K55</f>
        <v>109</v>
      </c>
      <c r="F54" s="248">
        <f>'Математика-4 2022 расклад'!K54</f>
        <v>102</v>
      </c>
      <c r="G54" s="248">
        <f>'Математика-4 2023 расклад'!K54</f>
        <v>111</v>
      </c>
      <c r="H54" s="248">
        <f>'Математика-4 2024 расклад'!K54</f>
        <v>127</v>
      </c>
      <c r="I54" s="252">
        <f>'Математика-4 2025 расклад'!K54</f>
        <v>116</v>
      </c>
      <c r="J54" s="231">
        <f>'Математика-4 2020 расклад'!L55</f>
        <v>68.997800000000012</v>
      </c>
      <c r="K54" s="248">
        <f>'Математика-4 2021 расклад'!L55</f>
        <v>93.990700000000004</v>
      </c>
      <c r="L54" s="248">
        <f>'Математика-4 2022 расклад'!L54</f>
        <v>55</v>
      </c>
      <c r="M54" s="222">
        <f>'Математика-4 2023 расклад'!L54</f>
        <v>82.994699999999995</v>
      </c>
      <c r="N54" s="399">
        <f>'Математика-4 2024 расклад'!L54</f>
        <v>109.00409999999999</v>
      </c>
      <c r="O54" s="252">
        <f>'Математика-4 2025 расклад'!L54</f>
        <v>87.997600000000006</v>
      </c>
      <c r="P54" s="308">
        <f>'Математика-4 2020 расклад'!M55</f>
        <v>80.23</v>
      </c>
      <c r="Q54" s="257">
        <f>'Математика-4 2021 расклад'!M55</f>
        <v>86.22999999999999</v>
      </c>
      <c r="R54" s="257">
        <f>'Математика-4 2022 расклад'!M54</f>
        <v>53.921568627450981</v>
      </c>
      <c r="S54" s="223">
        <f>'Математика-4 2023 расклад'!M54</f>
        <v>74.77</v>
      </c>
      <c r="T54" s="406">
        <f>'Математика-4 2024 расклад'!M54</f>
        <v>85.83</v>
      </c>
      <c r="U54" s="415">
        <f>'Математика-4 2025 расклад'!M54</f>
        <v>75.86</v>
      </c>
      <c r="V54" s="231">
        <f>'Математика-4 2020 расклад'!N55</f>
        <v>2.0038</v>
      </c>
      <c r="W54" s="248">
        <f>'Математика-4 2021 расклад'!N55</f>
        <v>0</v>
      </c>
      <c r="X54" s="248">
        <f>'Математика-4 2022 расклад'!N54</f>
        <v>8</v>
      </c>
      <c r="Y54" s="222">
        <f>'Математика-4 2023 расклад'!N54</f>
        <v>7.0040999999999993</v>
      </c>
      <c r="Z54" s="399">
        <f>'Математика-4 2024 расклад'!N54</f>
        <v>0</v>
      </c>
      <c r="AA54" s="252">
        <f>'Математика-4 2025 расклад'!N54</f>
        <v>4.0020000000000007</v>
      </c>
      <c r="AB54" s="308">
        <f>'Математика-4 2020 расклад'!O55</f>
        <v>2.33</v>
      </c>
      <c r="AC54" s="257">
        <f>'Математика-4 2021 расклад'!O55</f>
        <v>0</v>
      </c>
      <c r="AD54" s="263">
        <f>'Математика-4 2022 расклад'!O54</f>
        <v>7.8431372549019605</v>
      </c>
      <c r="AE54" s="263">
        <f>'Математика-4 2023 расклад'!O54</f>
        <v>6.31</v>
      </c>
      <c r="AF54" s="263">
        <f>'Математика-4 2024 расклад'!O54</f>
        <v>0</v>
      </c>
      <c r="AG54" s="262">
        <f>'Математика-4 2025 расклад'!O54</f>
        <v>3.45</v>
      </c>
      <c r="AH54" s="425"/>
    </row>
    <row r="55" spans="1:34" s="205" customFormat="1" ht="15" customHeight="1" x14ac:dyDescent="0.25">
      <c r="A55" s="209">
        <v>7</v>
      </c>
      <c r="B55" s="216">
        <v>40020</v>
      </c>
      <c r="C55" s="226" t="s">
        <v>156</v>
      </c>
      <c r="D55" s="231">
        <f>'Математика-4 2020 расклад'!K56</f>
        <v>25</v>
      </c>
      <c r="E55" s="248">
        <f>'Математика-4 2021 расклад'!K56</f>
        <v>26</v>
      </c>
      <c r="F55" s="248">
        <f>'Математика-4 2022 расклад'!K55</f>
        <v>32</v>
      </c>
      <c r="G55" s="248">
        <f>'Математика-4 2023 расклад'!K55</f>
        <v>35</v>
      </c>
      <c r="H55" s="248">
        <f>'Математика-4 2024 расклад'!K55</f>
        <v>35</v>
      </c>
      <c r="I55" s="252">
        <f>'Математика-4 2025 расклад'!K55</f>
        <v>24</v>
      </c>
      <c r="J55" s="231">
        <f>'Математика-4 2020 расклад'!L56</f>
        <v>16</v>
      </c>
      <c r="K55" s="248">
        <f>'Математика-4 2021 расклад'!L56</f>
        <v>24.000599999999999</v>
      </c>
      <c r="L55" s="248">
        <f>'Математика-4 2022 расклад'!L55</f>
        <v>26</v>
      </c>
      <c r="M55" s="222">
        <f>'Математика-4 2023 расклад'!L55</f>
        <v>32.000500000000002</v>
      </c>
      <c r="N55" s="399">
        <f>'Математика-4 2024 расклад'!L55</f>
        <v>29.998500000000003</v>
      </c>
      <c r="O55" s="252">
        <f>'Математика-4 2025 расклад'!L55</f>
        <v>21</v>
      </c>
      <c r="P55" s="308">
        <f>'Математика-4 2020 расклад'!M56</f>
        <v>64</v>
      </c>
      <c r="Q55" s="257">
        <f>'Математика-4 2021 расклад'!M56</f>
        <v>92.31</v>
      </c>
      <c r="R55" s="257">
        <f>'Математика-4 2022 расклад'!M55</f>
        <v>81.25</v>
      </c>
      <c r="S55" s="223">
        <f>'Математика-4 2023 расклад'!M55</f>
        <v>91.43</v>
      </c>
      <c r="T55" s="406">
        <f>'Математика-4 2024 расклад'!M55</f>
        <v>85.710000000000008</v>
      </c>
      <c r="U55" s="415">
        <f>'Математика-4 2025 расклад'!M55</f>
        <v>87.5</v>
      </c>
      <c r="V55" s="231">
        <f>'Математика-4 2020 расклад'!N56</f>
        <v>5</v>
      </c>
      <c r="W55" s="248">
        <f>'Математика-4 2021 расклад'!N56</f>
        <v>1.0010000000000001</v>
      </c>
      <c r="X55" s="248">
        <f>'Математика-4 2022 расклад'!N55</f>
        <v>0</v>
      </c>
      <c r="Y55" s="222">
        <f>'Математика-4 2023 расклад'!N55</f>
        <v>0</v>
      </c>
      <c r="Z55" s="399">
        <f>'Математика-4 2024 расклад'!N55</f>
        <v>0</v>
      </c>
      <c r="AA55" s="252">
        <f>'Математика-4 2025 расклад'!N55</f>
        <v>0</v>
      </c>
      <c r="AB55" s="308">
        <f>'Математика-4 2020 расклад'!O56</f>
        <v>20</v>
      </c>
      <c r="AC55" s="257">
        <f>'Математика-4 2021 расклад'!O56</f>
        <v>3.85</v>
      </c>
      <c r="AD55" s="263">
        <f>'Математика-4 2022 расклад'!O55</f>
        <v>0</v>
      </c>
      <c r="AE55" s="263">
        <f>'Математика-4 2023 расклад'!O55</f>
        <v>0</v>
      </c>
      <c r="AF55" s="263">
        <f>'Математика-4 2024 расклад'!O55</f>
        <v>0</v>
      </c>
      <c r="AG55" s="262">
        <f>'Математика-4 2025 расклад'!O55</f>
        <v>0</v>
      </c>
      <c r="AH55" s="425"/>
    </row>
    <row r="56" spans="1:34" s="205" customFormat="1" ht="15" customHeight="1" x14ac:dyDescent="0.25">
      <c r="A56" s="209">
        <v>8</v>
      </c>
      <c r="B56" s="216">
        <v>40031</v>
      </c>
      <c r="C56" s="226" t="s">
        <v>157</v>
      </c>
      <c r="D56" s="231">
        <f>'Математика-4 2020 расклад'!K57</f>
        <v>112</v>
      </c>
      <c r="E56" s="248">
        <f>'Математика-4 2021 расклад'!K57</f>
        <v>115</v>
      </c>
      <c r="F56" s="248">
        <f>'Математика-4 2022 расклад'!K56</f>
        <v>110</v>
      </c>
      <c r="G56" s="248">
        <f>'Математика-4 2023 расклад'!K56</f>
        <v>121</v>
      </c>
      <c r="H56" s="248">
        <f>'Математика-4 2024 расклад'!K56</f>
        <v>109</v>
      </c>
      <c r="I56" s="252">
        <f>'Математика-4 2025 расклад'!K56</f>
        <v>119</v>
      </c>
      <c r="J56" s="231">
        <f>'Математика-4 2020 расклад'!L57</f>
        <v>74.995200000000011</v>
      </c>
      <c r="K56" s="248">
        <f>'Математика-4 2021 расклад'!L57</f>
        <v>101.9935</v>
      </c>
      <c r="L56" s="248">
        <f>'Математика-4 2022 расклад'!L56</f>
        <v>79.999999999999986</v>
      </c>
      <c r="M56" s="222">
        <f>'Математика-4 2023 расклад'!L56</f>
        <v>100.99869999999999</v>
      </c>
      <c r="N56" s="399">
        <f>'Математика-4 2024 расклад'!L56</f>
        <v>91.004099999999994</v>
      </c>
      <c r="O56" s="252">
        <f>'Математика-4 2025 расклад'!L56</f>
        <v>109.00399999999999</v>
      </c>
      <c r="P56" s="308">
        <f>'Математика-4 2020 расклад'!M57</f>
        <v>66.960000000000008</v>
      </c>
      <c r="Q56" s="257">
        <f>'Математика-4 2021 расклад'!M57</f>
        <v>88.69</v>
      </c>
      <c r="R56" s="257">
        <f>'Математика-4 2022 расклад'!M56</f>
        <v>72.72727272727272</v>
      </c>
      <c r="S56" s="223">
        <f>'Математика-4 2023 расклад'!M56</f>
        <v>83.47</v>
      </c>
      <c r="T56" s="406">
        <f>'Математика-4 2024 расклад'!M56</f>
        <v>83.49</v>
      </c>
      <c r="U56" s="417">
        <f>'Математика-4 2025 расклад'!M56</f>
        <v>91.6</v>
      </c>
      <c r="V56" s="231">
        <f>'Математика-4 2020 расклад'!N57</f>
        <v>4.9951999999999996</v>
      </c>
      <c r="W56" s="248">
        <f>'Математика-4 2021 расклад'!N57</f>
        <v>0</v>
      </c>
      <c r="X56" s="248">
        <f>'Математика-4 2022 расклад'!N56</f>
        <v>3</v>
      </c>
      <c r="Y56" s="222">
        <f>'Математика-4 2023 расклад'!N56</f>
        <v>3.0007999999999999</v>
      </c>
      <c r="Z56" s="399">
        <f>'Математика-4 2024 расклад'!N56</f>
        <v>0</v>
      </c>
      <c r="AA56" s="252">
        <f>'Математика-4 2025 расклад'!N56</f>
        <v>0.99959999999999993</v>
      </c>
      <c r="AB56" s="308">
        <f>'Математика-4 2020 расклад'!O57</f>
        <v>4.46</v>
      </c>
      <c r="AC56" s="257">
        <f>'Математика-4 2021 расклад'!O57</f>
        <v>0</v>
      </c>
      <c r="AD56" s="263">
        <f>'Математика-4 2022 расклад'!O56</f>
        <v>2.7272727272727271</v>
      </c>
      <c r="AE56" s="263">
        <f>'Математика-4 2023 расклад'!O56</f>
        <v>2.48</v>
      </c>
      <c r="AF56" s="263">
        <f>'Математика-4 2024 расклад'!O56</f>
        <v>0</v>
      </c>
      <c r="AG56" s="262">
        <f>'Математика-4 2025 расклад'!O56</f>
        <v>0.84</v>
      </c>
      <c r="AH56" s="425"/>
    </row>
    <row r="57" spans="1:34" s="205" customFormat="1" ht="15" customHeight="1" x14ac:dyDescent="0.25">
      <c r="A57" s="209">
        <v>9</v>
      </c>
      <c r="B57" s="216">
        <v>40210</v>
      </c>
      <c r="C57" s="226" t="s">
        <v>46</v>
      </c>
      <c r="D57" s="231">
        <f>'Математика-4 2020 расклад'!K58</f>
        <v>42</v>
      </c>
      <c r="E57" s="248">
        <f>'Математика-4 2021 расклад'!K58</f>
        <v>50</v>
      </c>
      <c r="F57" s="248">
        <f>'Математика-4 2022 расклад'!K57</f>
        <v>40</v>
      </c>
      <c r="G57" s="248">
        <f>'Математика-4 2023 расклад'!K57</f>
        <v>44</v>
      </c>
      <c r="H57" s="248">
        <f>'Математика-4 2024 расклад'!K57</f>
        <v>51</v>
      </c>
      <c r="I57" s="252">
        <f>'Математика-4 2025 расклад'!K57</f>
        <v>52</v>
      </c>
      <c r="J57" s="231">
        <f>'Математика-4 2020 расклад'!L58</f>
        <v>31.0002</v>
      </c>
      <c r="K57" s="248">
        <f>'Математика-4 2021 расклад'!L58</f>
        <v>27</v>
      </c>
      <c r="L57" s="248">
        <f>'Математика-4 2022 расклад'!L57</f>
        <v>26</v>
      </c>
      <c r="M57" s="222">
        <f>'Математика-4 2023 расклад'!L57</f>
        <v>24.001999999999999</v>
      </c>
      <c r="N57" s="399">
        <f>'Математика-4 2024 расклад'!L57</f>
        <v>29.003700000000002</v>
      </c>
      <c r="O57" s="252">
        <f>'Математика-4 2025 расклад'!L57</f>
        <v>31.002399999999998</v>
      </c>
      <c r="P57" s="308">
        <f>'Математика-4 2020 расклад'!M58</f>
        <v>73.81</v>
      </c>
      <c r="Q57" s="257">
        <f>'Математика-4 2021 расклад'!M58</f>
        <v>54</v>
      </c>
      <c r="R57" s="257">
        <f>'Математика-4 2022 расклад'!M57</f>
        <v>65</v>
      </c>
      <c r="S57" s="223">
        <f>'Математика-4 2023 расклад'!M57</f>
        <v>54.55</v>
      </c>
      <c r="T57" s="406">
        <f>'Математика-4 2024 расклад'!M57</f>
        <v>56.870000000000005</v>
      </c>
      <c r="U57" s="415">
        <f>'Математика-4 2025 расклад'!M57</f>
        <v>59.62</v>
      </c>
      <c r="V57" s="231">
        <f>'Математика-4 2020 расклад'!N58</f>
        <v>2.9988000000000001</v>
      </c>
      <c r="W57" s="248">
        <f>'Математика-4 2021 расклад'!N58</f>
        <v>8</v>
      </c>
      <c r="X57" s="248">
        <f>'Математика-4 2022 расклад'!N57</f>
        <v>3</v>
      </c>
      <c r="Y57" s="222">
        <f>'Математика-4 2023 расклад'!N57</f>
        <v>10.001200000000001</v>
      </c>
      <c r="Z57" s="399">
        <f>'Математика-4 2024 расклад'!N57</f>
        <v>9.0015000000000001</v>
      </c>
      <c r="AA57" s="252">
        <f>'Математика-4 2025 расклад'!N57</f>
        <v>2.0020000000000002</v>
      </c>
      <c r="AB57" s="308">
        <f>'Математика-4 2020 расклад'!O58</f>
        <v>7.14</v>
      </c>
      <c r="AC57" s="257">
        <f>'Математика-4 2021 расклад'!O58</f>
        <v>16</v>
      </c>
      <c r="AD57" s="263">
        <f>'Математика-4 2022 расклад'!O57</f>
        <v>7.5</v>
      </c>
      <c r="AE57" s="263">
        <f>'Математика-4 2023 расклад'!O57</f>
        <v>22.73</v>
      </c>
      <c r="AF57" s="263">
        <f>'Математика-4 2024 расклад'!O57</f>
        <v>17.649999999999999</v>
      </c>
      <c r="AG57" s="262">
        <f>'Математика-4 2025 расклад'!O57</f>
        <v>3.85</v>
      </c>
      <c r="AH57" s="425"/>
    </row>
    <row r="58" spans="1:34" s="205" customFormat="1" ht="15" customHeight="1" x14ac:dyDescent="0.25">
      <c r="A58" s="209">
        <v>10</v>
      </c>
      <c r="B58" s="216">
        <v>40300</v>
      </c>
      <c r="C58" s="226" t="s">
        <v>47</v>
      </c>
      <c r="D58" s="231">
        <f>'Математика-4 2020 расклад'!K59</f>
        <v>21</v>
      </c>
      <c r="E58" s="248">
        <f>'Математика-4 2021 расклад'!K59</f>
        <v>40</v>
      </c>
      <c r="F58" s="248">
        <f>'Математика-4 2022 расклад'!K58</f>
        <v>22</v>
      </c>
      <c r="G58" s="248">
        <f>'Математика-4 2023 расклад'!K58</f>
        <v>31</v>
      </c>
      <c r="H58" s="248">
        <f>'Математика-4 2024 расклад'!K58</f>
        <v>31</v>
      </c>
      <c r="I58" s="252">
        <f>'Математика-4 2025 расклад'!K58</f>
        <v>49</v>
      </c>
      <c r="J58" s="231">
        <f>'Математика-4 2020 расклад'!L59</f>
        <v>15.9999</v>
      </c>
      <c r="K58" s="248">
        <f>'Математика-4 2021 расклад'!L59</f>
        <v>31</v>
      </c>
      <c r="L58" s="248">
        <f>'Математика-4 2022 расклад'!L58</f>
        <v>20</v>
      </c>
      <c r="M58" s="222">
        <f>'Математика-4 2023 расклад'!L58</f>
        <v>20.999400000000005</v>
      </c>
      <c r="N58" s="399">
        <f>'Математика-4 2024 расклад'!L58</f>
        <v>22.998899999999999</v>
      </c>
      <c r="O58" s="252">
        <f>'Математика-4 2025 расклад'!L58</f>
        <v>43.997100000000003</v>
      </c>
      <c r="P58" s="308">
        <f>'Математика-4 2020 расклад'!M59</f>
        <v>76.19</v>
      </c>
      <c r="Q58" s="257">
        <f>'Математика-4 2021 расклад'!M59</f>
        <v>77.5</v>
      </c>
      <c r="R58" s="257">
        <f>'Математика-4 2022 расклад'!M58</f>
        <v>90.909090909090907</v>
      </c>
      <c r="S58" s="223">
        <f>'Математика-4 2023 расклад'!M58</f>
        <v>67.740000000000009</v>
      </c>
      <c r="T58" s="406">
        <f>'Математика-4 2024 расклад'!M58</f>
        <v>74.19</v>
      </c>
      <c r="U58" s="415">
        <f>'Математика-4 2025 расклад'!M58</f>
        <v>89.789999999999992</v>
      </c>
      <c r="V58" s="231">
        <f>'Математика-4 2020 расклад'!N59</f>
        <v>0</v>
      </c>
      <c r="W58" s="248">
        <f>'Математика-4 2021 расклад'!N59</f>
        <v>0</v>
      </c>
      <c r="X58" s="248">
        <f>'Математика-4 2022 расклад'!N58</f>
        <v>0</v>
      </c>
      <c r="Y58" s="222">
        <f>'Математика-4 2023 расклад'!N58</f>
        <v>1.0012999999999999</v>
      </c>
      <c r="Z58" s="399">
        <f>'Математика-4 2024 расклад'!N58</f>
        <v>0</v>
      </c>
      <c r="AA58" s="252">
        <f>'Математика-4 2025 расклад'!N58</f>
        <v>0</v>
      </c>
      <c r="AB58" s="308">
        <f>'Математика-4 2020 расклад'!O59</f>
        <v>0</v>
      </c>
      <c r="AC58" s="257">
        <f>'Математика-4 2021 расклад'!O59</f>
        <v>0</v>
      </c>
      <c r="AD58" s="263">
        <f>'Математика-4 2022 расклад'!O58</f>
        <v>0</v>
      </c>
      <c r="AE58" s="263">
        <f>'Математика-4 2023 расклад'!O58</f>
        <v>3.23</v>
      </c>
      <c r="AF58" s="263">
        <f>'Математика-4 2024 расклад'!O58</f>
        <v>0</v>
      </c>
      <c r="AG58" s="262">
        <f>'Математика-4 2025 расклад'!O58</f>
        <v>0</v>
      </c>
      <c r="AH58" s="425"/>
    </row>
    <row r="59" spans="1:34" s="205" customFormat="1" ht="15" customHeight="1" x14ac:dyDescent="0.25">
      <c r="A59" s="209">
        <v>11</v>
      </c>
      <c r="B59" s="216">
        <v>40360</v>
      </c>
      <c r="C59" s="226" t="s">
        <v>48</v>
      </c>
      <c r="D59" s="231">
        <f>'Математика-4 2020 расклад'!K60</f>
        <v>46</v>
      </c>
      <c r="E59" s="248">
        <f>'Математика-4 2021 расклад'!K60</f>
        <v>37</v>
      </c>
      <c r="F59" s="248">
        <f>'Математика-4 2022 расклад'!K59</f>
        <v>35</v>
      </c>
      <c r="G59" s="248">
        <f>'Математика-4 2023 расклад'!K59</f>
        <v>52</v>
      </c>
      <c r="H59" s="248">
        <f>'Математика-4 2024 расклад'!K59</f>
        <v>41</v>
      </c>
      <c r="I59" s="252">
        <f>'Математика-4 2025 расклад'!K59</f>
        <v>52</v>
      </c>
      <c r="J59" s="231">
        <f>'Математика-4 2020 расклад'!L60</f>
        <v>23.998199999999997</v>
      </c>
      <c r="K59" s="248">
        <f>'Математика-4 2021 расклад'!L60</f>
        <v>22.999200000000002</v>
      </c>
      <c r="L59" s="248">
        <f>'Математика-4 2022 расклад'!L59</f>
        <v>28.999999999999996</v>
      </c>
      <c r="M59" s="222">
        <f>'Математика-4 2023 расклад'!L59</f>
        <v>51.001599999999996</v>
      </c>
      <c r="N59" s="399">
        <f>'Математика-4 2024 расклад'!L59</f>
        <v>31.996400000000005</v>
      </c>
      <c r="O59" s="252">
        <f>'Математика-4 2025 расклад'!L59</f>
        <v>31.002399999999998</v>
      </c>
      <c r="P59" s="308">
        <f>'Математика-4 2020 расклад'!M60</f>
        <v>52.169999999999995</v>
      </c>
      <c r="Q59" s="257">
        <f>'Математика-4 2021 расклад'!M60</f>
        <v>62.160000000000004</v>
      </c>
      <c r="R59" s="257">
        <f>'Математика-4 2022 расклад'!M59</f>
        <v>82.857142857142847</v>
      </c>
      <c r="S59" s="223">
        <f>'Математика-4 2023 расклад'!M59</f>
        <v>98.08</v>
      </c>
      <c r="T59" s="406">
        <f>'Математика-4 2024 расклад'!M59</f>
        <v>78.040000000000006</v>
      </c>
      <c r="U59" s="415">
        <f>'Математика-4 2025 расклад'!M59</f>
        <v>59.62</v>
      </c>
      <c r="V59" s="231">
        <f>'Математика-4 2020 расклад'!N60</f>
        <v>5.0001999999999995</v>
      </c>
      <c r="W59" s="248">
        <f>'Математика-4 2021 расклад'!N60</f>
        <v>2.0017</v>
      </c>
      <c r="X59" s="248">
        <f>'Математика-4 2022 расклад'!N59</f>
        <v>1</v>
      </c>
      <c r="Y59" s="222">
        <f>'Математика-4 2023 расклад'!N59</f>
        <v>0</v>
      </c>
      <c r="Z59" s="399">
        <f>'Математика-4 2024 расклад'!N59</f>
        <v>0</v>
      </c>
      <c r="AA59" s="252">
        <f>'Математика-4 2025 расклад'!N59</f>
        <v>0.99840000000000007</v>
      </c>
      <c r="AB59" s="308">
        <f>'Математика-4 2020 расклад'!O60</f>
        <v>10.87</v>
      </c>
      <c r="AC59" s="257">
        <f>'Математика-4 2021 расклад'!O60</f>
        <v>5.41</v>
      </c>
      <c r="AD59" s="263">
        <f>'Математика-4 2022 расклад'!O59</f>
        <v>2.8571428571428572</v>
      </c>
      <c r="AE59" s="263">
        <f>'Математика-4 2023 расклад'!O59</f>
        <v>0</v>
      </c>
      <c r="AF59" s="263">
        <f>'Математика-4 2024 расклад'!O59</f>
        <v>0</v>
      </c>
      <c r="AG59" s="262">
        <f>'Математика-4 2025 расклад'!O59</f>
        <v>1.92</v>
      </c>
      <c r="AH59" s="425"/>
    </row>
    <row r="60" spans="1:34" s="205" customFormat="1" ht="15" customHeight="1" x14ac:dyDescent="0.25">
      <c r="A60" s="209">
        <v>12</v>
      </c>
      <c r="B60" s="216">
        <v>40390</v>
      </c>
      <c r="C60" s="226" t="s">
        <v>49</v>
      </c>
      <c r="D60" s="231">
        <f>'Математика-4 2020 расклад'!K61</f>
        <v>71</v>
      </c>
      <c r="E60" s="248">
        <f>'Математика-4 2021 расклад'!K61</f>
        <v>69</v>
      </c>
      <c r="F60" s="248">
        <f>'Математика-4 2022 расклад'!K60</f>
        <v>97</v>
      </c>
      <c r="G60" s="248">
        <f>'Математика-4 2023 расклад'!K60</f>
        <v>57</v>
      </c>
      <c r="H60" s="248">
        <f>'Математика-4 2024 расклад'!K60</f>
        <v>37</v>
      </c>
      <c r="I60" s="252">
        <f>'Математика-4 2025 расклад'!K60</f>
        <v>51</v>
      </c>
      <c r="J60" s="231">
        <f>'Математика-4 2020 расклад'!L61</f>
        <v>46.000899999999994</v>
      </c>
      <c r="K60" s="248">
        <f>'Математика-4 2021 расклад'!L61</f>
        <v>53.005800000000001</v>
      </c>
      <c r="L60" s="248">
        <f>'Математика-4 2022 расклад'!L60</f>
        <v>38.000000000000007</v>
      </c>
      <c r="M60" s="222">
        <f>'Математика-4 2023 расклад'!L60</f>
        <v>38.001899999999999</v>
      </c>
      <c r="N60" s="399">
        <f>'Математика-4 2024 расклад'!L60</f>
        <v>30.9986</v>
      </c>
      <c r="O60" s="252">
        <f>'Математика-4 2025 расклад'!L60</f>
        <v>37.000499999999995</v>
      </c>
      <c r="P60" s="308">
        <f>'Математика-4 2020 расклад'!M61</f>
        <v>64.789999999999992</v>
      </c>
      <c r="Q60" s="257">
        <f>'Математика-4 2021 расклад'!M61</f>
        <v>76.819999999999993</v>
      </c>
      <c r="R60" s="257">
        <f>'Математика-4 2022 расклад'!M60</f>
        <v>39.175257731958766</v>
      </c>
      <c r="S60" s="223">
        <f>'Математика-4 2023 расклад'!M60</f>
        <v>66.67</v>
      </c>
      <c r="T60" s="406">
        <f>'Математика-4 2024 расклад'!M60</f>
        <v>83.78</v>
      </c>
      <c r="U60" s="415">
        <f>'Математика-4 2025 расклад'!M60</f>
        <v>72.55</v>
      </c>
      <c r="V60" s="231">
        <f>'Математика-4 2020 расклад'!N61</f>
        <v>8.0016999999999996</v>
      </c>
      <c r="W60" s="248">
        <f>'Математика-4 2021 расклад'!N61</f>
        <v>0</v>
      </c>
      <c r="X60" s="248">
        <f>'Математика-4 2022 расклад'!N60</f>
        <v>1.9999999999999998</v>
      </c>
      <c r="Y60" s="222">
        <f>'Математика-4 2023 расклад'!N60</f>
        <v>4.0014000000000003</v>
      </c>
      <c r="Z60" s="399">
        <f>'Математика-4 2024 расклад'!N60</f>
        <v>0.99900000000000011</v>
      </c>
      <c r="AA60" s="252">
        <f>'Математика-4 2025 расклад'!N60</f>
        <v>0</v>
      </c>
      <c r="AB60" s="308">
        <f>'Математика-4 2020 расклад'!O61</f>
        <v>11.27</v>
      </c>
      <c r="AC60" s="257">
        <f>'Математика-4 2021 расклад'!O61</f>
        <v>0</v>
      </c>
      <c r="AD60" s="263">
        <f>'Математика-4 2022 расклад'!O60</f>
        <v>2.0618556701030926</v>
      </c>
      <c r="AE60" s="263">
        <f>'Математика-4 2023 расклад'!O60</f>
        <v>7.02</v>
      </c>
      <c r="AF60" s="263">
        <f>'Математика-4 2024 расклад'!O60</f>
        <v>2.7</v>
      </c>
      <c r="AG60" s="262">
        <f>'Математика-4 2025 расклад'!O60</f>
        <v>0</v>
      </c>
      <c r="AH60" s="425"/>
    </row>
    <row r="61" spans="1:34" s="205" customFormat="1" ht="15" customHeight="1" x14ac:dyDescent="0.25">
      <c r="A61" s="209">
        <v>13</v>
      </c>
      <c r="B61" s="216">
        <v>40720</v>
      </c>
      <c r="C61" s="226" t="s">
        <v>158</v>
      </c>
      <c r="D61" s="231">
        <f>'Математика-4 2020 расклад'!K62</f>
        <v>81</v>
      </c>
      <c r="E61" s="248">
        <f>'Математика-4 2021 расклад'!K62</f>
        <v>112</v>
      </c>
      <c r="F61" s="248">
        <f>'Математика-4 2022 расклад'!K61</f>
        <v>107</v>
      </c>
      <c r="G61" s="248">
        <f>'Математика-4 2023 расклад'!K61</f>
        <v>112</v>
      </c>
      <c r="H61" s="248">
        <f>'Математика-4 2024 расклад'!K61</f>
        <v>132</v>
      </c>
      <c r="I61" s="252">
        <f>'Математика-4 2025 расклад'!K61</f>
        <v>155</v>
      </c>
      <c r="J61" s="231">
        <f>'Математика-4 2020 расклад'!L62</f>
        <v>44.9955</v>
      </c>
      <c r="K61" s="248">
        <f>'Математика-4 2021 расклад'!L62</f>
        <v>102.99520000000001</v>
      </c>
      <c r="L61" s="248">
        <f>'Математика-4 2022 расклад'!L61</f>
        <v>62</v>
      </c>
      <c r="M61" s="222">
        <f>'Математика-4 2023 расклад'!L61</f>
        <v>88.009599999999992</v>
      </c>
      <c r="N61" s="399">
        <f>'Математика-4 2024 расклад'!L61</f>
        <v>109.9956</v>
      </c>
      <c r="O61" s="252">
        <f>'Математика-4 2025 расклад'!L61</f>
        <v>135.99700000000001</v>
      </c>
      <c r="P61" s="308">
        <f>'Математика-4 2020 расклад'!M62</f>
        <v>55.55</v>
      </c>
      <c r="Q61" s="257">
        <f>'Математика-4 2021 расклад'!M62</f>
        <v>91.960000000000008</v>
      </c>
      <c r="R61" s="257">
        <f>'Математика-4 2022 расклад'!M61</f>
        <v>57.943925233644862</v>
      </c>
      <c r="S61" s="223">
        <f>'Математика-4 2023 расклад'!M61</f>
        <v>78.58</v>
      </c>
      <c r="T61" s="406">
        <f>'Математика-4 2024 расклад'!M61</f>
        <v>83.33</v>
      </c>
      <c r="U61" s="415">
        <f>'Математика-4 2025 расклад'!M61</f>
        <v>87.740000000000009</v>
      </c>
      <c r="V61" s="231">
        <f>'Математика-4 2020 расклад'!N62</f>
        <v>8.0028000000000006</v>
      </c>
      <c r="W61" s="248">
        <f>'Математика-4 2021 расклад'!N62</f>
        <v>0</v>
      </c>
      <c r="X61" s="248">
        <f>'Математика-4 2022 расклад'!N61</f>
        <v>7.9999999999999991</v>
      </c>
      <c r="Y61" s="222">
        <f>'Математика-4 2023 расклад'!N61</f>
        <v>0</v>
      </c>
      <c r="Z61" s="399">
        <f>'Математика-4 2024 расклад'!N61</f>
        <v>5.0028000000000006</v>
      </c>
      <c r="AA61" s="252">
        <f>'Математика-4 2025 расклад'!N61</f>
        <v>1.9995000000000003</v>
      </c>
      <c r="AB61" s="308">
        <f>'Математика-4 2020 расклад'!O62</f>
        <v>9.8800000000000008</v>
      </c>
      <c r="AC61" s="257">
        <f>'Математика-4 2021 расклад'!O62</f>
        <v>0</v>
      </c>
      <c r="AD61" s="263">
        <f>'Математика-4 2022 расклад'!O61</f>
        <v>7.4766355140186906</v>
      </c>
      <c r="AE61" s="263">
        <f>'Математика-4 2023 расклад'!O61</f>
        <v>0</v>
      </c>
      <c r="AF61" s="263">
        <f>'Математика-4 2024 расклад'!O61</f>
        <v>3.79</v>
      </c>
      <c r="AG61" s="262">
        <f>'Математика-4 2025 расклад'!O61</f>
        <v>1.29</v>
      </c>
      <c r="AH61" s="425"/>
    </row>
    <row r="62" spans="1:34" s="205" customFormat="1" ht="15" customHeight="1" x14ac:dyDescent="0.25">
      <c r="A62" s="209">
        <v>14</v>
      </c>
      <c r="B62" s="216">
        <v>40730</v>
      </c>
      <c r="C62" s="226" t="s">
        <v>51</v>
      </c>
      <c r="D62" s="231">
        <f>'Математика-4 2020 расклад'!K63</f>
        <v>16</v>
      </c>
      <c r="E62" s="248">
        <f>'Математика-4 2021 расклад'!K63</f>
        <v>32</v>
      </c>
      <c r="F62" s="248">
        <f>'Математика-4 2022 расклад'!K62</f>
        <v>21</v>
      </c>
      <c r="G62" s="248">
        <f>'Математика-4 2023 расклад'!K62</f>
        <v>29</v>
      </c>
      <c r="H62" s="248">
        <f>'Математика-4 2024 расклад'!K62</f>
        <v>47</v>
      </c>
      <c r="I62" s="252">
        <f>'Математика-4 2025 расклад'!K62</f>
        <v>31</v>
      </c>
      <c r="J62" s="231">
        <f>'Математика-4 2020 расклад'!L63</f>
        <v>5</v>
      </c>
      <c r="K62" s="248">
        <f>'Математика-4 2021 расклад'!L63</f>
        <v>26.003200000000003</v>
      </c>
      <c r="L62" s="248">
        <f>'Математика-4 2022 расклад'!L62</f>
        <v>8.9999999999999982</v>
      </c>
      <c r="M62" s="222">
        <f>'Математика-4 2023 расклад'!L62</f>
        <v>19.9984</v>
      </c>
      <c r="N62" s="399">
        <f>'Математика-4 2024 расклад'!L62</f>
        <v>21.995999999999999</v>
      </c>
      <c r="O62" s="252">
        <f>'Математика-4 2025 расклад'!L62</f>
        <v>24.9984</v>
      </c>
      <c r="P62" s="308">
        <f>'Математика-4 2020 расклад'!M63</f>
        <v>31.25</v>
      </c>
      <c r="Q62" s="257">
        <f>'Математика-4 2021 расклад'!M63</f>
        <v>81.260000000000005</v>
      </c>
      <c r="R62" s="257">
        <f>'Математика-4 2022 расклад'!M62</f>
        <v>42.857142857142854</v>
      </c>
      <c r="S62" s="223">
        <f>'Математика-4 2023 расклад'!M62</f>
        <v>68.959999999999994</v>
      </c>
      <c r="T62" s="406">
        <f>'Математика-4 2024 расклад'!M62</f>
        <v>46.8</v>
      </c>
      <c r="U62" s="415">
        <f>'Математика-4 2025 расклад'!M62</f>
        <v>80.64</v>
      </c>
      <c r="V62" s="231">
        <f>'Математика-4 2020 расклад'!N63</f>
        <v>4</v>
      </c>
      <c r="W62" s="248">
        <f>'Математика-4 2021 расклад'!N63</f>
        <v>0</v>
      </c>
      <c r="X62" s="248">
        <f>'Математика-4 2022 расклад'!N62</f>
        <v>3</v>
      </c>
      <c r="Y62" s="222">
        <f>'Математика-4 2023 расклад'!N62</f>
        <v>2.0010000000000003</v>
      </c>
      <c r="Z62" s="399">
        <f>'Математика-4 2024 расклад'!N62</f>
        <v>3.9996999999999998</v>
      </c>
      <c r="AA62" s="252">
        <f>'Математика-4 2025 расклад'!N62</f>
        <v>1.0012999999999999</v>
      </c>
      <c r="AB62" s="308">
        <f>'Математика-4 2020 расклад'!O63</f>
        <v>25</v>
      </c>
      <c r="AC62" s="257">
        <f>'Математика-4 2021 расклад'!O63</f>
        <v>0</v>
      </c>
      <c r="AD62" s="263">
        <f>'Математика-4 2022 расклад'!O62</f>
        <v>14.285714285714285</v>
      </c>
      <c r="AE62" s="263">
        <f>'Математика-4 2023 расклад'!O62</f>
        <v>6.9</v>
      </c>
      <c r="AF62" s="263">
        <f>'Математика-4 2024 расклад'!O62</f>
        <v>8.51</v>
      </c>
      <c r="AG62" s="262">
        <f>'Математика-4 2025 расклад'!O62</f>
        <v>3.23</v>
      </c>
      <c r="AH62" s="425"/>
    </row>
    <row r="63" spans="1:34" s="205" customFormat="1" ht="15" customHeight="1" x14ac:dyDescent="0.25">
      <c r="A63" s="209">
        <v>15</v>
      </c>
      <c r="B63" s="216">
        <v>40820</v>
      </c>
      <c r="C63" s="226" t="s">
        <v>159</v>
      </c>
      <c r="D63" s="231">
        <f>'Математика-4 2020 расклад'!K64</f>
        <v>75</v>
      </c>
      <c r="E63" s="248">
        <f>'Математика-4 2021 расклад'!K64</f>
        <v>95</v>
      </c>
      <c r="F63" s="248">
        <f>'Математика-4 2022 расклад'!K63</f>
        <v>78</v>
      </c>
      <c r="G63" s="248">
        <f>'Математика-4 2023 расклад'!K63</f>
        <v>111</v>
      </c>
      <c r="H63" s="248">
        <f>'Математика-4 2024 расклад'!K63</f>
        <v>93</v>
      </c>
      <c r="I63" s="252">
        <f>'Математика-4 2025 расклад'!K63</f>
        <v>93</v>
      </c>
      <c r="J63" s="231">
        <f>'Математика-4 2020 расклад'!L64</f>
        <v>64.995000000000005</v>
      </c>
      <c r="K63" s="248">
        <f>'Математика-4 2021 расклад'!L64</f>
        <v>63.003999999999998</v>
      </c>
      <c r="L63" s="248">
        <f>'Математика-4 2022 расклад'!L63</f>
        <v>59.000000000000007</v>
      </c>
      <c r="M63" s="222">
        <f>'Математика-4 2023 расклад'!L63</f>
        <v>95.992799999999988</v>
      </c>
      <c r="N63" s="399">
        <f>'Математика-4 2024 расклад'!L63</f>
        <v>70.001100000000008</v>
      </c>
      <c r="O63" s="252">
        <f>'Математика-4 2025 расклад'!L63</f>
        <v>66.997199999999992</v>
      </c>
      <c r="P63" s="308">
        <f>'Математика-4 2020 расклад'!M64</f>
        <v>86.66</v>
      </c>
      <c r="Q63" s="257">
        <f>'Математика-4 2021 расклад'!M64</f>
        <v>66.319999999999993</v>
      </c>
      <c r="R63" s="257">
        <f>'Математика-4 2022 расклад'!M63</f>
        <v>75.641025641025649</v>
      </c>
      <c r="S63" s="223">
        <f>'Математика-4 2023 расклад'!M63</f>
        <v>86.47999999999999</v>
      </c>
      <c r="T63" s="406">
        <f>'Математика-4 2024 расклад'!M63</f>
        <v>75.27000000000001</v>
      </c>
      <c r="U63" s="415">
        <f>'Математика-4 2025 расклад'!M63</f>
        <v>72.039999999999992</v>
      </c>
      <c r="V63" s="231">
        <f>'Математика-4 2020 расклад'!N64</f>
        <v>2.0024999999999999</v>
      </c>
      <c r="W63" s="248">
        <f>'Математика-4 2021 расклад'!N64</f>
        <v>2.0044999999999997</v>
      </c>
      <c r="X63" s="248">
        <f>'Математика-4 2022 расклад'!N63</f>
        <v>4.9999999999999991</v>
      </c>
      <c r="Y63" s="222">
        <f>'Математика-4 2023 расклад'!N63</f>
        <v>2.9970000000000003</v>
      </c>
      <c r="Z63" s="399">
        <f>'Математика-4 2024 расклад'!N63</f>
        <v>5.0034000000000001</v>
      </c>
      <c r="AA63" s="252">
        <f>'Математика-4 2025 расклад'!N63</f>
        <v>1.0044000000000002</v>
      </c>
      <c r="AB63" s="308">
        <f>'Математика-4 2020 расклад'!O64</f>
        <v>2.67</v>
      </c>
      <c r="AC63" s="257">
        <f>'Математика-4 2021 расклад'!O64</f>
        <v>2.11</v>
      </c>
      <c r="AD63" s="263">
        <f>'Математика-4 2022 расклад'!O63</f>
        <v>6.4102564102564097</v>
      </c>
      <c r="AE63" s="263">
        <f>'Математика-4 2023 расклад'!O63</f>
        <v>2.7</v>
      </c>
      <c r="AF63" s="263">
        <f>'Математика-4 2024 расклад'!O63</f>
        <v>5.38</v>
      </c>
      <c r="AG63" s="262">
        <f>'Математика-4 2025 расклад'!O63</f>
        <v>1.08</v>
      </c>
      <c r="AH63" s="425"/>
    </row>
    <row r="64" spans="1:34" s="205" customFormat="1" ht="15" customHeight="1" x14ac:dyDescent="0.25">
      <c r="A64" s="209">
        <v>16</v>
      </c>
      <c r="B64" s="216">
        <v>40840</v>
      </c>
      <c r="C64" s="226" t="s">
        <v>53</v>
      </c>
      <c r="D64" s="231">
        <f>'Математика-4 2020 расклад'!K65</f>
        <v>81</v>
      </c>
      <c r="E64" s="248">
        <f>'Математика-4 2021 расклад'!K65</f>
        <v>84</v>
      </c>
      <c r="F64" s="248">
        <f>'Математика-4 2022 расклад'!K64</f>
        <v>82</v>
      </c>
      <c r="G64" s="248">
        <f>'Математика-4 2023 расклад'!K64</f>
        <v>94</v>
      </c>
      <c r="H64" s="248">
        <f>'Математика-4 2024 расклад'!K64</f>
        <v>87</v>
      </c>
      <c r="I64" s="252">
        <f>'Математика-4 2025 расклад'!K64</f>
        <v>91</v>
      </c>
      <c r="J64" s="231">
        <f>'Математика-4 2020 расклад'!L65</f>
        <v>33.995699999999999</v>
      </c>
      <c r="K64" s="248">
        <f>'Математика-4 2021 расклад'!L65</f>
        <v>54.003600000000006</v>
      </c>
      <c r="L64" s="248">
        <f>'Математика-4 2022 расклад'!L64</f>
        <v>48</v>
      </c>
      <c r="M64" s="222">
        <f>'Математика-4 2023 расклад'!L64</f>
        <v>64.004599999999996</v>
      </c>
      <c r="N64" s="399">
        <f>'Математика-4 2024 расклад'!L64</f>
        <v>57.002399999999994</v>
      </c>
      <c r="O64" s="252">
        <f>'Математика-4 2025 расклад'!L64</f>
        <v>51.997399999999999</v>
      </c>
      <c r="P64" s="308">
        <f>'Математика-4 2020 расклад'!M65</f>
        <v>41.97</v>
      </c>
      <c r="Q64" s="257">
        <f>'Математика-4 2021 расклад'!M65</f>
        <v>64.290000000000006</v>
      </c>
      <c r="R64" s="257">
        <f>'Математика-4 2022 расклад'!M64</f>
        <v>58.536585365853661</v>
      </c>
      <c r="S64" s="223">
        <f>'Математика-4 2023 расклад'!M64</f>
        <v>68.09</v>
      </c>
      <c r="T64" s="406">
        <f>'Математика-4 2024 расклад'!M64</f>
        <v>65.52</v>
      </c>
      <c r="U64" s="415">
        <f>'Математика-4 2025 расклад'!M64</f>
        <v>57.14</v>
      </c>
      <c r="V64" s="231">
        <f>'Математика-4 2020 расклад'!N65</f>
        <v>15.9975</v>
      </c>
      <c r="W64" s="248">
        <f>'Математика-4 2021 расклад'!N65</f>
        <v>0</v>
      </c>
      <c r="X64" s="248">
        <f>'Математика-4 2022 расклад'!N64</f>
        <v>0</v>
      </c>
      <c r="Y64" s="222">
        <f>'Математика-4 2023 расклад'!N64</f>
        <v>0.99639999999999995</v>
      </c>
      <c r="Z64" s="399">
        <f>'Математика-4 2024 расклад'!N64</f>
        <v>0</v>
      </c>
      <c r="AA64" s="252">
        <f>'Математика-4 2025 расклад'!N64</f>
        <v>0</v>
      </c>
      <c r="AB64" s="308">
        <f>'Математика-4 2020 расклад'!O65</f>
        <v>19.75</v>
      </c>
      <c r="AC64" s="257">
        <f>'Математика-4 2021 расклад'!O65</f>
        <v>0</v>
      </c>
      <c r="AD64" s="263">
        <f>'Математика-4 2022 расклад'!O64</f>
        <v>0</v>
      </c>
      <c r="AE64" s="263">
        <f>'Математика-4 2023 расклад'!O64</f>
        <v>1.06</v>
      </c>
      <c r="AF64" s="263">
        <f>'Математика-4 2024 расклад'!O64</f>
        <v>0</v>
      </c>
      <c r="AG64" s="262">
        <f>'Математика-4 2025 расклад'!O64</f>
        <v>0</v>
      </c>
      <c r="AH64" s="425"/>
    </row>
    <row r="65" spans="1:34" s="205" customFormat="1" ht="15" customHeight="1" x14ac:dyDescent="0.25">
      <c r="A65" s="209">
        <v>17</v>
      </c>
      <c r="B65" s="216">
        <v>40950</v>
      </c>
      <c r="C65" s="226" t="s">
        <v>54</v>
      </c>
      <c r="D65" s="231">
        <f>'Математика-4 2020 расклад'!K66</f>
        <v>90</v>
      </c>
      <c r="E65" s="248">
        <f>'Математика-4 2021 расклад'!K66</f>
        <v>85</v>
      </c>
      <c r="F65" s="248">
        <f>'Математика-4 2022 расклад'!K65</f>
        <v>107</v>
      </c>
      <c r="G65" s="248">
        <f>'Математика-4 2023 расклад'!K65</f>
        <v>118</v>
      </c>
      <c r="H65" s="248">
        <f>'Математика-4 2024 расклад'!K65</f>
        <v>115</v>
      </c>
      <c r="I65" s="252">
        <f>'Математика-4 2025 расклад'!K65</f>
        <v>122</v>
      </c>
      <c r="J65" s="231">
        <f>'Математика-4 2020 расклад'!L66</f>
        <v>52.001999999999995</v>
      </c>
      <c r="K65" s="248">
        <f>'Математика-4 2021 расклад'!L66</f>
        <v>64.999499999999998</v>
      </c>
      <c r="L65" s="248">
        <f>'Математика-4 2022 расклад'!L65</f>
        <v>63</v>
      </c>
      <c r="M65" s="222">
        <f>'Математика-4 2023 расклад'!L65</f>
        <v>75.000799999999998</v>
      </c>
      <c r="N65" s="399">
        <f>'Математика-4 2024 расклад'!L65</f>
        <v>85.997000000000014</v>
      </c>
      <c r="O65" s="252">
        <f>'Математика-4 2025 расклад'!L65</f>
        <v>81.996200000000002</v>
      </c>
      <c r="P65" s="308">
        <f>'Математика-4 2020 расклад'!M66</f>
        <v>57.78</v>
      </c>
      <c r="Q65" s="257">
        <f>'Математика-4 2021 расклад'!M66</f>
        <v>76.47</v>
      </c>
      <c r="R65" s="257">
        <f>'Математика-4 2022 расклад'!M65</f>
        <v>58.878504672897193</v>
      </c>
      <c r="S65" s="223">
        <f>'Математика-4 2023 расклад'!M65</f>
        <v>63.56</v>
      </c>
      <c r="T65" s="406">
        <f>'Математика-4 2024 расклад'!M65</f>
        <v>74.78</v>
      </c>
      <c r="U65" s="415">
        <f>'Математика-4 2025 расклад'!M65</f>
        <v>67.210000000000008</v>
      </c>
      <c r="V65" s="231">
        <f>'Математика-4 2020 расклад'!N66</f>
        <v>7.0020000000000007</v>
      </c>
      <c r="W65" s="248">
        <f>'Математика-4 2021 расклад'!N66</f>
        <v>1.9975000000000001</v>
      </c>
      <c r="X65" s="248">
        <f>'Математика-4 2022 расклад'!N65</f>
        <v>13.999999999999998</v>
      </c>
      <c r="Y65" s="222">
        <f>'Математика-4 2023 расклад'!N65</f>
        <v>2.9972000000000003</v>
      </c>
      <c r="Z65" s="399">
        <f>'Математика-4 2024 расклад'!N65</f>
        <v>2.0009999999999999</v>
      </c>
      <c r="AA65" s="252">
        <f>'Математика-4 2025 расклад'!N65</f>
        <v>2.0007999999999999</v>
      </c>
      <c r="AB65" s="308">
        <f>'Математика-4 2020 расклад'!O66</f>
        <v>7.78</v>
      </c>
      <c r="AC65" s="257">
        <f>'Математика-4 2021 расклад'!O66</f>
        <v>2.35</v>
      </c>
      <c r="AD65" s="263">
        <f>'Математика-4 2022 расклад'!O65</f>
        <v>13.084112149532709</v>
      </c>
      <c r="AE65" s="263">
        <f>'Математика-4 2023 расклад'!O65</f>
        <v>2.54</v>
      </c>
      <c r="AF65" s="263">
        <f>'Математика-4 2024 расклад'!O65</f>
        <v>1.74</v>
      </c>
      <c r="AG65" s="262">
        <f>'Математика-4 2025 расклад'!O65</f>
        <v>1.64</v>
      </c>
      <c r="AH65" s="425"/>
    </row>
    <row r="66" spans="1:34" s="205" customFormat="1" ht="15" customHeight="1" x14ac:dyDescent="0.25">
      <c r="A66" s="209">
        <v>18</v>
      </c>
      <c r="B66" s="203">
        <v>40990</v>
      </c>
      <c r="C66" s="227" t="s">
        <v>55</v>
      </c>
      <c r="D66" s="231">
        <f>'Математика-4 2020 расклад'!K67</f>
        <v>101</v>
      </c>
      <c r="E66" s="248">
        <f>'Математика-4 2021 расклад'!K67</f>
        <v>118</v>
      </c>
      <c r="F66" s="248">
        <f>'Математика-4 2022 расклад'!K66</f>
        <v>127</v>
      </c>
      <c r="G66" s="248">
        <f>'Математика-4 2023 расклад'!K66</f>
        <v>140</v>
      </c>
      <c r="H66" s="248">
        <f>'Математика-4 2024 расклад'!K66</f>
        <v>127</v>
      </c>
      <c r="I66" s="252">
        <f>'Математика-4 2025 расклад'!K66</f>
        <v>111</v>
      </c>
      <c r="J66" s="231">
        <f>'Математика-4 2020 расклад'!L67</f>
        <v>89.990999999999985</v>
      </c>
      <c r="K66" s="248">
        <f>'Математика-4 2021 расклад'!L67</f>
        <v>101.9992</v>
      </c>
      <c r="L66" s="248">
        <f>'Математика-4 2022 расклад'!L66</f>
        <v>104.99999999999999</v>
      </c>
      <c r="M66" s="222">
        <f>'Математика-4 2023 расклад'!L66</f>
        <v>114.00200000000001</v>
      </c>
      <c r="N66" s="399">
        <f>'Математика-4 2024 расклад'!L66</f>
        <v>120.00229999999999</v>
      </c>
      <c r="O66" s="252">
        <f>'Математика-4 2025 расклад'!L66</f>
        <v>89.998799999999989</v>
      </c>
      <c r="P66" s="308">
        <f>'Математика-4 2020 расклад'!M67</f>
        <v>89.1</v>
      </c>
      <c r="Q66" s="257">
        <f>'Математика-4 2021 расклад'!M67</f>
        <v>86.44</v>
      </c>
      <c r="R66" s="257">
        <f>'Математика-4 2022 расклад'!M66</f>
        <v>82.677165354330697</v>
      </c>
      <c r="S66" s="223">
        <f>'Математика-4 2023 расклад'!M66</f>
        <v>81.430000000000007</v>
      </c>
      <c r="T66" s="406">
        <f>'Математика-4 2024 расклад'!M66</f>
        <v>94.49</v>
      </c>
      <c r="U66" s="415">
        <f>'Математика-4 2025 расклад'!M66</f>
        <v>81.08</v>
      </c>
      <c r="V66" s="231">
        <f>'Математика-4 2020 расклад'!N67</f>
        <v>1.9997999999999998</v>
      </c>
      <c r="W66" s="248">
        <f>'Математика-4 2021 расклад'!N67</f>
        <v>0</v>
      </c>
      <c r="X66" s="248">
        <f>'Математика-4 2022 расклад'!N66</f>
        <v>6</v>
      </c>
      <c r="Y66" s="222">
        <f>'Математика-4 2023 расклад'!N66</f>
        <v>4.0039999999999996</v>
      </c>
      <c r="Z66" s="399">
        <f>'Математика-4 2024 расклад'!N66</f>
        <v>0</v>
      </c>
      <c r="AA66" s="252">
        <f>'Математика-4 2025 расклад'!N66</f>
        <v>0</v>
      </c>
      <c r="AB66" s="308">
        <f>'Математика-4 2020 расклад'!O67</f>
        <v>1.98</v>
      </c>
      <c r="AC66" s="257">
        <f>'Математика-4 2021 расклад'!O67</f>
        <v>0</v>
      </c>
      <c r="AD66" s="263">
        <f>'Математика-4 2022 расклад'!O66</f>
        <v>4.7244094488188972</v>
      </c>
      <c r="AE66" s="263">
        <f>'Математика-4 2023 расклад'!O66</f>
        <v>2.86</v>
      </c>
      <c r="AF66" s="263">
        <f>'Математика-4 2024 расклад'!O66</f>
        <v>0</v>
      </c>
      <c r="AG66" s="262">
        <f>'Математика-4 2025 расклад'!O66</f>
        <v>0</v>
      </c>
      <c r="AH66" s="425"/>
    </row>
    <row r="67" spans="1:34" s="205" customFormat="1" ht="15" customHeight="1" x14ac:dyDescent="0.25">
      <c r="A67" s="212">
        <v>19</v>
      </c>
      <c r="B67" s="216">
        <v>40133</v>
      </c>
      <c r="C67" s="226" t="s">
        <v>45</v>
      </c>
      <c r="D67" s="231">
        <f>'Математика-4 2020 расклад'!K68</f>
        <v>59</v>
      </c>
      <c r="E67" s="248">
        <f>'Математика-4 2021 расклад'!K68</f>
        <v>105</v>
      </c>
      <c r="F67" s="248">
        <f>'Математика-4 2022 расклад'!K67</f>
        <v>89</v>
      </c>
      <c r="G67" s="248">
        <f>'Математика-4 2023 расклад'!K67</f>
        <v>110</v>
      </c>
      <c r="H67" s="248">
        <f>'Математика-4 2024 расклад'!K67</f>
        <v>92</v>
      </c>
      <c r="I67" s="252">
        <f>'Математика-4 2025 расклад'!K67</f>
        <v>126</v>
      </c>
      <c r="J67" s="231">
        <f>'Математика-4 2020 расклад'!L68</f>
        <v>33.995800000000003</v>
      </c>
      <c r="K67" s="248">
        <f>'Математика-4 2021 расклад'!L68</f>
        <v>87.002999999999986</v>
      </c>
      <c r="L67" s="248">
        <f>'Математика-4 2022 расклад'!L67</f>
        <v>61</v>
      </c>
      <c r="M67" s="222">
        <f>'Математика-4 2023 расклад'!L67</f>
        <v>85.998000000000005</v>
      </c>
      <c r="N67" s="399">
        <f>'Математика-4 2024 расклад'!L67</f>
        <v>71.999199999999988</v>
      </c>
      <c r="O67" s="252">
        <f>'Математика-4 2025 расклад'!L67</f>
        <v>101.0016</v>
      </c>
      <c r="P67" s="308">
        <f>'Математика-4 2020 расклад'!M68</f>
        <v>57.62</v>
      </c>
      <c r="Q67" s="257">
        <f>'Математика-4 2021 расклад'!M68</f>
        <v>82.86</v>
      </c>
      <c r="R67" s="257">
        <f>'Математика-4 2022 расклад'!M67</f>
        <v>68.539325842696627</v>
      </c>
      <c r="S67" s="223">
        <f>'Математика-4 2023 расклад'!M67</f>
        <v>78.180000000000007</v>
      </c>
      <c r="T67" s="406">
        <f>'Математика-4 2024 расклад'!M67</f>
        <v>78.259999999999991</v>
      </c>
      <c r="U67" s="415">
        <f>'Математика-4 2025 расклад'!M67</f>
        <v>80.16</v>
      </c>
      <c r="V67" s="231">
        <f>'Математика-4 2020 расклад'!N68</f>
        <v>8.9975000000000005</v>
      </c>
      <c r="W67" s="248">
        <f>'Математика-4 2021 расклад'!N68</f>
        <v>1.9950000000000001</v>
      </c>
      <c r="X67" s="248">
        <f>'Математика-4 2022 расклад'!N67</f>
        <v>6</v>
      </c>
      <c r="Y67" s="222">
        <f>'Математика-4 2023 расклад'!N67</f>
        <v>3.0030000000000001</v>
      </c>
      <c r="Z67" s="399">
        <f>'Математика-4 2024 расклад'!N67</f>
        <v>2.9991999999999996</v>
      </c>
      <c r="AA67" s="252">
        <f>'Математика-4 2025 расклад'!N67</f>
        <v>5.9976000000000003</v>
      </c>
      <c r="AB67" s="308">
        <f>'Математика-4 2020 расклад'!O68</f>
        <v>15.25</v>
      </c>
      <c r="AC67" s="257">
        <f>'Математика-4 2021 расклад'!O68</f>
        <v>1.9</v>
      </c>
      <c r="AD67" s="263">
        <f>'Математика-4 2022 расклад'!O67</f>
        <v>6.7415730337078648</v>
      </c>
      <c r="AE67" s="263">
        <f>'Математика-4 2023 расклад'!O67</f>
        <v>2.73</v>
      </c>
      <c r="AF67" s="263">
        <f>'Математика-4 2024 расклад'!O67</f>
        <v>3.26</v>
      </c>
      <c r="AG67" s="262">
        <f>'Математика-4 2025 расклад'!O67</f>
        <v>4.76</v>
      </c>
      <c r="AH67" s="425"/>
    </row>
    <row r="68" spans="1:34" s="205" customFormat="1" ht="15" customHeight="1" thickBot="1" x14ac:dyDescent="0.3">
      <c r="A68" s="24">
        <v>20</v>
      </c>
      <c r="B68" s="217">
        <v>40400</v>
      </c>
      <c r="C68" s="355" t="s">
        <v>197</v>
      </c>
      <c r="D68" s="238"/>
      <c r="E68" s="356"/>
      <c r="F68" s="356"/>
      <c r="G68" s="356">
        <f>'Математика-4 2023 расклад'!K68</f>
        <v>106</v>
      </c>
      <c r="H68" s="356">
        <f>'Математика-4 2024 расклад'!K68</f>
        <v>208</v>
      </c>
      <c r="I68" s="357">
        <f>'Математика-4 2025 расклад'!K68</f>
        <v>245</v>
      </c>
      <c r="J68" s="238"/>
      <c r="K68" s="356"/>
      <c r="L68" s="356"/>
      <c r="M68" s="239">
        <f>'Математика-4 2023 расклад'!L68</f>
        <v>61.999400000000009</v>
      </c>
      <c r="N68" s="401">
        <f>'Математика-4 2024 расклад'!L68</f>
        <v>157.99680000000001</v>
      </c>
      <c r="O68" s="357">
        <f>'Математика-4 2025 расклад'!L68</f>
        <v>177.01249999999999</v>
      </c>
      <c r="P68" s="360"/>
      <c r="Q68" s="359"/>
      <c r="R68" s="359"/>
      <c r="S68" s="358">
        <f>'Математика-4 2023 расклад'!M68</f>
        <v>58.49</v>
      </c>
      <c r="T68" s="410">
        <f>'Математика-4 2024 расклад'!M68</f>
        <v>75.960000000000008</v>
      </c>
      <c r="U68" s="419">
        <f>'Математика-4 2025 расклад'!M68</f>
        <v>72.25</v>
      </c>
      <c r="V68" s="238"/>
      <c r="W68" s="356"/>
      <c r="X68" s="356"/>
      <c r="Y68" s="239">
        <f>'Математика-4 2023 расклад'!N68</f>
        <v>0</v>
      </c>
      <c r="Z68" s="401">
        <f>'Математика-4 2024 расклад'!N68</f>
        <v>7.0096000000000007</v>
      </c>
      <c r="AA68" s="357">
        <f>'Математика-4 2025 расклад'!N68</f>
        <v>13.009499999999997</v>
      </c>
      <c r="AB68" s="360"/>
      <c r="AC68" s="359"/>
      <c r="AD68" s="260"/>
      <c r="AE68" s="260">
        <f>'Математика-4 2023 расклад'!O68</f>
        <v>0</v>
      </c>
      <c r="AF68" s="337">
        <f>'Математика-4 2024 расклад'!O68</f>
        <v>3.37</v>
      </c>
      <c r="AG68" s="368">
        <f>'Математика-4 2025 расклад'!O68</f>
        <v>5.31</v>
      </c>
      <c r="AH68" s="425"/>
    </row>
    <row r="69" spans="1:34" s="205" customFormat="1" ht="15" customHeight="1" thickBot="1" x14ac:dyDescent="0.3">
      <c r="A69" s="35"/>
      <c r="B69" s="51"/>
      <c r="C69" s="229" t="s">
        <v>107</v>
      </c>
      <c r="D69" s="342">
        <f>'Математика-4 2020 расклад'!K69</f>
        <v>1346</v>
      </c>
      <c r="E69" s="344">
        <f>'Математика-4 2021 расклад'!K69</f>
        <v>1638</v>
      </c>
      <c r="F69" s="344">
        <f>'Математика-4 2022 расклад'!K68</f>
        <v>1553</v>
      </c>
      <c r="G69" s="344">
        <f>'Математика-4 2023 расклад'!K69</f>
        <v>1861</v>
      </c>
      <c r="H69" s="344">
        <f>'Математика-4 2024 расклад'!K69</f>
        <v>1816</v>
      </c>
      <c r="I69" s="345">
        <f>'Математика-4 2025 расклад'!K69</f>
        <v>1991</v>
      </c>
      <c r="J69" s="342">
        <f>'Математика-4 2020 расклад'!L69</f>
        <v>962.00190000000009</v>
      </c>
      <c r="K69" s="344">
        <f>'Математика-4 2021 расклад'!L69</f>
        <v>1352.9948999999999</v>
      </c>
      <c r="L69" s="344">
        <f>'Математика-4 2022 расклад'!L68</f>
        <v>1126</v>
      </c>
      <c r="M69" s="343">
        <f>'Математика-4 2023 расклад'!L69</f>
        <v>1426.9969000000001</v>
      </c>
      <c r="N69" s="397">
        <f>'Математика-4 2024 расклад'!L69</f>
        <v>1386.9787000000001</v>
      </c>
      <c r="O69" s="345">
        <f>'Математика-4 2025 расклад'!L69</f>
        <v>1447.0498</v>
      </c>
      <c r="P69" s="348">
        <f>'Математика-4 2020 расклад'!M69</f>
        <v>72.564285714285717</v>
      </c>
      <c r="Q69" s="347">
        <f>'Математика-4 2021 расклад'!M69</f>
        <v>81.016428571428563</v>
      </c>
      <c r="R69" s="347">
        <f>'Математика-4 2022 расклад'!M68</f>
        <v>72.025329791398491</v>
      </c>
      <c r="S69" s="346">
        <f>'Математика-4 2023 расклад'!M69</f>
        <v>77.665714285714273</v>
      </c>
      <c r="T69" s="404">
        <f>'Математика-4 2024 расклад'!M69</f>
        <v>77.340714285714284</v>
      </c>
      <c r="U69" s="413">
        <f>'Математика-4 2025 расклад'!M69</f>
        <v>74.702857142857141</v>
      </c>
      <c r="V69" s="342">
        <f>'Математика-4 2020 расклад'!N69</f>
        <v>78.00630000000001</v>
      </c>
      <c r="W69" s="344">
        <f>'Математика-4 2021 расклад'!N69</f>
        <v>24.003499999999999</v>
      </c>
      <c r="X69" s="344">
        <f>'Математика-4 2022 расклад'!N68</f>
        <v>64</v>
      </c>
      <c r="Y69" s="343">
        <f>'Математика-4 2023 расклад'!N69</f>
        <v>56.984899999999996</v>
      </c>
      <c r="Z69" s="397">
        <f>'Математика-4 2024 расклад'!N69</f>
        <v>50.004100000000001</v>
      </c>
      <c r="AA69" s="345">
        <f>'Математика-4 2025 расклад'!N69</f>
        <v>45.995600000000003</v>
      </c>
      <c r="AB69" s="348">
        <f>'Математика-4 2020 расклад'!O69</f>
        <v>6.674545454545453</v>
      </c>
      <c r="AC69" s="347">
        <f>'Математика-4 2021 расклад'!O69</f>
        <v>1.7814285714285714</v>
      </c>
      <c r="AD69" s="350">
        <f>'Математика-4 2022 расклад'!O68</f>
        <v>4.2538185977356751</v>
      </c>
      <c r="AE69" s="350">
        <f>'Математика-4 2023 расклад'!O69</f>
        <v>2.5707142857142857</v>
      </c>
      <c r="AF69" s="350">
        <f>'Математика-4 2024 расклад'!O69</f>
        <v>4.254999999999999</v>
      </c>
      <c r="AG69" s="320">
        <f>'Математика-4 2025 расклад'!O69</f>
        <v>2.5811111111111109</v>
      </c>
      <c r="AH69" s="425"/>
    </row>
    <row r="70" spans="1:34" s="205" customFormat="1" ht="15" customHeight="1" x14ac:dyDescent="0.25">
      <c r="A70" s="208">
        <v>1</v>
      </c>
      <c r="B70" s="216">
        <v>50040</v>
      </c>
      <c r="C70" s="226" t="s">
        <v>56</v>
      </c>
      <c r="D70" s="240">
        <f>'Математика-4 2020 расклад'!K70</f>
        <v>95</v>
      </c>
      <c r="E70" s="247">
        <f>'Математика-4 2021 расклад'!K70</f>
        <v>102</v>
      </c>
      <c r="F70" s="247">
        <f>'Математика-4 2022 расклад'!K69</f>
        <v>104</v>
      </c>
      <c r="G70" s="247">
        <f>'Математика-4 2023 расклад'!K70</f>
        <v>141</v>
      </c>
      <c r="H70" s="247">
        <f>'Математика-4 2024 расклад'!K70</f>
        <v>128</v>
      </c>
      <c r="I70" s="251">
        <f>'Математика-4 2025 расклад'!K70</f>
        <v>129</v>
      </c>
      <c r="J70" s="240">
        <f>'Математика-4 2020 расклад'!L70</f>
        <v>81.994500000000002</v>
      </c>
      <c r="K70" s="247">
        <f>'Математика-4 2021 расклад'!L70</f>
        <v>99.001200000000011</v>
      </c>
      <c r="L70" s="247">
        <f>'Математика-4 2022 расклад'!L69</f>
        <v>98</v>
      </c>
      <c r="M70" s="241">
        <f>'Математика-4 2023 расклад'!L70</f>
        <v>129.00090000000003</v>
      </c>
      <c r="N70" s="398">
        <f>'Математика-4 2024 расклад'!L70</f>
        <v>104.9984</v>
      </c>
      <c r="O70" s="251">
        <f>'Математика-4 2025 расклад'!L70</f>
        <v>102.9936</v>
      </c>
      <c r="P70" s="307">
        <f>'Математика-4 2020 расклад'!M70</f>
        <v>86.31</v>
      </c>
      <c r="Q70" s="256">
        <f>'Математика-4 2021 расклад'!M70</f>
        <v>97.06</v>
      </c>
      <c r="R70" s="256">
        <f>'Математика-4 2022 расклад'!M69</f>
        <v>94.230769230769226</v>
      </c>
      <c r="S70" s="242">
        <f>'Математика-4 2023 расклад'!M70</f>
        <v>91.490000000000009</v>
      </c>
      <c r="T70" s="405">
        <f>'Математика-4 2024 расклад'!M70</f>
        <v>82.03</v>
      </c>
      <c r="U70" s="414">
        <f>'Математика-4 2025 расклад'!M70</f>
        <v>79.84</v>
      </c>
      <c r="V70" s="240">
        <f>'Математика-4 2020 расклад'!N70</f>
        <v>0</v>
      </c>
      <c r="W70" s="247">
        <f>'Математика-4 2021 расклад'!N70</f>
        <v>0</v>
      </c>
      <c r="X70" s="247">
        <f>'Математика-4 2022 расклад'!N69</f>
        <v>0</v>
      </c>
      <c r="Y70" s="241">
        <f>'Математика-4 2023 расклад'!N70</f>
        <v>0</v>
      </c>
      <c r="Z70" s="398">
        <f>'Математика-4 2024 расклад'!N70</f>
        <v>0</v>
      </c>
      <c r="AA70" s="251">
        <f>'Математика-4 2025 расклад'!N70</f>
        <v>0</v>
      </c>
      <c r="AB70" s="307">
        <f>'Математика-4 2020 расклад'!O70</f>
        <v>0</v>
      </c>
      <c r="AC70" s="256">
        <f>'Математика-4 2021 расклад'!O70</f>
        <v>0</v>
      </c>
      <c r="AD70" s="336">
        <f>'Математика-4 2022 расклад'!O69</f>
        <v>0</v>
      </c>
      <c r="AE70" s="336">
        <f>'Математика-4 2023 расклад'!O70</f>
        <v>0</v>
      </c>
      <c r="AF70" s="336">
        <f>'Математика-4 2024 расклад'!O70</f>
        <v>0</v>
      </c>
      <c r="AG70" s="367">
        <f>'Математика-4 2025 расклад'!O70</f>
        <v>0</v>
      </c>
      <c r="AH70" s="425"/>
    </row>
    <row r="71" spans="1:34" s="205" customFormat="1" ht="15" customHeight="1" x14ac:dyDescent="0.25">
      <c r="A71" s="214">
        <v>2</v>
      </c>
      <c r="B71" s="216">
        <v>50003</v>
      </c>
      <c r="C71" s="226" t="s">
        <v>99</v>
      </c>
      <c r="D71" s="231">
        <f>'Математика-4 2020 расклад'!K71</f>
        <v>84</v>
      </c>
      <c r="E71" s="248">
        <f>'Математика-4 2021 расклад'!K71</f>
        <v>115</v>
      </c>
      <c r="F71" s="248">
        <f>'Математика-4 2022 расклад'!K70</f>
        <v>110</v>
      </c>
      <c r="G71" s="248">
        <f>'Математика-4 2023 расклад'!K71</f>
        <v>119</v>
      </c>
      <c r="H71" s="248">
        <f>'Математика-4 2024 расклад'!K71</f>
        <v>128</v>
      </c>
      <c r="I71" s="252">
        <f>'Математика-4 2025 расклад'!K71</f>
        <v>136</v>
      </c>
      <c r="J71" s="231">
        <f>'Математика-4 2020 расклад'!L71</f>
        <v>78.002399999999994</v>
      </c>
      <c r="K71" s="248">
        <f>'Математика-4 2021 расклад'!L71</f>
        <v>100.00400000000002</v>
      </c>
      <c r="L71" s="248">
        <f>'Математика-4 2022 расклад'!L70</f>
        <v>84.000000000000014</v>
      </c>
      <c r="M71" s="222">
        <f>'Математика-4 2023 расклад'!L71</f>
        <v>111.00319999999999</v>
      </c>
      <c r="N71" s="399">
        <f>'Математика-4 2024 расклад'!L71</f>
        <v>117.00479999999999</v>
      </c>
      <c r="O71" s="252">
        <f>'Математика-4 2025 расклад'!L71</f>
        <v>113.00239999999999</v>
      </c>
      <c r="P71" s="308">
        <f>'Математика-4 2020 расклад'!M71</f>
        <v>92.86</v>
      </c>
      <c r="Q71" s="257">
        <f>'Математика-4 2021 расклад'!M71</f>
        <v>86.960000000000008</v>
      </c>
      <c r="R71" s="257">
        <f>'Математика-4 2022 расклад'!M70</f>
        <v>76.363636363636374</v>
      </c>
      <c r="S71" s="223">
        <f>'Математика-4 2023 расклад'!M71</f>
        <v>93.28</v>
      </c>
      <c r="T71" s="408">
        <f>'Математика-4 2024 расклад'!M71</f>
        <v>91.41</v>
      </c>
      <c r="U71" s="417">
        <f>'Математика-4 2025 расклад'!M71</f>
        <v>83.09</v>
      </c>
      <c r="V71" s="231">
        <f>'Математика-4 2020 расклад'!N71</f>
        <v>0.99959999999999993</v>
      </c>
      <c r="W71" s="248">
        <f>'Математика-4 2021 расклад'!N71</f>
        <v>3.0014999999999996</v>
      </c>
      <c r="X71" s="248">
        <f>'Математика-4 2022 расклад'!N70</f>
        <v>4</v>
      </c>
      <c r="Y71" s="222">
        <f>'Математика-4 2023 расклад'!N71</f>
        <v>0</v>
      </c>
      <c r="Z71" s="399">
        <f>'Математика-4 2024 расклад'!N71</f>
        <v>0.99840000000000007</v>
      </c>
      <c r="AA71" s="252">
        <f>'Математика-4 2025 расклад'!N71</f>
        <v>1.0064</v>
      </c>
      <c r="AB71" s="308">
        <f>'Математика-4 2020 расклад'!O71</f>
        <v>1.19</v>
      </c>
      <c r="AC71" s="257">
        <f>'Математика-4 2021 расклад'!O71</f>
        <v>2.61</v>
      </c>
      <c r="AD71" s="263">
        <f>'Математика-4 2022 расклад'!O70</f>
        <v>3.6363636363636362</v>
      </c>
      <c r="AE71" s="263">
        <f>'Математика-4 2023 расклад'!O71</f>
        <v>0</v>
      </c>
      <c r="AF71" s="263">
        <f>'Математика-4 2024 расклад'!O71</f>
        <v>0.78</v>
      </c>
      <c r="AG71" s="262">
        <f>'Математика-4 2025 расклад'!O71</f>
        <v>0.74</v>
      </c>
      <c r="AH71" s="425"/>
    </row>
    <row r="72" spans="1:34" s="205" customFormat="1" ht="15" customHeight="1" x14ac:dyDescent="0.25">
      <c r="A72" s="214">
        <v>3</v>
      </c>
      <c r="B72" s="216">
        <v>50060</v>
      </c>
      <c r="C72" s="226" t="s">
        <v>160</v>
      </c>
      <c r="D72" s="231">
        <f>'Математика-4 2020 расклад'!K72</f>
        <v>128</v>
      </c>
      <c r="E72" s="248">
        <f>'Математика-4 2021 расклад'!K72</f>
        <v>178</v>
      </c>
      <c r="F72" s="248">
        <f>'Математика-4 2022 расклад'!K71</f>
        <v>154</v>
      </c>
      <c r="G72" s="248">
        <f>'Математика-4 2023 расклад'!K72</f>
        <v>204</v>
      </c>
      <c r="H72" s="248">
        <f>'Математика-4 2024 расклад'!K72</f>
        <v>166</v>
      </c>
      <c r="I72" s="252">
        <f>'Математика-4 2025 расклад'!K72</f>
        <v>203</v>
      </c>
      <c r="J72" s="231">
        <f>'Математика-4 2020 расклад'!L72</f>
        <v>105.99680000000001</v>
      </c>
      <c r="K72" s="248">
        <f>'Математика-4 2021 расклад'!L72</f>
        <v>156.99599999999998</v>
      </c>
      <c r="L72" s="248">
        <f>'Математика-4 2022 расклад'!L71</f>
        <v>98.999999999999986</v>
      </c>
      <c r="M72" s="222">
        <f>'Математика-4 2023 расклад'!L72</f>
        <v>170.99279999999999</v>
      </c>
      <c r="N72" s="399">
        <f>'Математика-4 2024 расклад'!L72</f>
        <v>130.9906</v>
      </c>
      <c r="O72" s="252">
        <f>'Математика-4 2025 расклад'!L72</f>
        <v>175.00630000000001</v>
      </c>
      <c r="P72" s="308">
        <f>'Математика-4 2020 расклад'!M72</f>
        <v>82.81</v>
      </c>
      <c r="Q72" s="257">
        <f>'Математика-4 2021 расклад'!M72</f>
        <v>88.199999999999989</v>
      </c>
      <c r="R72" s="257">
        <f>'Математика-4 2022 расклад'!M71</f>
        <v>64.285714285714278</v>
      </c>
      <c r="S72" s="223">
        <f>'Математика-4 2023 расклад'!M72</f>
        <v>83.82</v>
      </c>
      <c r="T72" s="406">
        <f>'Математика-4 2024 расклад'!M72</f>
        <v>78.91</v>
      </c>
      <c r="U72" s="415">
        <f>'Математика-4 2025 расклад'!M72</f>
        <v>86.210000000000008</v>
      </c>
      <c r="V72" s="231">
        <f>'Математика-4 2020 расклад'!N72</f>
        <v>2.9951999999999996</v>
      </c>
      <c r="W72" s="248">
        <f>'Математика-4 2021 расклад'!N72</f>
        <v>0</v>
      </c>
      <c r="X72" s="248">
        <f>'Математика-4 2022 расклад'!N71</f>
        <v>6</v>
      </c>
      <c r="Y72" s="222">
        <f>'Математика-4 2023 расклад'!N72</f>
        <v>0.99959999999999993</v>
      </c>
      <c r="Z72" s="399">
        <f>'Математика-4 2024 расклад'!N72</f>
        <v>1.992</v>
      </c>
      <c r="AA72" s="252">
        <f>'Математика-4 2025 расклад'!N72</f>
        <v>4.9938000000000002</v>
      </c>
      <c r="AB72" s="308">
        <f>'Математика-4 2020 расклад'!O72</f>
        <v>2.34</v>
      </c>
      <c r="AC72" s="257">
        <f>'Математика-4 2021 расклад'!O72</f>
        <v>0</v>
      </c>
      <c r="AD72" s="263">
        <f>'Математика-4 2022 расклад'!O71</f>
        <v>3.8961038961038961</v>
      </c>
      <c r="AE72" s="263">
        <f>'Математика-4 2023 расклад'!O72</f>
        <v>0.49</v>
      </c>
      <c r="AF72" s="263">
        <f>'Математика-4 2024 расклад'!O72</f>
        <v>1.2</v>
      </c>
      <c r="AG72" s="262">
        <f>'Математика-4 2025 расклад'!O72</f>
        <v>2.46</v>
      </c>
      <c r="AH72" s="425"/>
    </row>
    <row r="73" spans="1:34" s="205" customFormat="1" ht="15" customHeight="1" x14ac:dyDescent="0.25">
      <c r="A73" s="214">
        <v>4</v>
      </c>
      <c r="B73" s="217">
        <v>50170</v>
      </c>
      <c r="C73" s="226" t="s">
        <v>161</v>
      </c>
      <c r="D73" s="231">
        <f>'Математика-4 2020 расклад'!K73</f>
        <v>79</v>
      </c>
      <c r="E73" s="248">
        <f>'Математика-4 2021 расклад'!K73</f>
        <v>71</v>
      </c>
      <c r="F73" s="248">
        <f>'Математика-4 2022 расклад'!K72</f>
        <v>70</v>
      </c>
      <c r="G73" s="248">
        <f>'Математика-4 2023 расклад'!K73</f>
        <v>100</v>
      </c>
      <c r="H73" s="248">
        <f>'Математика-4 2024 расклад'!K73</f>
        <v>88</v>
      </c>
      <c r="I73" s="252">
        <f>'Математика-4 2025 расклад'!K73</f>
        <v>69</v>
      </c>
      <c r="J73" s="231">
        <f>'Математика-4 2020 расклад'!L73</f>
        <v>51.997799999999998</v>
      </c>
      <c r="K73" s="248">
        <f>'Математика-4 2021 расклад'!L73</f>
        <v>48.997099999999989</v>
      </c>
      <c r="L73" s="248">
        <f>'Математика-4 2022 расклад'!L72</f>
        <v>39.999999999999993</v>
      </c>
      <c r="M73" s="222">
        <f>'Математика-4 2023 расклад'!L73</f>
        <v>77</v>
      </c>
      <c r="N73" s="399">
        <f>'Математика-4 2024 расклад'!L73</f>
        <v>63.993599999999994</v>
      </c>
      <c r="O73" s="252">
        <f>'Математика-4 2025 расклад'!L73</f>
        <v>46.002300000000005</v>
      </c>
      <c r="P73" s="308">
        <f>'Математика-4 2020 расклад'!M73</f>
        <v>65.819999999999993</v>
      </c>
      <c r="Q73" s="257">
        <f>'Математика-4 2021 расклад'!M73</f>
        <v>69.009999999999991</v>
      </c>
      <c r="R73" s="257">
        <f>'Математика-4 2022 расклад'!M72</f>
        <v>57.142857142857139</v>
      </c>
      <c r="S73" s="223">
        <f>'Математика-4 2023 расклад'!M73</f>
        <v>77</v>
      </c>
      <c r="T73" s="406">
        <f>'Математика-4 2024 расклад'!M73</f>
        <v>72.72</v>
      </c>
      <c r="U73" s="415">
        <f>'Математика-4 2025 расклад'!M73</f>
        <v>66.67</v>
      </c>
      <c r="V73" s="231">
        <f>'Математика-4 2020 расклад'!N73</f>
        <v>3.0019999999999998</v>
      </c>
      <c r="W73" s="248">
        <f>'Математика-4 2021 расклад'!N73</f>
        <v>8.0016999999999996</v>
      </c>
      <c r="X73" s="248">
        <f>'Математика-4 2022 расклад'!N72</f>
        <v>4.9999999999999991</v>
      </c>
      <c r="Y73" s="222">
        <f>'Математика-4 2023 расклад'!N73</f>
        <v>0</v>
      </c>
      <c r="Z73" s="399">
        <f>'Математика-4 2024 расклад'!N73</f>
        <v>3.0008000000000004</v>
      </c>
      <c r="AA73" s="252">
        <f>'Математика-4 2025 расклад'!N73</f>
        <v>0</v>
      </c>
      <c r="AB73" s="308">
        <f>'Математика-4 2020 расклад'!O73</f>
        <v>3.8</v>
      </c>
      <c r="AC73" s="257">
        <f>'Математика-4 2021 расклад'!O73</f>
        <v>11.27</v>
      </c>
      <c r="AD73" s="263">
        <f>'Математика-4 2022 расклад'!O72</f>
        <v>7.1428571428571423</v>
      </c>
      <c r="AE73" s="263">
        <f>'Математика-4 2023 расклад'!O73</f>
        <v>0</v>
      </c>
      <c r="AF73" s="263">
        <f>'Математика-4 2024 расклад'!O73</f>
        <v>3.41</v>
      </c>
      <c r="AG73" s="262">
        <f>'Математика-4 2025 расклад'!O73</f>
        <v>0</v>
      </c>
      <c r="AH73" s="425"/>
    </row>
    <row r="74" spans="1:34" s="205" customFormat="1" ht="15" customHeight="1" x14ac:dyDescent="0.25">
      <c r="A74" s="214">
        <v>5</v>
      </c>
      <c r="B74" s="216">
        <v>50230</v>
      </c>
      <c r="C74" s="226" t="s">
        <v>60</v>
      </c>
      <c r="D74" s="231">
        <f>'Математика-4 2020 расклад'!K74</f>
        <v>91</v>
      </c>
      <c r="E74" s="248">
        <f>'Математика-4 2021 расклад'!K74</f>
        <v>114</v>
      </c>
      <c r="F74" s="248">
        <f>'Математика-4 2022 расклад'!K73</f>
        <v>87</v>
      </c>
      <c r="G74" s="248">
        <f>'Математика-4 2023 расклад'!K74</f>
        <v>93</v>
      </c>
      <c r="H74" s="248">
        <f>'Математика-4 2024 расклад'!K74</f>
        <v>90</v>
      </c>
      <c r="I74" s="252">
        <f>'Математика-4 2025 расклад'!K74</f>
        <v>107</v>
      </c>
      <c r="J74" s="231">
        <f>'Математика-4 2020 расклад'!L74</f>
        <v>56.993299999999998</v>
      </c>
      <c r="K74" s="248">
        <f>'Математика-4 2021 расклад'!L74</f>
        <v>90.994799999999998</v>
      </c>
      <c r="L74" s="248">
        <f>'Математика-4 2022 расклад'!L73</f>
        <v>59.000000000000007</v>
      </c>
      <c r="M74" s="222">
        <f>'Математика-4 2023 расклад'!L74</f>
        <v>70.001100000000008</v>
      </c>
      <c r="N74" s="399">
        <f>'Математика-4 2024 расклад'!L74</f>
        <v>71.001000000000005</v>
      </c>
      <c r="O74" s="252">
        <f>'Математика-4 2025 расклад'!L74</f>
        <v>82.999899999999997</v>
      </c>
      <c r="P74" s="308">
        <f>'Математика-4 2020 расклад'!M74</f>
        <v>62.629999999999995</v>
      </c>
      <c r="Q74" s="257">
        <f>'Математика-4 2021 расклад'!M74</f>
        <v>79.819999999999993</v>
      </c>
      <c r="R74" s="257">
        <f>'Математика-4 2022 расклад'!M73</f>
        <v>67.816091954022994</v>
      </c>
      <c r="S74" s="223">
        <f>'Математика-4 2023 расклад'!M74</f>
        <v>75.27000000000001</v>
      </c>
      <c r="T74" s="406">
        <f>'Математика-4 2024 расклад'!M74</f>
        <v>78.89</v>
      </c>
      <c r="U74" s="415">
        <f>'Математика-4 2025 расклад'!M74</f>
        <v>77.569999999999993</v>
      </c>
      <c r="V74" s="231">
        <f>'Математика-4 2020 расклад'!N74</f>
        <v>7.998899999999999</v>
      </c>
      <c r="W74" s="248">
        <f>'Математика-4 2021 расклад'!N74</f>
        <v>1.9950000000000001</v>
      </c>
      <c r="X74" s="248">
        <f>'Математика-4 2022 расклад'!N73</f>
        <v>2</v>
      </c>
      <c r="Y74" s="222">
        <f>'Математика-4 2023 расклад'!N74</f>
        <v>3.9989999999999997</v>
      </c>
      <c r="Z74" s="399">
        <f>'Математика-4 2024 расклад'!N74</f>
        <v>0</v>
      </c>
      <c r="AA74" s="252">
        <f>'Математика-4 2025 расклад'!N74</f>
        <v>0</v>
      </c>
      <c r="AB74" s="308">
        <f>'Математика-4 2020 расклад'!O74</f>
        <v>8.7899999999999991</v>
      </c>
      <c r="AC74" s="257">
        <f>'Математика-4 2021 расклад'!O74</f>
        <v>1.75</v>
      </c>
      <c r="AD74" s="263">
        <f>'Математика-4 2022 расклад'!O73</f>
        <v>2.2988505747126435</v>
      </c>
      <c r="AE74" s="263">
        <f>'Математика-4 2023 расклад'!O74</f>
        <v>4.3</v>
      </c>
      <c r="AF74" s="263">
        <f>'Математика-4 2024 расклад'!O74</f>
        <v>0</v>
      </c>
      <c r="AG74" s="262">
        <f>'Математика-4 2025 расклад'!O74</f>
        <v>0</v>
      </c>
      <c r="AH74" s="425"/>
    </row>
    <row r="75" spans="1:34" s="205" customFormat="1" ht="15" customHeight="1" x14ac:dyDescent="0.25">
      <c r="A75" s="214">
        <v>6</v>
      </c>
      <c r="B75" s="216">
        <v>50340</v>
      </c>
      <c r="C75" s="226" t="s">
        <v>162</v>
      </c>
      <c r="D75" s="231">
        <f>'Математика-4 2020 расклад'!K75</f>
        <v>67</v>
      </c>
      <c r="E75" s="248">
        <f>'Математика-4 2021 расклад'!K75</f>
        <v>83</v>
      </c>
      <c r="F75" s="248">
        <f>'Математика-4 2022 расклад'!K74</f>
        <v>82</v>
      </c>
      <c r="G75" s="248">
        <f>'Математика-4 2023 расклад'!K75</f>
        <v>94</v>
      </c>
      <c r="H75" s="248">
        <f>'Математика-4 2024 расклад'!K75</f>
        <v>98</v>
      </c>
      <c r="I75" s="252">
        <f>'Математика-4 2025 расклад'!K75</f>
        <v>111</v>
      </c>
      <c r="J75" s="231">
        <f>'Математика-4 2020 расклад'!L75</f>
        <v>54.00200000000001</v>
      </c>
      <c r="K75" s="248">
        <f>'Математика-4 2021 расклад'!L75</f>
        <v>56.000100000000003</v>
      </c>
      <c r="L75" s="248">
        <f>'Математика-4 2022 расклад'!L74</f>
        <v>65.000000000000014</v>
      </c>
      <c r="M75" s="222">
        <f>'Математика-4 2023 расклад'!L75</f>
        <v>73.996800000000007</v>
      </c>
      <c r="N75" s="399">
        <f>'Математика-4 2024 расклад'!L75</f>
        <v>76.998599999999996</v>
      </c>
      <c r="O75" s="252">
        <f>'Математика-4 2025 расклад'!L75</f>
        <v>77.000700000000009</v>
      </c>
      <c r="P75" s="308">
        <f>'Математика-4 2020 расклад'!M75</f>
        <v>80.600000000000009</v>
      </c>
      <c r="Q75" s="257">
        <f>'Математика-4 2021 расклад'!M75</f>
        <v>67.47</v>
      </c>
      <c r="R75" s="257">
        <f>'Математика-4 2022 расклад'!M74</f>
        <v>79.268292682926841</v>
      </c>
      <c r="S75" s="223">
        <f>'Математика-4 2023 расклад'!M75</f>
        <v>78.72</v>
      </c>
      <c r="T75" s="406">
        <f>'Математика-4 2024 расклад'!M75</f>
        <v>78.569999999999993</v>
      </c>
      <c r="U75" s="415">
        <f>'Математика-4 2025 расклад'!M75</f>
        <v>69.37</v>
      </c>
      <c r="V75" s="231">
        <f>'Математика-4 2020 расклад'!N75</f>
        <v>0.99829999999999997</v>
      </c>
      <c r="W75" s="248">
        <f>'Математика-4 2021 расклад'!N75</f>
        <v>0</v>
      </c>
      <c r="X75" s="248">
        <f>'Математика-4 2022 расклад'!N74</f>
        <v>1</v>
      </c>
      <c r="Y75" s="222">
        <f>'Математика-4 2023 расклад'!N75</f>
        <v>0</v>
      </c>
      <c r="Z75" s="399">
        <f>'Математика-4 2024 расклад'!N75</f>
        <v>0</v>
      </c>
      <c r="AA75" s="252">
        <f>'Математика-4 2025 расклад'!N75</f>
        <v>0.99900000000000011</v>
      </c>
      <c r="AB75" s="308">
        <f>'Математика-4 2020 расклад'!O75</f>
        <v>1.49</v>
      </c>
      <c r="AC75" s="257">
        <f>'Математика-4 2021 расклад'!O75</f>
        <v>0</v>
      </c>
      <c r="AD75" s="263">
        <f>'Математика-4 2022 расклад'!O74</f>
        <v>1.2195121951219512</v>
      </c>
      <c r="AE75" s="263">
        <f>'Математика-4 2023 расклад'!O75</f>
        <v>0</v>
      </c>
      <c r="AF75" s="263">
        <f>'Математика-4 2024 расклад'!O75</f>
        <v>0</v>
      </c>
      <c r="AG75" s="262">
        <f>'Математика-4 2025 расклад'!O75</f>
        <v>0.9</v>
      </c>
      <c r="AH75" s="425"/>
    </row>
    <row r="76" spans="1:34" s="205" customFormat="1" ht="15" customHeight="1" x14ac:dyDescent="0.25">
      <c r="A76" s="214">
        <v>7</v>
      </c>
      <c r="B76" s="216">
        <v>50420</v>
      </c>
      <c r="C76" s="226" t="s">
        <v>163</v>
      </c>
      <c r="D76" s="231">
        <f>'Математика-4 2020 расклад'!K76</f>
        <v>97</v>
      </c>
      <c r="E76" s="248">
        <f>'Математика-4 2021 расклад'!K76</f>
        <v>106</v>
      </c>
      <c r="F76" s="248">
        <f>'Математика-4 2022 расклад'!K75</f>
        <v>97</v>
      </c>
      <c r="G76" s="248">
        <f>'Математика-4 2023 расклад'!K76</f>
        <v>102</v>
      </c>
      <c r="H76" s="248">
        <f>'Математика-4 2024 расклад'!K76</f>
        <v>90</v>
      </c>
      <c r="I76" s="252">
        <f>'Математика-4 2025 расклад'!K76</f>
        <v>104</v>
      </c>
      <c r="J76" s="231">
        <f>'Математика-4 2020 расклад'!L76</f>
        <v>84.991400000000013</v>
      </c>
      <c r="K76" s="248">
        <f>'Математика-4 2021 расклад'!L76</f>
        <v>88.001199999999983</v>
      </c>
      <c r="L76" s="248">
        <f>'Математика-4 2022 расклад'!L75</f>
        <v>79.000000000000014</v>
      </c>
      <c r="M76" s="222">
        <f>'Математика-4 2023 расклад'!L76</f>
        <v>76.999799999999993</v>
      </c>
      <c r="N76" s="399">
        <f>'Математика-4 2024 расклад'!L76</f>
        <v>68.004000000000005</v>
      </c>
      <c r="O76" s="252">
        <f>'Математика-4 2025 расклад'!L76</f>
        <v>82.003999999999991</v>
      </c>
      <c r="P76" s="308">
        <f>'Математика-4 2020 расклад'!M76</f>
        <v>87.62</v>
      </c>
      <c r="Q76" s="257">
        <f>'Математика-4 2021 расклад'!M76</f>
        <v>83.02</v>
      </c>
      <c r="R76" s="257">
        <f>'Математика-4 2022 расклад'!M75</f>
        <v>81.443298969072174</v>
      </c>
      <c r="S76" s="223">
        <f>'Математика-4 2023 расклад'!M76</f>
        <v>75.489999999999995</v>
      </c>
      <c r="T76" s="406">
        <f>'Математика-4 2024 расклад'!M76</f>
        <v>75.56</v>
      </c>
      <c r="U76" s="415">
        <f>'Математика-4 2025 расклад'!M76</f>
        <v>78.849999999999994</v>
      </c>
      <c r="V76" s="231">
        <f>'Математика-4 2020 расклад'!N76</f>
        <v>0</v>
      </c>
      <c r="W76" s="248">
        <f>'Математика-4 2021 расклад'!N76</f>
        <v>0</v>
      </c>
      <c r="X76" s="248">
        <f>'Математика-4 2022 расклад'!N75</f>
        <v>0</v>
      </c>
      <c r="Y76" s="222">
        <f>'Математика-4 2023 расклад'!N76</f>
        <v>0</v>
      </c>
      <c r="Z76" s="399">
        <f>'Математика-4 2024 расклад'!N76</f>
        <v>0</v>
      </c>
      <c r="AA76" s="252">
        <f>'Математика-4 2025 расклад'!N76</f>
        <v>0</v>
      </c>
      <c r="AB76" s="308">
        <f>'Математика-4 2020 расклад'!O76</f>
        <v>0</v>
      </c>
      <c r="AC76" s="257">
        <f>'Математика-4 2021 расклад'!O76</f>
        <v>0</v>
      </c>
      <c r="AD76" s="263">
        <f>'Математика-4 2022 расклад'!O75</f>
        <v>0</v>
      </c>
      <c r="AE76" s="263">
        <f>'Математика-4 2023 расклад'!O76</f>
        <v>0</v>
      </c>
      <c r="AF76" s="263">
        <f>'Математика-4 2024 расклад'!O76</f>
        <v>0</v>
      </c>
      <c r="AG76" s="262">
        <f>'Математика-4 2025 расклад'!O76</f>
        <v>0</v>
      </c>
      <c r="AH76" s="425"/>
    </row>
    <row r="77" spans="1:34" s="205" customFormat="1" ht="15" customHeight="1" x14ac:dyDescent="0.25">
      <c r="A77" s="214">
        <v>8</v>
      </c>
      <c r="B77" s="216">
        <v>50450</v>
      </c>
      <c r="C77" s="226" t="s">
        <v>164</v>
      </c>
      <c r="D77" s="231">
        <f>'Математика-4 2020 расклад'!K77</f>
        <v>143</v>
      </c>
      <c r="E77" s="248">
        <f>'Математика-4 2021 расклад'!K77</f>
        <v>159</v>
      </c>
      <c r="F77" s="248">
        <f>'Математика-4 2022 расклад'!K76</f>
        <v>160</v>
      </c>
      <c r="G77" s="248">
        <f>'Математика-4 2023 расклад'!K77</f>
        <v>180</v>
      </c>
      <c r="H77" s="248">
        <f>'Математика-4 2024 расклад'!K77</f>
        <v>158</v>
      </c>
      <c r="I77" s="252">
        <f>'Математика-4 2025 расклад'!K77</f>
        <v>147</v>
      </c>
      <c r="J77" s="231">
        <f>'Математика-4 2020 расклад'!L77</f>
        <v>92.006200000000007</v>
      </c>
      <c r="K77" s="248">
        <f>'Математика-4 2021 расклад'!L77</f>
        <v>125.99160000000002</v>
      </c>
      <c r="L77" s="248">
        <f>'Математика-4 2022 расклад'!L76</f>
        <v>121</v>
      </c>
      <c r="M77" s="222">
        <f>'Математика-4 2023 расклад'!L77</f>
        <v>124.00200000000001</v>
      </c>
      <c r="N77" s="399">
        <f>'Математика-4 2024 расклад'!L77</f>
        <v>115.98779999999999</v>
      </c>
      <c r="O77" s="252">
        <f>'Математика-4 2025 расклад'!L77</f>
        <v>101.00369999999999</v>
      </c>
      <c r="P77" s="308">
        <f>'Математика-4 2020 расклад'!M77</f>
        <v>64.34</v>
      </c>
      <c r="Q77" s="257">
        <f>'Математика-4 2021 расклад'!M77</f>
        <v>79.240000000000009</v>
      </c>
      <c r="R77" s="257">
        <f>'Математика-4 2022 расклад'!M76</f>
        <v>75.625</v>
      </c>
      <c r="S77" s="223">
        <f>'Математика-4 2023 расклад'!M77</f>
        <v>68.89</v>
      </c>
      <c r="T77" s="406">
        <f>'Математика-4 2024 расклад'!M77</f>
        <v>73.41</v>
      </c>
      <c r="U77" s="415">
        <f>'Математика-4 2025 расклад'!M77</f>
        <v>68.709999999999994</v>
      </c>
      <c r="V77" s="231">
        <f>'Математика-4 2020 расклад'!N77</f>
        <v>6.0060000000000002</v>
      </c>
      <c r="W77" s="248">
        <f>'Математика-4 2021 расклад'!N77</f>
        <v>0</v>
      </c>
      <c r="X77" s="248">
        <f>'Математика-4 2022 расклад'!N76</f>
        <v>9</v>
      </c>
      <c r="Y77" s="222">
        <f>'Математика-4 2023 расклад'!N77</f>
        <v>10.997999999999999</v>
      </c>
      <c r="Z77" s="399">
        <f>'Математика-4 2024 расклад'!N77</f>
        <v>9.0060000000000002</v>
      </c>
      <c r="AA77" s="252">
        <f>'Математика-4 2025 расклад'!N77</f>
        <v>3.9984000000000002</v>
      </c>
      <c r="AB77" s="308">
        <f>'Математика-4 2020 расклад'!O77</f>
        <v>4.2</v>
      </c>
      <c r="AC77" s="257">
        <f>'Математика-4 2021 расклад'!O77</f>
        <v>0</v>
      </c>
      <c r="AD77" s="263">
        <f>'Математика-4 2022 расклад'!O76</f>
        <v>5.625</v>
      </c>
      <c r="AE77" s="263">
        <f>'Математика-4 2023 расклад'!O77</f>
        <v>6.11</v>
      </c>
      <c r="AF77" s="263">
        <f>'Математика-4 2024 расклад'!O77</f>
        <v>5.7</v>
      </c>
      <c r="AG77" s="262">
        <f>'Математика-4 2025 расклад'!O77</f>
        <v>2.72</v>
      </c>
      <c r="AH77" s="425"/>
    </row>
    <row r="78" spans="1:34" s="205" customFormat="1" ht="15" customHeight="1" x14ac:dyDescent="0.25">
      <c r="A78" s="214">
        <v>9</v>
      </c>
      <c r="B78" s="216">
        <v>50620</v>
      </c>
      <c r="C78" s="226" t="s">
        <v>64</v>
      </c>
      <c r="D78" s="231">
        <f>'Математика-4 2020 расклад'!K78</f>
        <v>47</v>
      </c>
      <c r="E78" s="248">
        <f>'Математика-4 2021 расклад'!K78</f>
        <v>76</v>
      </c>
      <c r="F78" s="248">
        <f>'Математика-4 2022 расклад'!K77</f>
        <v>75</v>
      </c>
      <c r="G78" s="248">
        <f>'Математика-4 2023 расклад'!K78</f>
        <v>73</v>
      </c>
      <c r="H78" s="248">
        <f>'Математика-4 2024 расклад'!K78</f>
        <v>61</v>
      </c>
      <c r="I78" s="252">
        <f>'Математика-4 2025 расклад'!K78</f>
        <v>67</v>
      </c>
      <c r="J78" s="231">
        <f>'Математика-4 2020 расклад'!L78</f>
        <v>33.9998</v>
      </c>
      <c r="K78" s="248">
        <f>'Математика-4 2021 расклад'!L78</f>
        <v>42.005199999999995</v>
      </c>
      <c r="L78" s="248">
        <f>'Математика-4 2022 расклад'!L77</f>
        <v>41</v>
      </c>
      <c r="M78" s="222">
        <f>'Математика-4 2023 расклад'!L78</f>
        <v>54.998200000000004</v>
      </c>
      <c r="N78" s="399">
        <f>'Математика-4 2024 расклад'!L78</f>
        <v>51.002099999999999</v>
      </c>
      <c r="O78" s="252">
        <f>'Математика-4 2025 расклад'!L78</f>
        <v>55.00030000000001</v>
      </c>
      <c r="P78" s="308">
        <f>'Математика-4 2020 расклад'!M78</f>
        <v>72.34</v>
      </c>
      <c r="Q78" s="257">
        <f>'Математика-4 2021 расклад'!M78</f>
        <v>55.269999999999996</v>
      </c>
      <c r="R78" s="257">
        <f>'Математика-4 2022 расклад'!M77</f>
        <v>54.666666666666671</v>
      </c>
      <c r="S78" s="223">
        <f>'Математика-4 2023 расклад'!M78</f>
        <v>75.34</v>
      </c>
      <c r="T78" s="406">
        <f>'Математика-4 2024 расклад'!M78</f>
        <v>83.61</v>
      </c>
      <c r="U78" s="415">
        <f>'Математика-4 2025 расклад'!M78</f>
        <v>82.09</v>
      </c>
      <c r="V78" s="231">
        <f>'Математика-4 2020 расклад'!N78</f>
        <v>0</v>
      </c>
      <c r="W78" s="248">
        <f>'Математика-4 2021 расклад'!N78</f>
        <v>3.0019999999999998</v>
      </c>
      <c r="X78" s="248">
        <f>'Математика-4 2022 расклад'!N77</f>
        <v>5</v>
      </c>
      <c r="Y78" s="222">
        <f>'Математика-4 2023 расклад'!N78</f>
        <v>0</v>
      </c>
      <c r="Z78" s="399">
        <f>'Математика-4 2024 расклад'!N78</f>
        <v>2.0007999999999999</v>
      </c>
      <c r="AA78" s="252">
        <f>'Математика-4 2025 расклад'!N78</f>
        <v>0.99829999999999997</v>
      </c>
      <c r="AB78" s="308">
        <f>'Математика-4 2020 расклад'!O78</f>
        <v>0</v>
      </c>
      <c r="AC78" s="257">
        <f>'Математика-4 2021 расклад'!O78</f>
        <v>3.95</v>
      </c>
      <c r="AD78" s="263">
        <f>'Математика-4 2022 расклад'!O77</f>
        <v>6.666666666666667</v>
      </c>
      <c r="AE78" s="263">
        <f>'Математика-4 2023 расклад'!O78</f>
        <v>0</v>
      </c>
      <c r="AF78" s="263">
        <f>'Математика-4 2024 расклад'!O78</f>
        <v>3.28</v>
      </c>
      <c r="AG78" s="262">
        <f>'Математика-4 2025 расклад'!O78</f>
        <v>1.49</v>
      </c>
      <c r="AH78" s="425"/>
    </row>
    <row r="79" spans="1:34" s="205" customFormat="1" ht="15" customHeight="1" x14ac:dyDescent="0.25">
      <c r="A79" s="214">
        <v>10</v>
      </c>
      <c r="B79" s="216">
        <v>50760</v>
      </c>
      <c r="C79" s="226" t="s">
        <v>165</v>
      </c>
      <c r="D79" s="231">
        <f>'Математика-4 2020 расклад'!K79</f>
        <v>119</v>
      </c>
      <c r="E79" s="248">
        <f>'Математика-4 2021 расклад'!K79</f>
        <v>237</v>
      </c>
      <c r="F79" s="248">
        <f>'Математика-4 2022 расклад'!K78</f>
        <v>117</v>
      </c>
      <c r="G79" s="248">
        <f>'Математика-4 2023 расклад'!K79</f>
        <v>198</v>
      </c>
      <c r="H79" s="248">
        <f>'Математика-4 2024 расклад'!K79</f>
        <v>219</v>
      </c>
      <c r="I79" s="252">
        <f>'Математика-4 2025 расклад'!K79</f>
        <v>214</v>
      </c>
      <c r="J79" s="231">
        <f>'Математика-4 2020 расклад'!L79</f>
        <v>70.0077</v>
      </c>
      <c r="K79" s="248">
        <f>'Математика-4 2021 расклад'!L79</f>
        <v>211.00110000000001</v>
      </c>
      <c r="L79" s="248">
        <f>'Математика-4 2022 расклад'!L78</f>
        <v>72</v>
      </c>
      <c r="M79" s="222">
        <f>'Математика-4 2023 расклад'!L79</f>
        <v>146.99520000000001</v>
      </c>
      <c r="N79" s="399">
        <f>'Математика-4 2024 расклад'!L79</f>
        <v>158.994</v>
      </c>
      <c r="O79" s="252">
        <f>'Математика-4 2025 расклад'!L79</f>
        <v>146.01220000000001</v>
      </c>
      <c r="P79" s="308">
        <f>'Математика-4 2020 расклад'!M79</f>
        <v>58.83</v>
      </c>
      <c r="Q79" s="257">
        <f>'Математика-4 2021 расклад'!M79</f>
        <v>89.03</v>
      </c>
      <c r="R79" s="257">
        <f>'Математика-4 2022 расклад'!M78</f>
        <v>61.53846153846154</v>
      </c>
      <c r="S79" s="223">
        <f>'Математика-4 2023 расклад'!M79</f>
        <v>74.240000000000009</v>
      </c>
      <c r="T79" s="406">
        <f>'Математика-4 2024 расклад'!M79</f>
        <v>72.599999999999994</v>
      </c>
      <c r="U79" s="415">
        <f>'Математика-4 2025 расклад'!M79</f>
        <v>68.23</v>
      </c>
      <c r="V79" s="231">
        <f>'Математика-4 2020 расклад'!N79</f>
        <v>21.003499999999999</v>
      </c>
      <c r="W79" s="248">
        <f>'Математика-4 2021 расклад'!N79</f>
        <v>0</v>
      </c>
      <c r="X79" s="248">
        <f>'Математика-4 2022 расклад'!N78</f>
        <v>11</v>
      </c>
      <c r="Y79" s="222">
        <f>'Математика-4 2023 расклад'!N79</f>
        <v>0</v>
      </c>
      <c r="Z79" s="399">
        <f>'Математика-4 2024 расклад'!N79</f>
        <v>0</v>
      </c>
      <c r="AA79" s="252">
        <f>'Математика-4 2025 расклад'!N79</f>
        <v>1.9902000000000002</v>
      </c>
      <c r="AB79" s="308">
        <f>'Математика-4 2020 расклад'!O79</f>
        <v>17.649999999999999</v>
      </c>
      <c r="AC79" s="257">
        <f>'Математика-4 2021 расклад'!O79</f>
        <v>0</v>
      </c>
      <c r="AD79" s="263">
        <f>'Математика-4 2022 расклад'!O78</f>
        <v>9.4017094017094021</v>
      </c>
      <c r="AE79" s="263">
        <f>'Математика-4 2023 расклад'!O79</f>
        <v>0</v>
      </c>
      <c r="AF79" s="263">
        <f>'Математика-4 2024 расклад'!O79</f>
        <v>0</v>
      </c>
      <c r="AG79" s="262">
        <f>'Математика-4 2025 расклад'!O79</f>
        <v>0.93</v>
      </c>
      <c r="AH79" s="425"/>
    </row>
    <row r="80" spans="1:34" s="205" customFormat="1" ht="15" customHeight="1" x14ac:dyDescent="0.25">
      <c r="A80" s="214">
        <v>11</v>
      </c>
      <c r="B80" s="216">
        <v>50780</v>
      </c>
      <c r="C80" s="226" t="s">
        <v>166</v>
      </c>
      <c r="D80" s="231">
        <f>'Математика-4 2020 расклад'!K80</f>
        <v>130</v>
      </c>
      <c r="E80" s="248">
        <f>'Математика-4 2021 расклад'!K80</f>
        <v>154</v>
      </c>
      <c r="F80" s="248">
        <f>'Математика-4 2022 расклад'!K79</f>
        <v>160</v>
      </c>
      <c r="G80" s="248">
        <f>'Математика-4 2023 расклад'!K80</f>
        <v>163</v>
      </c>
      <c r="H80" s="248">
        <f>'Математика-4 2024 расклад'!K80</f>
        <v>141</v>
      </c>
      <c r="I80" s="252">
        <f>'Математика-4 2025 расклад'!K80</f>
        <v>202</v>
      </c>
      <c r="J80" s="231">
        <f>'Математика-4 2020 расклад'!L80</f>
        <v>55.002999999999993</v>
      </c>
      <c r="K80" s="248">
        <f>'Математика-4 2021 расклад'!L80</f>
        <v>111.00319999999999</v>
      </c>
      <c r="L80" s="248">
        <f>'Математика-4 2022 расклад'!L79</f>
        <v>107</v>
      </c>
      <c r="M80" s="222">
        <f>'Математика-4 2023 расклад'!L80</f>
        <v>88.99799999999999</v>
      </c>
      <c r="N80" s="399">
        <f>'Математика-4 2024 расклад'!L80</f>
        <v>81.004500000000007</v>
      </c>
      <c r="O80" s="252">
        <f>'Математика-4 2025 расклад'!L80</f>
        <v>136.00659999999999</v>
      </c>
      <c r="P80" s="308">
        <f>'Математика-4 2020 расклад'!M80</f>
        <v>42.309999999999995</v>
      </c>
      <c r="Q80" s="257">
        <f>'Математика-4 2021 расклад'!M80</f>
        <v>72.08</v>
      </c>
      <c r="R80" s="257">
        <f>'Математика-4 2022 расклад'!M79</f>
        <v>66.875</v>
      </c>
      <c r="S80" s="223">
        <f>'Математика-4 2023 расклад'!M80</f>
        <v>54.599999999999994</v>
      </c>
      <c r="T80" s="406">
        <f>'Математика-4 2024 расклад'!M80</f>
        <v>57.45</v>
      </c>
      <c r="U80" s="415">
        <f>'Математика-4 2025 расклад'!M80</f>
        <v>67.33</v>
      </c>
      <c r="V80" s="231">
        <f>'Математика-4 2020 расклад'!N80</f>
        <v>20.995000000000001</v>
      </c>
      <c r="W80" s="248">
        <f>'Математика-4 2021 расклад'!N80</f>
        <v>7.0069999999999997</v>
      </c>
      <c r="X80" s="248">
        <f>'Математика-4 2022 расклад'!N79</f>
        <v>9</v>
      </c>
      <c r="Y80" s="222">
        <f>'Математика-4 2023 расклад'!N80</f>
        <v>26.992799999999999</v>
      </c>
      <c r="Z80" s="399">
        <f>'Математика-4 2024 расклад'!N80</f>
        <v>14.001299999999999</v>
      </c>
      <c r="AA80" s="252">
        <f>'Математика-4 2025 расклад'!N80</f>
        <v>13.008800000000001</v>
      </c>
      <c r="AB80" s="308">
        <f>'Математика-4 2020 расклад'!O80</f>
        <v>16.149999999999999</v>
      </c>
      <c r="AC80" s="257">
        <f>'Математика-4 2021 расклад'!O80</f>
        <v>4.55</v>
      </c>
      <c r="AD80" s="263">
        <f>'Математика-4 2022 расклад'!O79</f>
        <v>5.625</v>
      </c>
      <c r="AE80" s="263">
        <f>'Математика-4 2023 расклад'!O80</f>
        <v>16.559999999999999</v>
      </c>
      <c r="AF80" s="263">
        <f>'Математика-4 2024 расклад'!O80</f>
        <v>9.93</v>
      </c>
      <c r="AG80" s="262">
        <f>'Математика-4 2025 расклад'!O80</f>
        <v>6.44</v>
      </c>
      <c r="AH80" s="425"/>
    </row>
    <row r="81" spans="1:34" s="205" customFormat="1" ht="15" customHeight="1" x14ac:dyDescent="0.25">
      <c r="A81" s="214">
        <v>12</v>
      </c>
      <c r="B81" s="216">
        <v>50930</v>
      </c>
      <c r="C81" s="226" t="s">
        <v>167</v>
      </c>
      <c r="D81" s="231">
        <f>'Математика-4 2020 расклад'!K81</f>
        <v>82</v>
      </c>
      <c r="E81" s="248">
        <f>'Математика-4 2021 расклад'!K81</f>
        <v>94</v>
      </c>
      <c r="F81" s="248">
        <f>'Математика-4 2022 расклад'!K80</f>
        <v>69</v>
      </c>
      <c r="G81" s="248">
        <f>'Математика-4 2023 расклад'!K81</f>
        <v>83</v>
      </c>
      <c r="H81" s="248">
        <f>'Математика-4 2024 расклад'!K81</f>
        <v>92</v>
      </c>
      <c r="I81" s="252">
        <f>'Математика-4 2025 расклад'!K81</f>
        <v>90</v>
      </c>
      <c r="J81" s="231">
        <f>'Математика-4 2020 расклад'!L81</f>
        <v>56.998200000000004</v>
      </c>
      <c r="K81" s="248">
        <f>'Математика-4 2021 расклад'!L81</f>
        <v>88.002800000000008</v>
      </c>
      <c r="L81" s="248">
        <f>'Математика-4 2022 расклад'!L80</f>
        <v>53</v>
      </c>
      <c r="M81" s="222">
        <f>'Математика-4 2023 расклад'!L81</f>
        <v>68.997900000000001</v>
      </c>
      <c r="N81" s="399">
        <f>'Математика-4 2024 расклад'!L81</f>
        <v>66.994399999999999</v>
      </c>
      <c r="O81" s="252">
        <f>'Математика-4 2025 расклад'!L81</f>
        <v>68.004000000000005</v>
      </c>
      <c r="P81" s="308">
        <f>'Математика-4 2020 расклад'!M81</f>
        <v>69.510000000000005</v>
      </c>
      <c r="Q81" s="257">
        <f>'Математика-4 2021 расклад'!M81</f>
        <v>93.62</v>
      </c>
      <c r="R81" s="257">
        <f>'Математика-4 2022 расклад'!M80</f>
        <v>76.811594202898547</v>
      </c>
      <c r="S81" s="223">
        <f>'Математика-4 2023 расклад'!M81</f>
        <v>83.13</v>
      </c>
      <c r="T81" s="406">
        <f>'Математика-4 2024 расклад'!M81</f>
        <v>72.819999999999993</v>
      </c>
      <c r="U81" s="415">
        <f>'Математика-4 2025 расклад'!M81</f>
        <v>75.56</v>
      </c>
      <c r="V81" s="231">
        <f>'Математика-4 2020 расклад'!N81</f>
        <v>6.0023999999999997</v>
      </c>
      <c r="W81" s="248">
        <f>'Математика-4 2021 расклад'!N81</f>
        <v>0</v>
      </c>
      <c r="X81" s="248">
        <f>'Математика-4 2022 расклад'!N80</f>
        <v>6</v>
      </c>
      <c r="Y81" s="222">
        <f>'Математика-4 2023 расклад'!N81</f>
        <v>2.0003000000000002</v>
      </c>
      <c r="Z81" s="399">
        <f>'Математика-4 2024 расклад'!N81</f>
        <v>2.9991999999999996</v>
      </c>
      <c r="AA81" s="252">
        <f>'Математика-4 2025 расклад'!N81</f>
        <v>1.9980000000000002</v>
      </c>
      <c r="AB81" s="308">
        <f>'Математика-4 2020 расклад'!O81</f>
        <v>7.32</v>
      </c>
      <c r="AC81" s="257">
        <f>'Математика-4 2021 расклад'!O81</f>
        <v>0</v>
      </c>
      <c r="AD81" s="263">
        <f>'Математика-4 2022 расклад'!O80</f>
        <v>8.695652173913043</v>
      </c>
      <c r="AE81" s="263">
        <f>'Математика-4 2023 расклад'!O81</f>
        <v>2.41</v>
      </c>
      <c r="AF81" s="263">
        <f>'Математика-4 2024 расклад'!O81</f>
        <v>3.26</v>
      </c>
      <c r="AG81" s="262">
        <f>'Математика-4 2025 расклад'!O81</f>
        <v>2.2200000000000002</v>
      </c>
      <c r="AH81" s="425"/>
    </row>
    <row r="82" spans="1:34" s="205" customFormat="1" ht="15" customHeight="1" x14ac:dyDescent="0.25">
      <c r="A82" s="207">
        <v>13</v>
      </c>
      <c r="B82" s="203">
        <v>51370</v>
      </c>
      <c r="C82" s="227" t="s">
        <v>68</v>
      </c>
      <c r="D82" s="231">
        <f>'Математика-4 2020 расклад'!K82</f>
        <v>54</v>
      </c>
      <c r="E82" s="248">
        <f>'Математика-4 2021 расклад'!K82</f>
        <v>123</v>
      </c>
      <c r="F82" s="248">
        <f>'Математика-4 2022 расклад'!K81</f>
        <v>80</v>
      </c>
      <c r="G82" s="248">
        <f>'Математика-4 2023 расклад'!K82</f>
        <v>115</v>
      </c>
      <c r="H82" s="248">
        <f>'Математика-4 2024 расклад'!K82</f>
        <v>110</v>
      </c>
      <c r="I82" s="252">
        <f>'Математика-4 2025 расклад'!K82</f>
        <v>93</v>
      </c>
      <c r="J82" s="231">
        <f>'Математика-4 2020 расклад'!L82</f>
        <v>38.998800000000003</v>
      </c>
      <c r="K82" s="248">
        <f>'Математика-4 2021 расклад'!L82</f>
        <v>113.99640000000001</v>
      </c>
      <c r="L82" s="248">
        <f>'Математика-4 2022 расклад'!L81</f>
        <v>58</v>
      </c>
      <c r="M82" s="222">
        <f>'Математика-4 2023 расклад'!L82</f>
        <v>102.00499999999998</v>
      </c>
      <c r="N82" s="399">
        <f>'Математика-4 2024 расклад'!L82</f>
        <v>101.992</v>
      </c>
      <c r="O82" s="252">
        <f>'Математика-4 2025 расклад'!L82</f>
        <v>79.003499999999988</v>
      </c>
      <c r="P82" s="308">
        <f>'Математика-4 2020 расклад'!M82</f>
        <v>72.22</v>
      </c>
      <c r="Q82" s="257">
        <f>'Математика-4 2021 расклад'!M82</f>
        <v>92.68</v>
      </c>
      <c r="R82" s="257">
        <f>'Математика-4 2022 расклад'!M81</f>
        <v>72.5</v>
      </c>
      <c r="S82" s="223">
        <f>'Математика-4 2023 расклад'!M82</f>
        <v>88.699999999999989</v>
      </c>
      <c r="T82" s="406">
        <f>'Математика-4 2024 расклад'!M82</f>
        <v>92.72</v>
      </c>
      <c r="U82" s="415">
        <f>'Математика-4 2025 расклад'!M82</f>
        <v>84.949999999999989</v>
      </c>
      <c r="V82" s="231">
        <f>'Математика-4 2020 расклад'!N82</f>
        <v>4.0014000000000003</v>
      </c>
      <c r="W82" s="248">
        <f>'Математика-4 2021 расклад'!N82</f>
        <v>0.99630000000000007</v>
      </c>
      <c r="X82" s="248">
        <f>'Математика-4 2022 расклад'!N81</f>
        <v>3</v>
      </c>
      <c r="Y82" s="222">
        <f>'Математика-4 2023 расклад'!N82</f>
        <v>0</v>
      </c>
      <c r="Z82" s="399">
        <f>'Математика-4 2024 расклад'!N82</f>
        <v>0</v>
      </c>
      <c r="AA82" s="252">
        <f>'Математика-4 2025 расклад'!N82</f>
        <v>0</v>
      </c>
      <c r="AB82" s="308">
        <f>'Математика-4 2020 расклад'!O82</f>
        <v>7.41</v>
      </c>
      <c r="AC82" s="257">
        <f>'Математика-4 2021 расклад'!O82</f>
        <v>0.81</v>
      </c>
      <c r="AD82" s="263">
        <f>'Математика-4 2022 расклад'!O81</f>
        <v>3.75</v>
      </c>
      <c r="AE82" s="263">
        <f>'Математика-4 2023 расклад'!O82</f>
        <v>0</v>
      </c>
      <c r="AF82" s="263">
        <f>'Математика-4 2024 расклад'!O82</f>
        <v>0</v>
      </c>
      <c r="AG82" s="262">
        <f>'Математика-4 2025 расклад'!O82</f>
        <v>0</v>
      </c>
      <c r="AH82" s="425"/>
    </row>
    <row r="83" spans="1:34" s="205" customFormat="1" ht="15" customHeight="1" thickBot="1" x14ac:dyDescent="0.3">
      <c r="A83" s="207">
        <v>14</v>
      </c>
      <c r="B83" s="203">
        <v>51580</v>
      </c>
      <c r="C83" s="227" t="s">
        <v>191</v>
      </c>
      <c r="D83" s="235">
        <f>'Математика-4 2020 расклад'!K83</f>
        <v>130</v>
      </c>
      <c r="E83" s="249">
        <f>'Математика-4 2021 расклад'!K83</f>
        <v>26</v>
      </c>
      <c r="F83" s="249">
        <f>'Математика-4 2022 расклад'!K82</f>
        <v>188</v>
      </c>
      <c r="G83" s="249">
        <f>'Математика-4 2023 расклад'!K83</f>
        <v>196</v>
      </c>
      <c r="H83" s="249">
        <f>'Математика-4 2024 расклад'!K83</f>
        <v>247</v>
      </c>
      <c r="I83" s="253">
        <f>'Математика-4 2025 расклад'!K83</f>
        <v>319</v>
      </c>
      <c r="J83" s="235">
        <f>'Математика-4 2020 расклад'!L83</f>
        <v>101.00999999999998</v>
      </c>
      <c r="K83" s="249">
        <f>'Математика-4 2021 расклад'!L83</f>
        <v>21.0002</v>
      </c>
      <c r="L83" s="249">
        <f>'Математика-4 2022 расклад'!L82</f>
        <v>150</v>
      </c>
      <c r="M83" s="236">
        <f>'Математика-4 2023 расклад'!L83</f>
        <v>132.00599999999997</v>
      </c>
      <c r="N83" s="400">
        <f>'Математика-4 2024 расклад'!L83</f>
        <v>178.0129</v>
      </c>
      <c r="O83" s="253">
        <f>'Математика-4 2025 расклад'!L83</f>
        <v>183.0103</v>
      </c>
      <c r="P83" s="309">
        <f>'Математика-4 2020 расклад'!M83</f>
        <v>77.699999999999989</v>
      </c>
      <c r="Q83" s="258">
        <f>'Математика-4 2021 расклад'!M83</f>
        <v>80.77</v>
      </c>
      <c r="R83" s="258">
        <f>'Математика-4 2022 расклад'!M82</f>
        <v>79.787234042553195</v>
      </c>
      <c r="S83" s="237">
        <f>'Математика-4 2023 расклад'!M83</f>
        <v>67.349999999999994</v>
      </c>
      <c r="T83" s="407">
        <f>'Математика-4 2024 расклад'!M83</f>
        <v>72.070000000000007</v>
      </c>
      <c r="U83" s="416">
        <f>'Математика-4 2025 расклад'!M83</f>
        <v>57.37</v>
      </c>
      <c r="V83" s="235">
        <f>'Математика-4 2020 расклад'!N83</f>
        <v>4.0040000000000004</v>
      </c>
      <c r="W83" s="249">
        <f>'Математика-4 2021 расклад'!N83</f>
        <v>0</v>
      </c>
      <c r="X83" s="249">
        <f>'Математика-4 2022 расклад'!N82</f>
        <v>3</v>
      </c>
      <c r="Y83" s="236">
        <f>'Математика-4 2023 расклад'!N83</f>
        <v>11.995200000000001</v>
      </c>
      <c r="Z83" s="400">
        <f>'Математика-4 2024 расклад'!N83</f>
        <v>16.005600000000001</v>
      </c>
      <c r="AA83" s="253">
        <f>'Математика-4 2025 расклад'!N83</f>
        <v>17.002700000000001</v>
      </c>
      <c r="AB83" s="309">
        <f>'Математика-4 2020 расклад'!O83</f>
        <v>3.08</v>
      </c>
      <c r="AC83" s="258">
        <f>'Математика-4 2021 расклад'!O83</f>
        <v>0</v>
      </c>
      <c r="AD83" s="337">
        <f>'Математика-4 2022 расклад'!O82</f>
        <v>1.5957446808510638</v>
      </c>
      <c r="AE83" s="337">
        <f>'Математика-4 2023 расклад'!O83</f>
        <v>6.12</v>
      </c>
      <c r="AF83" s="337">
        <f>'Математика-4 2024 расклад'!O83</f>
        <v>6.48</v>
      </c>
      <c r="AG83" s="368">
        <f>'Математика-4 2025 расклад'!O83</f>
        <v>5.33</v>
      </c>
      <c r="AH83" s="425"/>
    </row>
    <row r="84" spans="1:34" s="205" customFormat="1" ht="15" customHeight="1" thickBot="1" x14ac:dyDescent="0.3">
      <c r="A84" s="35"/>
      <c r="B84" s="51"/>
      <c r="C84" s="229" t="s">
        <v>108</v>
      </c>
      <c r="D84" s="342">
        <f>'Математика-4 2020 расклад'!K84</f>
        <v>3512</v>
      </c>
      <c r="E84" s="344">
        <f>'Математика-4 2021 расклад'!K84</f>
        <v>3999</v>
      </c>
      <c r="F84" s="344">
        <f>'Математика-4 2022 расклад'!K83</f>
        <v>4061</v>
      </c>
      <c r="G84" s="344">
        <f>'Математика-4 2023 расклад'!K84</f>
        <v>4764</v>
      </c>
      <c r="H84" s="344">
        <f>'Математика-4 2024 расклад'!K84</f>
        <v>4767</v>
      </c>
      <c r="I84" s="345">
        <f>'Математика-4 2025 расклад'!K84</f>
        <v>4867</v>
      </c>
      <c r="J84" s="342">
        <f>'Математика-4 2020 расклад'!L84</f>
        <v>2425.9809</v>
      </c>
      <c r="K84" s="344">
        <f>'Математика-4 2021 расклад'!L84</f>
        <v>3356.0138000000002</v>
      </c>
      <c r="L84" s="344">
        <f>'Математика-4 2022 расклад'!L83</f>
        <v>2938</v>
      </c>
      <c r="M84" s="343">
        <f>'Математика-4 2023 расклад'!L84</f>
        <v>3842.0122999999999</v>
      </c>
      <c r="N84" s="397">
        <f>'Математика-4 2024 расклад'!L84</f>
        <v>3815.9840999999992</v>
      </c>
      <c r="O84" s="345">
        <f>'Математика-4 2025 расклад'!L84</f>
        <v>3837.9321999999997</v>
      </c>
      <c r="P84" s="348">
        <f>'Математика-4 2020 расклад'!M84</f>
        <v>67.377096774193561</v>
      </c>
      <c r="Q84" s="347">
        <f>'Математика-4 2021 расклад'!M84</f>
        <v>82.567741935483866</v>
      </c>
      <c r="R84" s="347">
        <f>'Математика-4 2022 расклад'!M83</f>
        <v>69.271301536930324</v>
      </c>
      <c r="S84" s="346">
        <f>'Математика-4 2023 расклад'!M84</f>
        <v>78.312333333333328</v>
      </c>
      <c r="T84" s="404">
        <f>'Математика-4 2024 расклад'!M84</f>
        <v>78.855666666666679</v>
      </c>
      <c r="U84" s="413">
        <f>'Математика-4 2025 расклад'!M84</f>
        <v>78.640645161290308</v>
      </c>
      <c r="V84" s="342">
        <f>'Математика-4 2020 расклад'!N84</f>
        <v>223.98630000000003</v>
      </c>
      <c r="W84" s="344">
        <f>'Математика-4 2021 расклад'!N84</f>
        <v>74.001200000000011</v>
      </c>
      <c r="X84" s="344">
        <f>'Математика-4 2022 расклад'!N83</f>
        <v>189</v>
      </c>
      <c r="Y84" s="343">
        <f>'Математика-4 2023 расклад'!N84</f>
        <v>133.9742</v>
      </c>
      <c r="Z84" s="397">
        <f>'Математика-4 2024 расклад'!N84</f>
        <v>81.013899999999992</v>
      </c>
      <c r="AA84" s="345">
        <f>'Математика-4 2025 расклад'!N84</f>
        <v>72.057299999999998</v>
      </c>
      <c r="AB84" s="348">
        <f>'Математика-4 2020 расклад'!O84</f>
        <v>7.8574999999999999</v>
      </c>
      <c r="AC84" s="347">
        <f>'Математика-4 2021 расклад'!O84</f>
        <v>2.1809677419354849</v>
      </c>
      <c r="AD84" s="350">
        <f>'Математика-4 2022 расклад'!O83</f>
        <v>5.7798332068733353</v>
      </c>
      <c r="AE84" s="350">
        <f>'Математика-4 2023 расклад'!O84</f>
        <v>3.036</v>
      </c>
      <c r="AF84" s="350">
        <f>'Математика-4 2024 расклад'!O84</f>
        <v>2.5223809523809519</v>
      </c>
      <c r="AG84" s="320">
        <f>'Математика-4 2025 расклад'!O84</f>
        <v>2.3736842105263154</v>
      </c>
    </row>
    <row r="85" spans="1:34" s="205" customFormat="1" ht="15" customHeight="1" x14ac:dyDescent="0.25">
      <c r="A85" s="212">
        <v>1</v>
      </c>
      <c r="B85" s="53">
        <v>60010</v>
      </c>
      <c r="C85" s="226" t="s">
        <v>171</v>
      </c>
      <c r="D85" s="240">
        <f>'Математика-4 2020 расклад'!K85</f>
        <v>92</v>
      </c>
      <c r="E85" s="247">
        <f>'Математика-4 2021 расклад'!K85</f>
        <v>92</v>
      </c>
      <c r="F85" s="247">
        <f>'Математика-4 2022 расклад'!K84</f>
        <v>88</v>
      </c>
      <c r="G85" s="247">
        <f>'Математика-4 2023 расклад'!K85</f>
        <v>102</v>
      </c>
      <c r="H85" s="247">
        <f>'Математика-4 2024 расклад'!K85</f>
        <v>105</v>
      </c>
      <c r="I85" s="251">
        <f>'Математика-4 2025 расклад'!K85</f>
        <v>92</v>
      </c>
      <c r="J85" s="240">
        <f>'Математика-4 2020 расклад'!L85</f>
        <v>70.99639999999998</v>
      </c>
      <c r="K85" s="247">
        <f>'Математика-4 2021 расклад'!L85</f>
        <v>74.998400000000004</v>
      </c>
      <c r="L85" s="247">
        <f>'Математика-4 2022 расклад'!L84</f>
        <v>40</v>
      </c>
      <c r="M85" s="241">
        <f>'Математика-4 2023 расклад'!L85</f>
        <v>75.000600000000006</v>
      </c>
      <c r="N85" s="398">
        <f>'Математика-4 2024 расклад'!L85</f>
        <v>75.998999999999995</v>
      </c>
      <c r="O85" s="251">
        <f>'Математика-4 2025 расклад'!L85</f>
        <v>80.003200000000007</v>
      </c>
      <c r="P85" s="307">
        <f>'Математика-4 2020 расклад'!M85</f>
        <v>77.169999999999987</v>
      </c>
      <c r="Q85" s="256">
        <f>'Математика-4 2021 расклад'!M85</f>
        <v>81.52000000000001</v>
      </c>
      <c r="R85" s="256">
        <f>'Математика-4 2022 расклад'!M84</f>
        <v>45.454545454545453</v>
      </c>
      <c r="S85" s="242">
        <f>'Математика-4 2023 расклад'!M85</f>
        <v>73.53</v>
      </c>
      <c r="T85" s="405">
        <f>'Математика-4 2024 расклад'!M85</f>
        <v>72.38</v>
      </c>
      <c r="U85" s="414">
        <f>'Математика-4 2025 расклад'!M85</f>
        <v>86.960000000000008</v>
      </c>
      <c r="V85" s="240">
        <f>'Математика-4 2020 расклад'!N85</f>
        <v>0</v>
      </c>
      <c r="W85" s="247">
        <f>'Математика-4 2021 расклад'!N85</f>
        <v>1.9964</v>
      </c>
      <c r="X85" s="247">
        <f>'Математика-4 2022 расклад'!N84</f>
        <v>16.000000000000004</v>
      </c>
      <c r="Y85" s="241">
        <f>'Математика-4 2023 расклад'!N85</f>
        <v>5.9976000000000003</v>
      </c>
      <c r="Z85" s="398">
        <f>'Математика-4 2024 расклад'!N85</f>
        <v>3.0030000000000001</v>
      </c>
      <c r="AA85" s="251">
        <f>'Математика-4 2025 расклад'!N85</f>
        <v>0</v>
      </c>
      <c r="AB85" s="307">
        <f>'Математика-4 2020 расклад'!O85</f>
        <v>0</v>
      </c>
      <c r="AC85" s="256">
        <f>'Математика-4 2021 расклад'!O85</f>
        <v>2.17</v>
      </c>
      <c r="AD85" s="336">
        <f>'Математика-4 2022 расклад'!O84</f>
        <v>18.181818181818183</v>
      </c>
      <c r="AE85" s="336">
        <f>'Математика-4 2023 расклад'!O85</f>
        <v>5.88</v>
      </c>
      <c r="AF85" s="336">
        <f>'Математика-4 2024 расклад'!O85</f>
        <v>2.86</v>
      </c>
      <c r="AG85" s="367">
        <f>'Математика-4 2025 расклад'!O85</f>
        <v>0</v>
      </c>
    </row>
    <row r="86" spans="1:34" s="205" customFormat="1" ht="15" customHeight="1" x14ac:dyDescent="0.25">
      <c r="A86" s="209">
        <v>2</v>
      </c>
      <c r="B86" s="216">
        <v>60020</v>
      </c>
      <c r="C86" s="226" t="s">
        <v>71</v>
      </c>
      <c r="D86" s="231">
        <f>'Математика-4 2020 расклад'!K86</f>
        <v>65</v>
      </c>
      <c r="E86" s="248">
        <f>'Математика-4 2021 расклад'!K86</f>
        <v>83</v>
      </c>
      <c r="F86" s="248">
        <f>'Математика-4 2022 расклад'!K85</f>
        <v>54</v>
      </c>
      <c r="G86" s="248">
        <f>'Математика-4 2023 расклад'!K86</f>
        <v>83</v>
      </c>
      <c r="H86" s="248">
        <f>'Математика-4 2024 расклад'!K86</f>
        <v>69</v>
      </c>
      <c r="I86" s="252">
        <f>'Математика-4 2025 расклад'!K86</f>
        <v>68</v>
      </c>
      <c r="J86" s="231">
        <f>'Математика-4 2020 расклад'!L86</f>
        <v>36.998000000000005</v>
      </c>
      <c r="K86" s="248">
        <f>'Математика-4 2021 расклад'!L86</f>
        <v>60.000699999999995</v>
      </c>
      <c r="L86" s="248">
        <f>'Математика-4 2022 расклад'!L85</f>
        <v>19.999999999999996</v>
      </c>
      <c r="M86" s="222">
        <f>'Математика-4 2023 расклад'!L86</f>
        <v>59.0047</v>
      </c>
      <c r="N86" s="399">
        <f>'Математика-4 2024 расклад'!L86</f>
        <v>50.997900000000001</v>
      </c>
      <c r="O86" s="252">
        <f>'Математика-4 2025 расклад'!L86</f>
        <v>61.002800000000008</v>
      </c>
      <c r="P86" s="308">
        <f>'Математика-4 2020 расклад'!M86</f>
        <v>56.92</v>
      </c>
      <c r="Q86" s="257">
        <f>'Математика-4 2021 расклад'!M86</f>
        <v>72.289999999999992</v>
      </c>
      <c r="R86" s="257">
        <f>'Математика-4 2022 расклад'!M85</f>
        <v>37.037037037037031</v>
      </c>
      <c r="S86" s="223">
        <f>'Математика-4 2023 расклад'!M86</f>
        <v>71.09</v>
      </c>
      <c r="T86" s="406">
        <f>'Математика-4 2024 расклад'!M86</f>
        <v>73.91</v>
      </c>
      <c r="U86" s="415">
        <f>'Математика-4 2025 расклад'!M86</f>
        <v>89.710000000000008</v>
      </c>
      <c r="V86" s="231">
        <f>'Математика-4 2020 расклад'!N86</f>
        <v>9.9969999999999999</v>
      </c>
      <c r="W86" s="248">
        <f>'Математика-4 2021 расклад'!N86</f>
        <v>8.0012000000000008</v>
      </c>
      <c r="X86" s="248">
        <f>'Математика-4 2022 расклад'!N85</f>
        <v>11</v>
      </c>
      <c r="Y86" s="222">
        <f>'Математика-4 2023 расклад'!N86</f>
        <v>2.9962999999999997</v>
      </c>
      <c r="Z86" s="399">
        <f>'Математика-4 2024 расклад'!N86</f>
        <v>0</v>
      </c>
      <c r="AA86" s="252">
        <f>'Математика-4 2025 расклад'!N86</f>
        <v>0</v>
      </c>
      <c r="AB86" s="308">
        <f>'Математика-4 2020 расклад'!O86</f>
        <v>15.38</v>
      </c>
      <c r="AC86" s="257">
        <f>'Математика-4 2021 расклад'!O86</f>
        <v>9.64</v>
      </c>
      <c r="AD86" s="263">
        <f>'Математика-4 2022 расклад'!O85</f>
        <v>20.37037037037037</v>
      </c>
      <c r="AE86" s="263">
        <f>'Математика-4 2023 расклад'!O86</f>
        <v>3.61</v>
      </c>
      <c r="AF86" s="263">
        <f>'Математика-4 2024 расклад'!O86</f>
        <v>0</v>
      </c>
      <c r="AG86" s="262">
        <f>'Математика-4 2025 расклад'!O86</f>
        <v>0</v>
      </c>
    </row>
    <row r="87" spans="1:34" s="205" customFormat="1" ht="15" customHeight="1" x14ac:dyDescent="0.25">
      <c r="A87" s="209">
        <v>3</v>
      </c>
      <c r="B87" s="216">
        <v>60050</v>
      </c>
      <c r="C87" s="226" t="s">
        <v>172</v>
      </c>
      <c r="D87" s="231">
        <f>'Математика-4 2020 расклад'!K87</f>
        <v>101</v>
      </c>
      <c r="E87" s="248">
        <f>'Математика-4 2021 расклад'!K87</f>
        <v>105</v>
      </c>
      <c r="F87" s="248">
        <f>'Математика-4 2022 расклад'!K86</f>
        <v>95</v>
      </c>
      <c r="G87" s="248">
        <f>'Математика-4 2023 расклад'!K87</f>
        <v>119</v>
      </c>
      <c r="H87" s="248">
        <f>'Математика-4 2024 расклад'!K87</f>
        <v>117</v>
      </c>
      <c r="I87" s="252">
        <f>'Математика-4 2025 расклад'!K87</f>
        <v>121</v>
      </c>
      <c r="J87" s="231">
        <f>'Математика-4 2020 расклад'!L87</f>
        <v>71.002999999999986</v>
      </c>
      <c r="K87" s="248">
        <f>'Математика-4 2021 расклад'!L87</f>
        <v>92.998499999999979</v>
      </c>
      <c r="L87" s="248">
        <f>'Математика-4 2022 расклад'!L86</f>
        <v>82</v>
      </c>
      <c r="M87" s="222">
        <f>'Математика-4 2023 расклад'!L87</f>
        <v>107.00479999999999</v>
      </c>
      <c r="N87" s="399">
        <f>'Математика-4 2024 расклад'!L87</f>
        <v>93.003299999999996</v>
      </c>
      <c r="O87" s="252">
        <f>'Математика-4 2025 расклад'!L87</f>
        <v>94.997100000000003</v>
      </c>
      <c r="P87" s="308">
        <f>'Математика-4 2020 расклад'!M87</f>
        <v>70.3</v>
      </c>
      <c r="Q87" s="257">
        <f>'Математика-4 2021 расклад'!M87</f>
        <v>88.57</v>
      </c>
      <c r="R87" s="257">
        <f>'Математика-4 2022 расклад'!M86</f>
        <v>86.31578947368422</v>
      </c>
      <c r="S87" s="223">
        <f>'Математика-4 2023 расклад'!M87</f>
        <v>89.92</v>
      </c>
      <c r="T87" s="406">
        <f>'Математика-4 2024 расклад'!M87</f>
        <v>79.489999999999995</v>
      </c>
      <c r="U87" s="415">
        <f>'Математика-4 2025 расклад'!M87</f>
        <v>78.510000000000005</v>
      </c>
      <c r="V87" s="231">
        <f>'Математика-4 2020 расклад'!N87</f>
        <v>9.9990000000000006</v>
      </c>
      <c r="W87" s="248">
        <f>'Математика-4 2021 расклад'!N87</f>
        <v>3.0030000000000001</v>
      </c>
      <c r="X87" s="248">
        <f>'Математика-4 2022 расклад'!N86</f>
        <v>1</v>
      </c>
      <c r="Y87" s="222">
        <f>'Математика-4 2023 расклад'!N87</f>
        <v>0.99959999999999993</v>
      </c>
      <c r="Z87" s="399">
        <f>'Математика-4 2024 расклад'!N87</f>
        <v>4.0014000000000003</v>
      </c>
      <c r="AA87" s="252">
        <f>'Математика-4 2025 расклад'!N87</f>
        <v>1.9964999999999997</v>
      </c>
      <c r="AB87" s="308">
        <f>'Математика-4 2020 расклад'!O87</f>
        <v>9.9</v>
      </c>
      <c r="AC87" s="257">
        <f>'Математика-4 2021 расклад'!O87</f>
        <v>2.86</v>
      </c>
      <c r="AD87" s="263">
        <f>'Математика-4 2022 расклад'!O86</f>
        <v>1.0526315789473684</v>
      </c>
      <c r="AE87" s="263">
        <f>'Математика-4 2023 расклад'!O87</f>
        <v>0.84</v>
      </c>
      <c r="AF87" s="263">
        <f>'Математика-4 2024 расклад'!O87</f>
        <v>3.42</v>
      </c>
      <c r="AG87" s="262">
        <f>'Математика-4 2025 расклад'!O87</f>
        <v>1.65</v>
      </c>
    </row>
    <row r="88" spans="1:34" s="205" customFormat="1" ht="15" customHeight="1" x14ac:dyDescent="0.25">
      <c r="A88" s="209">
        <v>4</v>
      </c>
      <c r="B88" s="216">
        <v>60070</v>
      </c>
      <c r="C88" s="226" t="s">
        <v>173</v>
      </c>
      <c r="D88" s="231">
        <f>'Математика-4 2020 расклад'!K88</f>
        <v>97</v>
      </c>
      <c r="E88" s="248">
        <f>'Математика-4 2021 расклад'!K88</f>
        <v>107</v>
      </c>
      <c r="F88" s="248">
        <f>'Математика-4 2022 расклад'!K87</f>
        <v>117</v>
      </c>
      <c r="G88" s="248">
        <f>'Математика-4 2023 расклад'!K88</f>
        <v>126</v>
      </c>
      <c r="H88" s="248">
        <f>'Математика-4 2024 расклад'!K88</f>
        <v>115</v>
      </c>
      <c r="I88" s="252">
        <f>'Математика-4 2025 расклад'!K88</f>
        <v>103</v>
      </c>
      <c r="J88" s="231">
        <f>'Математика-4 2020 расклад'!L88</f>
        <v>84.001999999999995</v>
      </c>
      <c r="K88" s="248">
        <f>'Математика-4 2021 расклад'!L88</f>
        <v>97.006199999999993</v>
      </c>
      <c r="L88" s="248">
        <f>'Математика-4 2022 расклад'!L87</f>
        <v>91</v>
      </c>
      <c r="M88" s="222">
        <f>'Математика-4 2023 расклад'!L88</f>
        <v>109.00259999999999</v>
      </c>
      <c r="N88" s="399">
        <f>'Математика-4 2024 расклад'!L88</f>
        <v>106.99599999999998</v>
      </c>
      <c r="O88" s="252">
        <f>'Математика-4 2025 расклад'!L88</f>
        <v>74.005499999999998</v>
      </c>
      <c r="P88" s="308">
        <f>'Математика-4 2020 расклад'!M88</f>
        <v>86.6</v>
      </c>
      <c r="Q88" s="257">
        <f>'Математика-4 2021 расклад'!M88</f>
        <v>90.66</v>
      </c>
      <c r="R88" s="257">
        <f>'Математика-4 2022 расклад'!M87</f>
        <v>77.777777777777771</v>
      </c>
      <c r="S88" s="223">
        <f>'Математика-4 2023 расклад'!M88</f>
        <v>86.509999999999991</v>
      </c>
      <c r="T88" s="406">
        <f>'Математика-4 2024 расклад'!M88</f>
        <v>93.039999999999992</v>
      </c>
      <c r="U88" s="415">
        <f>'Математика-4 2025 расклад'!M88</f>
        <v>71.849999999999994</v>
      </c>
      <c r="V88" s="231">
        <f>'Математика-4 2020 расклад'!N88</f>
        <v>0</v>
      </c>
      <c r="W88" s="248">
        <f>'Математика-4 2021 расклад'!N88</f>
        <v>0</v>
      </c>
      <c r="X88" s="248">
        <f>'Математика-4 2022 расклад'!N87</f>
        <v>7</v>
      </c>
      <c r="Y88" s="222">
        <f>'Математика-4 2023 расклад'!N88</f>
        <v>2.0034000000000001</v>
      </c>
      <c r="Z88" s="399">
        <f>'Математика-4 2024 расклад'!N88</f>
        <v>0</v>
      </c>
      <c r="AA88" s="252">
        <f>'Математика-4 2025 расклад'!N88</f>
        <v>0.99909999999999999</v>
      </c>
      <c r="AB88" s="308">
        <f>'Математика-4 2020 расклад'!O88</f>
        <v>0</v>
      </c>
      <c r="AC88" s="257">
        <f>'Математика-4 2021 расклад'!O88</f>
        <v>0</v>
      </c>
      <c r="AD88" s="263">
        <f>'Математика-4 2022 расклад'!O87</f>
        <v>5.982905982905983</v>
      </c>
      <c r="AE88" s="263">
        <f>'Математика-4 2023 расклад'!O88</f>
        <v>1.59</v>
      </c>
      <c r="AF88" s="263">
        <f>'Математика-4 2024 расклад'!O88</f>
        <v>0</v>
      </c>
      <c r="AG88" s="262">
        <f>'Математика-4 2025 расклад'!O88</f>
        <v>0.97</v>
      </c>
    </row>
    <row r="89" spans="1:34" s="205" customFormat="1" ht="15" customHeight="1" x14ac:dyDescent="0.25">
      <c r="A89" s="209">
        <v>5</v>
      </c>
      <c r="B89" s="216">
        <v>60180</v>
      </c>
      <c r="C89" s="226" t="s">
        <v>174</v>
      </c>
      <c r="D89" s="231">
        <f>'Математика-4 2020 расклад'!K89</f>
        <v>140</v>
      </c>
      <c r="E89" s="248">
        <f>'Математика-4 2021 расклад'!K89</f>
        <v>136</v>
      </c>
      <c r="F89" s="248">
        <f>'Математика-4 2022 расклад'!K88</f>
        <v>131</v>
      </c>
      <c r="G89" s="248">
        <f>'Математика-4 2023 расклад'!K89</f>
        <v>168</v>
      </c>
      <c r="H89" s="248">
        <f>'Математика-4 2024 расклад'!K89</f>
        <v>173</v>
      </c>
      <c r="I89" s="252">
        <f>'Математика-4 2025 расклад'!K89</f>
        <v>171</v>
      </c>
      <c r="J89" s="231">
        <f>'Математика-4 2020 расклад'!L89</f>
        <v>116.99799999999999</v>
      </c>
      <c r="K89" s="248">
        <f>'Математика-4 2021 расклад'!L89</f>
        <v>109.99680000000001</v>
      </c>
      <c r="L89" s="248">
        <f>'Математика-4 2022 расклад'!L88</f>
        <v>81</v>
      </c>
      <c r="M89" s="222">
        <f>'Математика-4 2023 расклад'!L89</f>
        <v>126</v>
      </c>
      <c r="N89" s="399">
        <f>'Математика-4 2024 расклад'!L89</f>
        <v>141.9984</v>
      </c>
      <c r="O89" s="252">
        <f>'Математика-4 2025 расклад'!L89</f>
        <v>127.99349999999998</v>
      </c>
      <c r="P89" s="308">
        <f>'Математика-4 2020 расклад'!M89</f>
        <v>83.57</v>
      </c>
      <c r="Q89" s="257">
        <f>'Математика-4 2021 расклад'!M89</f>
        <v>80.88</v>
      </c>
      <c r="R89" s="257">
        <f>'Математика-4 2022 расклад'!M88</f>
        <v>61.832061068702288</v>
      </c>
      <c r="S89" s="223">
        <f>'Математика-4 2023 расклад'!M89</f>
        <v>75</v>
      </c>
      <c r="T89" s="406">
        <f>'Математика-4 2024 расклад'!M89</f>
        <v>82.08</v>
      </c>
      <c r="U89" s="415">
        <f>'Математика-4 2025 расклад'!M89</f>
        <v>74.849999999999994</v>
      </c>
      <c r="V89" s="231">
        <f>'Математика-4 2020 расклад'!N89</f>
        <v>4.9979999999999993</v>
      </c>
      <c r="W89" s="248">
        <f>'Математика-4 2021 расклад'!N89</f>
        <v>1.9991999999999999</v>
      </c>
      <c r="X89" s="248">
        <f>'Математика-4 2022 расклад'!N88</f>
        <v>7.9999999999999991</v>
      </c>
      <c r="Y89" s="222">
        <f>'Математика-4 2023 расклад'!N89</f>
        <v>5.0064000000000002</v>
      </c>
      <c r="Z89" s="399">
        <f>'Математика-4 2024 расклад'!N89</f>
        <v>3.9962999999999997</v>
      </c>
      <c r="AA89" s="252">
        <f>'Математика-4 2025 расклад'!N89</f>
        <v>0.9917999999999999</v>
      </c>
      <c r="AB89" s="308">
        <f>'Математика-4 2020 расклад'!O89</f>
        <v>3.57</v>
      </c>
      <c r="AC89" s="257">
        <f>'Математика-4 2021 расклад'!O89</f>
        <v>1.47</v>
      </c>
      <c r="AD89" s="263">
        <f>'Математика-4 2022 расклад'!O88</f>
        <v>6.1068702290076331</v>
      </c>
      <c r="AE89" s="263">
        <f>'Математика-4 2023 расклад'!O89</f>
        <v>2.98</v>
      </c>
      <c r="AF89" s="263">
        <f>'Математика-4 2024 расклад'!O89</f>
        <v>2.31</v>
      </c>
      <c r="AG89" s="262">
        <f>'Математика-4 2025 расклад'!O89</f>
        <v>0.57999999999999996</v>
      </c>
    </row>
    <row r="90" spans="1:34" s="205" customFormat="1" ht="15" customHeight="1" x14ac:dyDescent="0.25">
      <c r="A90" s="209">
        <v>6</v>
      </c>
      <c r="B90" s="216">
        <v>60240</v>
      </c>
      <c r="C90" s="226" t="s">
        <v>175</v>
      </c>
      <c r="D90" s="231">
        <f>'Математика-4 2020 расклад'!K90</f>
        <v>150</v>
      </c>
      <c r="E90" s="248">
        <f>'Математика-4 2021 расклад'!K90</f>
        <v>186</v>
      </c>
      <c r="F90" s="248">
        <f>'Математика-4 2022 расклад'!K89</f>
        <v>195</v>
      </c>
      <c r="G90" s="248">
        <f>'Математика-4 2023 расклад'!K90</f>
        <v>231</v>
      </c>
      <c r="H90" s="248">
        <f>'Математика-4 2024 расклад'!K90</f>
        <v>234</v>
      </c>
      <c r="I90" s="252">
        <f>'Математика-4 2025 расклад'!K90</f>
        <v>257</v>
      </c>
      <c r="J90" s="231">
        <f>'Математика-4 2020 расклад'!L90</f>
        <v>94.995000000000005</v>
      </c>
      <c r="K90" s="248">
        <f>'Математика-4 2021 расклад'!L90</f>
        <v>165.00059999999996</v>
      </c>
      <c r="L90" s="248">
        <f>'Математика-4 2022 расклад'!L89</f>
        <v>151.99999999999997</v>
      </c>
      <c r="M90" s="222">
        <f>'Математика-4 2023 расклад'!L90</f>
        <v>181.01159999999999</v>
      </c>
      <c r="N90" s="399">
        <f>'Математика-4 2024 расклад'!L90</f>
        <v>171.99</v>
      </c>
      <c r="O90" s="252">
        <f>'Математика-4 2025 расклад'!L90</f>
        <v>198.99510000000001</v>
      </c>
      <c r="P90" s="308">
        <f>'Математика-4 2020 расклад'!M90</f>
        <v>63.33</v>
      </c>
      <c r="Q90" s="257">
        <f>'Математика-4 2021 расклад'!M90</f>
        <v>88.71</v>
      </c>
      <c r="R90" s="257">
        <f>'Математика-4 2022 расклад'!M89</f>
        <v>77.948717948717942</v>
      </c>
      <c r="S90" s="223">
        <f>'Математика-4 2023 расклад'!M90</f>
        <v>78.36</v>
      </c>
      <c r="T90" s="406">
        <f>'Математика-4 2024 расклад'!M90</f>
        <v>73.5</v>
      </c>
      <c r="U90" s="415">
        <f>'Математика-4 2025 расклад'!M90</f>
        <v>77.430000000000007</v>
      </c>
      <c r="V90" s="231">
        <f>'Математика-4 2020 расклад'!N90</f>
        <v>16.995000000000001</v>
      </c>
      <c r="W90" s="248">
        <f>'Математика-4 2021 расклад'!N90</f>
        <v>5.0034000000000001</v>
      </c>
      <c r="X90" s="248">
        <f>'Математика-4 2022 расклад'!N89</f>
        <v>1.9999999999999998</v>
      </c>
      <c r="Y90" s="222">
        <f>'Математика-4 2023 расклад'!N90</f>
        <v>6.9992999999999999</v>
      </c>
      <c r="Z90" s="399">
        <f>'Математика-4 2024 расклад'!N90</f>
        <v>5.0076000000000001</v>
      </c>
      <c r="AA90" s="252">
        <f>'Математика-4 2025 расклад'!N90</f>
        <v>5.0114999999999998</v>
      </c>
      <c r="AB90" s="308">
        <f>'Математика-4 2020 расклад'!O90</f>
        <v>11.33</v>
      </c>
      <c r="AC90" s="257">
        <f>'Математика-4 2021 расклад'!O90</f>
        <v>2.69</v>
      </c>
      <c r="AD90" s="263">
        <f>'Математика-4 2022 расклад'!O89</f>
        <v>1.0256410256410255</v>
      </c>
      <c r="AE90" s="263">
        <f>'Математика-4 2023 расклад'!O90</f>
        <v>3.03</v>
      </c>
      <c r="AF90" s="263">
        <f>'Математика-4 2024 расклад'!O90</f>
        <v>2.14</v>
      </c>
      <c r="AG90" s="262">
        <f>'Математика-4 2025 расклад'!O90</f>
        <v>1.95</v>
      </c>
    </row>
    <row r="91" spans="1:34" s="205" customFormat="1" ht="15" customHeight="1" x14ac:dyDescent="0.25">
      <c r="A91" s="209">
        <v>7</v>
      </c>
      <c r="B91" s="216">
        <v>60560</v>
      </c>
      <c r="C91" s="226" t="s">
        <v>76</v>
      </c>
      <c r="D91" s="231">
        <f>'Математика-4 2020 расклад'!K91</f>
        <v>47</v>
      </c>
      <c r="E91" s="248">
        <f>'Математика-4 2021 расклад'!K91</f>
        <v>50</v>
      </c>
      <c r="F91" s="248">
        <f>'Математика-4 2022 расклад'!K90</f>
        <v>44</v>
      </c>
      <c r="G91" s="248">
        <f>'Математика-4 2023 расклад'!K91</f>
        <v>45</v>
      </c>
      <c r="H91" s="248">
        <f>'Математика-4 2024 расклад'!K91</f>
        <v>74</v>
      </c>
      <c r="I91" s="252">
        <f>'Математика-4 2025 расклад'!K91</f>
        <v>49</v>
      </c>
      <c r="J91" s="231">
        <f>'Математика-4 2020 расклад'!L91</f>
        <v>26.000399999999996</v>
      </c>
      <c r="K91" s="248">
        <f>'Математика-4 2021 расклад'!L91</f>
        <v>48</v>
      </c>
      <c r="L91" s="248">
        <f>'Математика-4 2022 расклад'!L90</f>
        <v>33</v>
      </c>
      <c r="M91" s="222">
        <f>'Математика-4 2023 расклад'!L91</f>
        <v>28.997999999999998</v>
      </c>
      <c r="N91" s="399">
        <f>'Математика-4 2024 расклад'!L91</f>
        <v>58.001199999999997</v>
      </c>
      <c r="O91" s="252">
        <f>'Математика-4 2025 расклад'!L91</f>
        <v>32.001899999999999</v>
      </c>
      <c r="P91" s="308">
        <f>'Математика-4 2020 расклад'!M91</f>
        <v>55.319999999999993</v>
      </c>
      <c r="Q91" s="257">
        <f>'Математика-4 2021 расклад'!M91</f>
        <v>96</v>
      </c>
      <c r="R91" s="257">
        <f>'Математика-4 2022 расклад'!M90</f>
        <v>75</v>
      </c>
      <c r="S91" s="223">
        <f>'Математика-4 2023 расклад'!M91</f>
        <v>64.44</v>
      </c>
      <c r="T91" s="406">
        <f>'Математика-4 2024 расклад'!M91</f>
        <v>78.38</v>
      </c>
      <c r="U91" s="415">
        <f>'Математика-4 2025 расклад'!M91</f>
        <v>65.31</v>
      </c>
      <c r="V91" s="231">
        <f>'Математика-4 2020 расклад'!N91</f>
        <v>2.9986000000000002</v>
      </c>
      <c r="W91" s="248">
        <f>'Математика-4 2021 расклад'!N91</f>
        <v>0</v>
      </c>
      <c r="X91" s="248">
        <f>'Математика-4 2022 расклад'!N90</f>
        <v>5</v>
      </c>
      <c r="Y91" s="222">
        <f>'Математика-4 2023 расклад'!N91</f>
        <v>0</v>
      </c>
      <c r="Z91" s="399">
        <f>'Математика-4 2024 расклад'!N91</f>
        <v>0</v>
      </c>
      <c r="AA91" s="252">
        <f>'Математика-4 2025 расклад'!N91</f>
        <v>0</v>
      </c>
      <c r="AB91" s="308">
        <f>'Математика-4 2020 расклад'!O91</f>
        <v>6.38</v>
      </c>
      <c r="AC91" s="257">
        <f>'Математика-4 2021 расклад'!O91</f>
        <v>0</v>
      </c>
      <c r="AD91" s="263">
        <f>'Математика-4 2022 расклад'!O90</f>
        <v>11.363636363636363</v>
      </c>
      <c r="AE91" s="263">
        <f>'Математика-4 2023 расклад'!O91</f>
        <v>0</v>
      </c>
      <c r="AF91" s="263">
        <f>'Математика-4 2024 расклад'!O91</f>
        <v>0</v>
      </c>
      <c r="AG91" s="262">
        <f>'Математика-4 2025 расклад'!O91</f>
        <v>0</v>
      </c>
    </row>
    <row r="92" spans="1:34" s="205" customFormat="1" ht="15" customHeight="1" x14ac:dyDescent="0.25">
      <c r="A92" s="209">
        <v>8</v>
      </c>
      <c r="B92" s="216">
        <v>60660</v>
      </c>
      <c r="C92" s="226" t="s">
        <v>176</v>
      </c>
      <c r="D92" s="231">
        <f>'Математика-4 2020 расклад'!K92</f>
        <v>48</v>
      </c>
      <c r="E92" s="248">
        <f>'Математика-4 2021 расклад'!K92</f>
        <v>66</v>
      </c>
      <c r="F92" s="248">
        <f>'Математика-4 2022 расклад'!K91</f>
        <v>74</v>
      </c>
      <c r="G92" s="248">
        <f>'Математика-4 2023 расклад'!K92</f>
        <v>109</v>
      </c>
      <c r="H92" s="248">
        <f>'Математика-4 2024 расклад'!K92</f>
        <v>83</v>
      </c>
      <c r="I92" s="252">
        <f>'Математика-4 2025 расклад'!K92</f>
        <v>107</v>
      </c>
      <c r="J92" s="231">
        <f>'Математика-4 2020 расклад'!L92</f>
        <v>39</v>
      </c>
      <c r="K92" s="248">
        <f>'Математика-4 2021 расклад'!L92</f>
        <v>44.998799999999989</v>
      </c>
      <c r="L92" s="248">
        <f>'Математика-4 2022 расклад'!L91</f>
        <v>43</v>
      </c>
      <c r="M92" s="222">
        <f>'Математика-4 2023 расклад'!L92</f>
        <v>86.001000000000005</v>
      </c>
      <c r="N92" s="399">
        <f>'Математика-4 2024 расклад'!L92</f>
        <v>65.993299999999991</v>
      </c>
      <c r="O92" s="252">
        <f>'Математика-4 2025 расклад'!L92</f>
        <v>82.999899999999997</v>
      </c>
      <c r="P92" s="308">
        <f>'Математика-4 2020 расклад'!M92</f>
        <v>81.25</v>
      </c>
      <c r="Q92" s="257">
        <f>'Математика-4 2021 расклад'!M92</f>
        <v>68.179999999999993</v>
      </c>
      <c r="R92" s="257">
        <f>'Математика-4 2022 расклад'!M91</f>
        <v>58.108108108108112</v>
      </c>
      <c r="S92" s="223">
        <f>'Математика-4 2023 расклад'!M92</f>
        <v>78.900000000000006</v>
      </c>
      <c r="T92" s="406">
        <f>'Математика-4 2024 расклад'!M92</f>
        <v>79.509999999999991</v>
      </c>
      <c r="U92" s="415">
        <f>'Математика-4 2025 расклад'!M92</f>
        <v>77.569999999999993</v>
      </c>
      <c r="V92" s="231">
        <f>'Математика-4 2020 расклад'!N92</f>
        <v>2.0015999999999998</v>
      </c>
      <c r="W92" s="248">
        <f>'Математика-4 2021 расклад'!N92</f>
        <v>7.0026000000000002</v>
      </c>
      <c r="X92" s="248">
        <f>'Математика-4 2022 расклад'!N91</f>
        <v>5</v>
      </c>
      <c r="Y92" s="222">
        <f>'Математика-4 2023 расклад'!N92</f>
        <v>2.9975000000000001</v>
      </c>
      <c r="Z92" s="399">
        <f>'Математика-4 2024 расклад'!N92</f>
        <v>2.9962999999999997</v>
      </c>
      <c r="AA92" s="252">
        <f>'Математика-4 2025 расклад'!N92</f>
        <v>2.0009000000000001</v>
      </c>
      <c r="AB92" s="308">
        <f>'Математика-4 2020 расклад'!O92</f>
        <v>4.17</v>
      </c>
      <c r="AC92" s="257">
        <f>'Математика-4 2021 расклад'!O92</f>
        <v>10.61</v>
      </c>
      <c r="AD92" s="263">
        <f>'Математика-4 2022 расклад'!O91</f>
        <v>6.756756756756757</v>
      </c>
      <c r="AE92" s="263">
        <f>'Математика-4 2023 расклад'!O92</f>
        <v>2.75</v>
      </c>
      <c r="AF92" s="263">
        <f>'Математика-4 2024 расклад'!O92</f>
        <v>3.61</v>
      </c>
      <c r="AG92" s="262">
        <f>'Математика-4 2025 расклад'!O92</f>
        <v>1.87</v>
      </c>
    </row>
    <row r="93" spans="1:34" s="205" customFormat="1" ht="15" customHeight="1" x14ac:dyDescent="0.25">
      <c r="A93" s="209">
        <v>9</v>
      </c>
      <c r="B93" s="55">
        <v>60001</v>
      </c>
      <c r="C93" s="230" t="s">
        <v>177</v>
      </c>
      <c r="D93" s="231">
        <f>'Математика-4 2020 расклад'!K93</f>
        <v>94</v>
      </c>
      <c r="E93" s="248">
        <f>'Математика-4 2021 расклад'!K93</f>
        <v>89</v>
      </c>
      <c r="F93" s="248">
        <f>'Математика-4 2022 расклад'!K92</f>
        <v>121</v>
      </c>
      <c r="G93" s="248">
        <f>'Математика-4 2023 расклад'!K93</f>
        <v>114</v>
      </c>
      <c r="H93" s="248">
        <f>'Математика-4 2024 расклад'!K93</f>
        <v>93</v>
      </c>
      <c r="I93" s="252">
        <f>'Математика-4 2025 расклад'!K93</f>
        <v>75</v>
      </c>
      <c r="J93" s="231">
        <f>'Математика-4 2020 расклад'!L93</f>
        <v>28.999000000000002</v>
      </c>
      <c r="K93" s="248">
        <f>'Математика-4 2021 расклад'!L93</f>
        <v>69.0017</v>
      </c>
      <c r="L93" s="248">
        <f>'Математика-4 2022 расклад'!L92</f>
        <v>83</v>
      </c>
      <c r="M93" s="222">
        <f>'Математика-4 2023 расклад'!L93</f>
        <v>82.000200000000007</v>
      </c>
      <c r="N93" s="399">
        <f>'Математика-4 2024 расклад'!L93</f>
        <v>81.002999999999986</v>
      </c>
      <c r="O93" s="252">
        <f>'Математика-4 2025 расклад'!L93</f>
        <v>58.994999999999997</v>
      </c>
      <c r="P93" s="308">
        <f>'Математика-4 2020 расклад'!M93</f>
        <v>30.85</v>
      </c>
      <c r="Q93" s="257">
        <f>'Математика-4 2021 расклад'!M93</f>
        <v>77.53</v>
      </c>
      <c r="R93" s="257">
        <f>'Математика-4 2022 расклад'!M92</f>
        <v>68.595041322314046</v>
      </c>
      <c r="S93" s="223">
        <f>'Математика-4 2023 расклад'!M93</f>
        <v>71.930000000000007</v>
      </c>
      <c r="T93" s="406">
        <f>'Математика-4 2024 расклад'!M93</f>
        <v>87.1</v>
      </c>
      <c r="U93" s="415">
        <f>'Математика-4 2025 расклад'!M93</f>
        <v>78.66</v>
      </c>
      <c r="V93" s="231">
        <f>'Математика-4 2020 расклад'!N93</f>
        <v>26.996799999999997</v>
      </c>
      <c r="W93" s="248">
        <f>'Математика-4 2021 расклад'!N93</f>
        <v>5.0018000000000002</v>
      </c>
      <c r="X93" s="248">
        <f>'Математика-4 2022 расклад'!N92</f>
        <v>8</v>
      </c>
      <c r="Y93" s="222">
        <f>'Математика-4 2023 расклад'!N93</f>
        <v>5.9963999999999995</v>
      </c>
      <c r="Z93" s="399">
        <f>'Математика-4 2024 расклад'!N93</f>
        <v>1.9994999999999998</v>
      </c>
      <c r="AA93" s="252">
        <f>'Математика-4 2025 расклад'!N93</f>
        <v>3</v>
      </c>
      <c r="AB93" s="308">
        <f>'Математика-4 2020 расклад'!O93</f>
        <v>28.72</v>
      </c>
      <c r="AC93" s="257">
        <f>'Математика-4 2021 расклад'!O93</f>
        <v>5.62</v>
      </c>
      <c r="AD93" s="263">
        <f>'Математика-4 2022 расклад'!O92</f>
        <v>6.6115702479338845</v>
      </c>
      <c r="AE93" s="263">
        <f>'Математика-4 2023 расклад'!O93</f>
        <v>5.26</v>
      </c>
      <c r="AF93" s="263">
        <f>'Математика-4 2024 расклад'!O93</f>
        <v>2.15</v>
      </c>
      <c r="AG93" s="262">
        <f>'Математика-4 2025 расклад'!O93</f>
        <v>4</v>
      </c>
    </row>
    <row r="94" spans="1:34" s="205" customFormat="1" ht="15" customHeight="1" x14ac:dyDescent="0.25">
      <c r="A94" s="209">
        <v>10</v>
      </c>
      <c r="B94" s="216">
        <v>60850</v>
      </c>
      <c r="C94" s="226" t="s">
        <v>178</v>
      </c>
      <c r="D94" s="231">
        <f>'Математика-4 2020 расклад'!K95</f>
        <v>88</v>
      </c>
      <c r="E94" s="248">
        <f>'Математика-4 2021 расклад'!K95</f>
        <v>118</v>
      </c>
      <c r="F94" s="248">
        <f>'Математика-4 2022 расклад'!K93</f>
        <v>112</v>
      </c>
      <c r="G94" s="248">
        <f>'Математика-4 2023 расклад'!K94</f>
        <v>126</v>
      </c>
      <c r="H94" s="248">
        <f>'Математика-4 2024 расклад'!K94</f>
        <v>128</v>
      </c>
      <c r="I94" s="252">
        <f>'Математика-4 2025 расклад'!K94</f>
        <v>126</v>
      </c>
      <c r="J94" s="231">
        <f>'Математика-4 2020 расклад'!L95</f>
        <v>60.99280000000001</v>
      </c>
      <c r="K94" s="248">
        <f>'Математика-4 2021 расклад'!L95</f>
        <v>91.992799999999988</v>
      </c>
      <c r="L94" s="248">
        <f>'Математика-4 2022 расклад'!L93</f>
        <v>85</v>
      </c>
      <c r="M94" s="222">
        <f>'Математика-4 2023 расклад'!L94</f>
        <v>88.010999999999981</v>
      </c>
      <c r="N94" s="399">
        <f>'Математика-4 2024 расклад'!L94</f>
        <v>80.012800000000013</v>
      </c>
      <c r="O94" s="252">
        <f>'Математика-4 2025 расклад'!L94</f>
        <v>93.000599999999991</v>
      </c>
      <c r="P94" s="308">
        <f>'Математика-4 2020 расклад'!M95</f>
        <v>69.31</v>
      </c>
      <c r="Q94" s="257">
        <f>'Математика-4 2021 расклад'!M95</f>
        <v>77.959999999999994</v>
      </c>
      <c r="R94" s="257">
        <f>'Математика-4 2022 расклад'!M93</f>
        <v>75.892857142857139</v>
      </c>
      <c r="S94" s="223">
        <f>'Математика-4 2023 расклад'!M94</f>
        <v>69.849999999999994</v>
      </c>
      <c r="T94" s="406">
        <f>'Математика-4 2024 расклад'!M94</f>
        <v>62.510000000000005</v>
      </c>
      <c r="U94" s="415">
        <f>'Математика-4 2025 расклад'!M94</f>
        <v>73.81</v>
      </c>
      <c r="V94" s="231">
        <f>'Математика-4 2020 расклад'!N95</f>
        <v>6.9960000000000004</v>
      </c>
      <c r="W94" s="248">
        <f>'Математика-4 2021 расклад'!N95</f>
        <v>1.0029999999999999</v>
      </c>
      <c r="X94" s="248">
        <f>'Математика-4 2022 расклад'!N93</f>
        <v>0</v>
      </c>
      <c r="Y94" s="222">
        <f>'Математика-4 2023 расклад'!N94</f>
        <v>10.0044</v>
      </c>
      <c r="Z94" s="399">
        <f>'Математика-4 2024 расклад'!N94</f>
        <v>7.0015999999999998</v>
      </c>
      <c r="AA94" s="252">
        <f>'Математика-4 2025 расклад'!N94</f>
        <v>5.0022000000000002</v>
      </c>
      <c r="AB94" s="308">
        <f>'Математика-4 2020 расклад'!O95</f>
        <v>7.95</v>
      </c>
      <c r="AC94" s="257">
        <f>'Математика-4 2021 расклад'!O95</f>
        <v>0.85</v>
      </c>
      <c r="AD94" s="263">
        <f>'Математика-4 2022 расклад'!O93</f>
        <v>0</v>
      </c>
      <c r="AE94" s="263">
        <f>'Математика-4 2023 расклад'!O94</f>
        <v>7.94</v>
      </c>
      <c r="AF94" s="263">
        <f>'Математика-4 2024 расклад'!O94</f>
        <v>5.47</v>
      </c>
      <c r="AG94" s="262">
        <f>'Математика-4 2025 расклад'!O94</f>
        <v>3.97</v>
      </c>
    </row>
    <row r="95" spans="1:34" s="205" customFormat="1" ht="15" customHeight="1" x14ac:dyDescent="0.25">
      <c r="A95" s="209">
        <v>11</v>
      </c>
      <c r="B95" s="216">
        <v>60910</v>
      </c>
      <c r="C95" s="226" t="s">
        <v>80</v>
      </c>
      <c r="D95" s="231">
        <f>'Математика-4 2020 расклад'!K96</f>
        <v>72</v>
      </c>
      <c r="E95" s="248">
        <f>'Математика-4 2021 расклад'!K96</f>
        <v>87</v>
      </c>
      <c r="F95" s="248">
        <f>'Математика-4 2022 расклад'!K94</f>
        <v>70</v>
      </c>
      <c r="G95" s="248">
        <f>'Математика-4 2023 расклад'!K95</f>
        <v>83</v>
      </c>
      <c r="H95" s="248">
        <f>'Математика-4 2024 расклад'!K95</f>
        <v>83</v>
      </c>
      <c r="I95" s="252">
        <f>'Математика-4 2025 расклад'!K95</f>
        <v>91</v>
      </c>
      <c r="J95" s="231">
        <f>'Математика-4 2020 расклад'!L96</f>
        <v>41.997600000000006</v>
      </c>
      <c r="K95" s="248">
        <f>'Математика-4 2021 расклад'!L96</f>
        <v>59.003399999999992</v>
      </c>
      <c r="L95" s="248">
        <f>'Математика-4 2022 расклад'!L94</f>
        <v>51</v>
      </c>
      <c r="M95" s="222">
        <f>'Математика-4 2023 расклад'!L95</f>
        <v>49.999200000000002</v>
      </c>
      <c r="N95" s="399">
        <f>'Математика-4 2024 расклад'!L95</f>
        <v>56.000100000000003</v>
      </c>
      <c r="O95" s="252">
        <f>'Математика-4 2025 расклад'!L95</f>
        <v>62.999299999999991</v>
      </c>
      <c r="P95" s="308">
        <f>'Математика-4 2020 расклад'!M96</f>
        <v>58.33</v>
      </c>
      <c r="Q95" s="257">
        <f>'Математика-4 2021 расклад'!M96</f>
        <v>67.819999999999993</v>
      </c>
      <c r="R95" s="257">
        <f>'Математика-4 2022 расклад'!M94</f>
        <v>72.857142857142861</v>
      </c>
      <c r="S95" s="223">
        <f>'Математика-4 2023 расклад'!M95</f>
        <v>60.24</v>
      </c>
      <c r="T95" s="406">
        <f>'Математика-4 2024 расклад'!M95</f>
        <v>67.47</v>
      </c>
      <c r="U95" s="415">
        <f>'Математика-4 2025 расклад'!M95</f>
        <v>69.22999999999999</v>
      </c>
      <c r="V95" s="231">
        <f>'Математика-4 2020 расклад'!N96</f>
        <v>6.9984000000000002</v>
      </c>
      <c r="W95" s="248">
        <f>'Математика-4 2021 расклад'!N96</f>
        <v>4.0019999999999998</v>
      </c>
      <c r="X95" s="248">
        <f>'Математика-4 2022 расклад'!N94</f>
        <v>1</v>
      </c>
      <c r="Y95" s="222">
        <f>'Математика-4 2023 расклад'!N95</f>
        <v>6.0009000000000006</v>
      </c>
      <c r="Z95" s="399">
        <f>'Математика-4 2024 расклад'!N95</f>
        <v>6.0009000000000006</v>
      </c>
      <c r="AA95" s="252">
        <f>'Математика-4 2025 расклад'!N95</f>
        <v>4.0040000000000004</v>
      </c>
      <c r="AB95" s="308">
        <f>'Математика-4 2020 расклад'!O96</f>
        <v>9.7200000000000006</v>
      </c>
      <c r="AC95" s="257">
        <f>'Математика-4 2021 расклад'!O96</f>
        <v>4.5999999999999996</v>
      </c>
      <c r="AD95" s="263">
        <f>'Математика-4 2022 расклад'!O94</f>
        <v>1.4285714285714286</v>
      </c>
      <c r="AE95" s="263">
        <f>'Математика-4 2023 расклад'!O95</f>
        <v>7.23</v>
      </c>
      <c r="AF95" s="263">
        <f>'Математика-4 2024 расклад'!O95</f>
        <v>7.23</v>
      </c>
      <c r="AG95" s="262">
        <f>'Математика-4 2025 расклад'!O95</f>
        <v>4.4000000000000004</v>
      </c>
    </row>
    <row r="96" spans="1:34" s="205" customFormat="1" ht="15" customHeight="1" x14ac:dyDescent="0.25">
      <c r="A96" s="209">
        <v>12</v>
      </c>
      <c r="B96" s="216">
        <v>60980</v>
      </c>
      <c r="C96" s="226" t="s">
        <v>81</v>
      </c>
      <c r="D96" s="231">
        <f>'Математика-4 2020 расклад'!K97</f>
        <v>96</v>
      </c>
      <c r="E96" s="248">
        <f>'Математика-4 2021 расклад'!K97</f>
        <v>85</v>
      </c>
      <c r="F96" s="248">
        <f>'Математика-4 2022 расклад'!K95</f>
        <v>77</v>
      </c>
      <c r="G96" s="248">
        <f>'Математика-4 2023 расклад'!K96</f>
        <v>82</v>
      </c>
      <c r="H96" s="248">
        <f>'Математика-4 2024 расклад'!K96</f>
        <v>67</v>
      </c>
      <c r="I96" s="252">
        <f>'Математика-4 2025 расклад'!K96</f>
        <v>75</v>
      </c>
      <c r="J96" s="231">
        <f>'Математика-4 2020 расклад'!L97</f>
        <v>65.001599999999996</v>
      </c>
      <c r="K96" s="248">
        <f>'Математика-4 2021 расклад'!L97</f>
        <v>75.998499999999993</v>
      </c>
      <c r="L96" s="248">
        <f>'Математика-4 2022 расклад'!L95</f>
        <v>47</v>
      </c>
      <c r="M96" s="222">
        <f>'Математика-4 2023 расклад'!L96</f>
        <v>65.993599999999986</v>
      </c>
      <c r="N96" s="399">
        <f>'Математика-4 2024 расклад'!L96</f>
        <v>54.001999999999995</v>
      </c>
      <c r="O96" s="252">
        <f>'Математика-4 2025 расклад'!L96</f>
        <v>63.997500000000002</v>
      </c>
      <c r="P96" s="308">
        <f>'Математика-4 2020 расклад'!M97</f>
        <v>67.709999999999994</v>
      </c>
      <c r="Q96" s="257">
        <f>'Математика-4 2021 расклад'!M97</f>
        <v>89.41</v>
      </c>
      <c r="R96" s="257">
        <f>'Математика-4 2022 расклад'!M95</f>
        <v>61.038961038961034</v>
      </c>
      <c r="S96" s="223">
        <f>'Математика-4 2023 расклад'!M96</f>
        <v>80.47999999999999</v>
      </c>
      <c r="T96" s="406">
        <f>'Математика-4 2024 расклад'!M96</f>
        <v>80.599999999999994</v>
      </c>
      <c r="U96" s="415">
        <f>'Математика-4 2025 расклад'!M96</f>
        <v>85.33</v>
      </c>
      <c r="V96" s="231">
        <f>'Математика-4 2020 расклад'!N97</f>
        <v>9.0047999999999995</v>
      </c>
      <c r="W96" s="248">
        <f>'Математика-4 2021 расклад'!N97</f>
        <v>1.9975000000000001</v>
      </c>
      <c r="X96" s="248">
        <f>'Математика-4 2022 расклад'!N95</f>
        <v>4.9999999999999991</v>
      </c>
      <c r="Y96" s="222">
        <f>'Математика-4 2023 расклад'!N96</f>
        <v>2.0007999999999999</v>
      </c>
      <c r="Z96" s="399">
        <f>'Математика-4 2024 расклад'!N96</f>
        <v>0</v>
      </c>
      <c r="AA96" s="252">
        <f>'Математика-4 2025 расклад'!N96</f>
        <v>0</v>
      </c>
      <c r="AB96" s="308">
        <f>'Математика-4 2020 расклад'!O97</f>
        <v>9.3800000000000008</v>
      </c>
      <c r="AC96" s="257">
        <f>'Математика-4 2021 расклад'!O97</f>
        <v>2.35</v>
      </c>
      <c r="AD96" s="263">
        <f>'Математика-4 2022 расклад'!O95</f>
        <v>6.4935064935064926</v>
      </c>
      <c r="AE96" s="263">
        <f>'Математика-4 2023 расклад'!O96</f>
        <v>2.44</v>
      </c>
      <c r="AF96" s="263">
        <f>'Математика-4 2024 расклад'!O96</f>
        <v>0</v>
      </c>
      <c r="AG96" s="262">
        <f>'Математика-4 2025 расклад'!O96</f>
        <v>0</v>
      </c>
    </row>
    <row r="97" spans="1:33" s="205" customFormat="1" ht="15" customHeight="1" x14ac:dyDescent="0.25">
      <c r="A97" s="209">
        <v>13</v>
      </c>
      <c r="B97" s="216">
        <v>61080</v>
      </c>
      <c r="C97" s="226" t="s">
        <v>179</v>
      </c>
      <c r="D97" s="231">
        <f>'Математика-4 2020 расклад'!K98</f>
        <v>132</v>
      </c>
      <c r="E97" s="248">
        <f>'Математика-4 2021 расклад'!K98</f>
        <v>160</v>
      </c>
      <c r="F97" s="248">
        <f>'Математика-4 2022 расклад'!K96</f>
        <v>120</v>
      </c>
      <c r="G97" s="248">
        <f>'Математика-4 2023 расклад'!K97</f>
        <v>149</v>
      </c>
      <c r="H97" s="248">
        <f>'Математика-4 2024 расклад'!K97</f>
        <v>128</v>
      </c>
      <c r="I97" s="252">
        <f>'Математика-4 2025 расклад'!K97</f>
        <v>142</v>
      </c>
      <c r="J97" s="231">
        <f>'Математика-4 2020 расклад'!L98</f>
        <v>93.007200000000012</v>
      </c>
      <c r="K97" s="248">
        <f>'Математика-4 2021 расклад'!L98</f>
        <v>131.00799999999998</v>
      </c>
      <c r="L97" s="248">
        <f>'Математика-4 2022 расклад'!L96</f>
        <v>85.999999999999986</v>
      </c>
      <c r="M97" s="222">
        <f>'Математика-4 2023 расклад'!L97</f>
        <v>112.9867</v>
      </c>
      <c r="N97" s="399">
        <f>'Математика-4 2024 расклад'!L97</f>
        <v>94.003199999999993</v>
      </c>
      <c r="O97" s="252">
        <f>'Математика-4 2025 расклад'!L97</f>
        <v>106.99700000000001</v>
      </c>
      <c r="P97" s="308">
        <f>'Математика-4 2020 расклад'!M98</f>
        <v>70.460000000000008</v>
      </c>
      <c r="Q97" s="257">
        <f>'Математика-4 2021 расклад'!M98</f>
        <v>81.88</v>
      </c>
      <c r="R97" s="257">
        <f>'Математика-4 2022 расклад'!M96</f>
        <v>71.666666666666657</v>
      </c>
      <c r="S97" s="223">
        <f>'Математика-4 2023 расклад'!M97</f>
        <v>75.83</v>
      </c>
      <c r="T97" s="406">
        <f>'Математика-4 2024 расклад'!M97</f>
        <v>73.44</v>
      </c>
      <c r="U97" s="415">
        <f>'Математика-4 2025 расклад'!M97</f>
        <v>75.350000000000009</v>
      </c>
      <c r="V97" s="231">
        <f>'Математика-4 2020 расклад'!N98</f>
        <v>10.005600000000001</v>
      </c>
      <c r="W97" s="248">
        <f>'Математика-4 2021 расклад'!N98</f>
        <v>5.0079999999999991</v>
      </c>
      <c r="X97" s="248">
        <f>'Математика-4 2022 расклад'!N96</f>
        <v>4.9999999999999991</v>
      </c>
      <c r="Y97" s="222">
        <f>'Математика-4 2023 расклад'!N97</f>
        <v>5.0064000000000002</v>
      </c>
      <c r="Z97" s="399">
        <f>'Математика-4 2024 расклад'!N97</f>
        <v>0</v>
      </c>
      <c r="AA97" s="252">
        <f>'Математика-4 2025 расклад'!N97</f>
        <v>4.0044000000000004</v>
      </c>
      <c r="AB97" s="308">
        <f>'Математика-4 2020 расклад'!O98</f>
        <v>7.58</v>
      </c>
      <c r="AC97" s="257">
        <f>'Математика-4 2021 расклад'!O98</f>
        <v>3.13</v>
      </c>
      <c r="AD97" s="263">
        <f>'Математика-4 2022 расклад'!O96</f>
        <v>4.1666666666666661</v>
      </c>
      <c r="AE97" s="263">
        <f>'Математика-4 2023 расклад'!O97</f>
        <v>3.36</v>
      </c>
      <c r="AF97" s="263">
        <f>'Математика-4 2024 расклад'!O97</f>
        <v>0</v>
      </c>
      <c r="AG97" s="262">
        <f>'Математика-4 2025 расклад'!O97</f>
        <v>2.82</v>
      </c>
    </row>
    <row r="98" spans="1:33" s="205" customFormat="1" ht="15" customHeight="1" x14ac:dyDescent="0.25">
      <c r="A98" s="209">
        <v>14</v>
      </c>
      <c r="B98" s="216">
        <v>61150</v>
      </c>
      <c r="C98" s="226" t="s">
        <v>180</v>
      </c>
      <c r="D98" s="231">
        <f>'Математика-4 2020 расклад'!K99</f>
        <v>92</v>
      </c>
      <c r="E98" s="248">
        <f>'Математика-4 2021 расклад'!K99</f>
        <v>84</v>
      </c>
      <c r="F98" s="248">
        <f>'Математика-4 2022 расклад'!K97</f>
        <v>93</v>
      </c>
      <c r="G98" s="248">
        <f>'Математика-4 2023 расклад'!K98</f>
        <v>121</v>
      </c>
      <c r="H98" s="248">
        <f>'Математика-4 2024 расклад'!K98</f>
        <v>100</v>
      </c>
      <c r="I98" s="252">
        <f>'Математика-4 2025 расклад'!K98</f>
        <v>115</v>
      </c>
      <c r="J98" s="231">
        <f>'Математика-4 2020 расклад'!L99</f>
        <v>66.000799999999998</v>
      </c>
      <c r="K98" s="248">
        <f>'Математика-4 2021 расклад'!L99</f>
        <v>64.999200000000002</v>
      </c>
      <c r="L98" s="248">
        <f>'Математика-4 2022 расклад'!L97</f>
        <v>59</v>
      </c>
      <c r="M98" s="222">
        <f>'Математика-4 2023 расклад'!L98</f>
        <v>94.997099999999989</v>
      </c>
      <c r="N98" s="399">
        <f>'Математика-4 2024 расклад'!L98</f>
        <v>76</v>
      </c>
      <c r="O98" s="252">
        <f>'Математика-4 2025 расклад'!L98</f>
        <v>98.99199999999999</v>
      </c>
      <c r="P98" s="308">
        <f>'Математика-4 2020 расклад'!M99</f>
        <v>71.739999999999995</v>
      </c>
      <c r="Q98" s="257">
        <f>'Математика-4 2021 расклад'!M99</f>
        <v>77.38</v>
      </c>
      <c r="R98" s="257">
        <f>'Математика-4 2022 расклад'!M97</f>
        <v>63.44086021505376</v>
      </c>
      <c r="S98" s="223">
        <f>'Математика-4 2023 расклад'!M98</f>
        <v>78.509999999999991</v>
      </c>
      <c r="T98" s="406">
        <f>'Математика-4 2024 расклад'!M98</f>
        <v>76</v>
      </c>
      <c r="U98" s="415">
        <f>'Математика-4 2025 расклад'!M98</f>
        <v>86.08</v>
      </c>
      <c r="V98" s="231">
        <f>'Математика-4 2020 расклад'!N99</f>
        <v>4.0019999999999998</v>
      </c>
      <c r="W98" s="248">
        <f>'Математика-4 2021 расклад'!N99</f>
        <v>1.9991999999999999</v>
      </c>
      <c r="X98" s="248">
        <f>'Математика-4 2022 расклад'!N97</f>
        <v>9.9999999999999982</v>
      </c>
      <c r="Y98" s="222">
        <f>'Математика-4 2023 расклад'!N98</f>
        <v>6.0015999999999998</v>
      </c>
      <c r="Z98" s="399">
        <f>'Математика-4 2024 расклад'!N98</f>
        <v>4</v>
      </c>
      <c r="AA98" s="252">
        <f>'Математика-4 2025 расклад'!N98</f>
        <v>0</v>
      </c>
      <c r="AB98" s="308">
        <f>'Математика-4 2020 расклад'!O99</f>
        <v>4.3499999999999996</v>
      </c>
      <c r="AC98" s="257">
        <f>'Математика-4 2021 расклад'!O99</f>
        <v>2.38</v>
      </c>
      <c r="AD98" s="263">
        <f>'Математика-4 2022 расклад'!O97</f>
        <v>10.75268817204301</v>
      </c>
      <c r="AE98" s="263">
        <f>'Математика-4 2023 расклад'!O98</f>
        <v>4.96</v>
      </c>
      <c r="AF98" s="263">
        <f>'Математика-4 2024 расклад'!O98</f>
        <v>4</v>
      </c>
      <c r="AG98" s="262">
        <f>'Математика-4 2025 расклад'!O98</f>
        <v>0</v>
      </c>
    </row>
    <row r="99" spans="1:33" s="205" customFormat="1" ht="15" customHeight="1" x14ac:dyDescent="0.25">
      <c r="A99" s="209">
        <v>15</v>
      </c>
      <c r="B99" s="216">
        <v>61210</v>
      </c>
      <c r="C99" s="226" t="s">
        <v>181</v>
      </c>
      <c r="D99" s="231">
        <f>'Математика-4 2020 расклад'!K100</f>
        <v>41</v>
      </c>
      <c r="E99" s="248">
        <f>'Математика-4 2021 расклад'!K100</f>
        <v>72</v>
      </c>
      <c r="F99" s="248">
        <f>'Математика-4 2022 расклад'!K98</f>
        <v>67</v>
      </c>
      <c r="G99" s="248">
        <f>'Математика-4 2023 расклад'!K99</f>
        <v>98</v>
      </c>
      <c r="H99" s="248">
        <f>'Математика-4 2024 расклад'!K99</f>
        <v>97</v>
      </c>
      <c r="I99" s="252">
        <f>'Математика-4 2025 расклад'!K99</f>
        <v>104</v>
      </c>
      <c r="J99" s="231">
        <f>'Математика-4 2020 расклад'!L100</f>
        <v>29.003399999999996</v>
      </c>
      <c r="K99" s="248">
        <f>'Математика-4 2021 расклад'!L100</f>
        <v>58.9968</v>
      </c>
      <c r="L99" s="248">
        <f>'Математика-4 2022 расклад'!L98</f>
        <v>32</v>
      </c>
      <c r="M99" s="222">
        <f>'Математика-4 2023 расклад'!L99</f>
        <v>76.998599999999996</v>
      </c>
      <c r="N99" s="399">
        <f>'Математика-4 2024 расклад'!L99</f>
        <v>84.001999999999995</v>
      </c>
      <c r="O99" s="252">
        <f>'Математика-4 2025 расклад'!L99</f>
        <v>77.001599999999996</v>
      </c>
      <c r="P99" s="308">
        <f>'Математика-4 2020 расклад'!M100</f>
        <v>70.739999999999995</v>
      </c>
      <c r="Q99" s="257">
        <f>'Математика-4 2021 расклад'!M100</f>
        <v>81.94</v>
      </c>
      <c r="R99" s="257">
        <f>'Математика-4 2022 расклад'!M98</f>
        <v>47.761194029850749</v>
      </c>
      <c r="S99" s="223">
        <f>'Математика-4 2023 расклад'!M99</f>
        <v>78.569999999999993</v>
      </c>
      <c r="T99" s="406">
        <f>'Математика-4 2024 расклад'!M99</f>
        <v>86.6</v>
      </c>
      <c r="U99" s="415">
        <f>'Математика-4 2025 расклад'!M99</f>
        <v>74.039999999999992</v>
      </c>
      <c r="V99" s="231">
        <f>'Математика-4 2020 расклад'!N100</f>
        <v>1.0004</v>
      </c>
      <c r="W99" s="248">
        <f>'Математика-4 2021 расклад'!N100</f>
        <v>3.0024000000000002</v>
      </c>
      <c r="X99" s="248">
        <f>'Математика-4 2022 расклад'!N98</f>
        <v>0.99999999999999989</v>
      </c>
      <c r="Y99" s="222">
        <f>'Математика-4 2023 расклад'!N99</f>
        <v>3.9984000000000002</v>
      </c>
      <c r="Z99" s="399">
        <f>'Математика-4 2024 расклад'!N99</f>
        <v>0.99909999999999999</v>
      </c>
      <c r="AA99" s="252">
        <f>'Математика-4 2025 расклад'!N99</f>
        <v>0</v>
      </c>
      <c r="AB99" s="308">
        <f>'Математика-4 2020 расклад'!O100</f>
        <v>2.44</v>
      </c>
      <c r="AC99" s="257">
        <f>'Математика-4 2021 расклад'!O100</f>
        <v>4.17</v>
      </c>
      <c r="AD99" s="263">
        <f>'Математика-4 2022 расклад'!O98</f>
        <v>1.4925373134328357</v>
      </c>
      <c r="AE99" s="263">
        <f>'Математика-4 2023 расклад'!O99</f>
        <v>4.08</v>
      </c>
      <c r="AF99" s="263">
        <f>'Математика-4 2024 расклад'!O99</f>
        <v>1.03</v>
      </c>
      <c r="AG99" s="262">
        <f>'Математика-4 2025 расклад'!O99</f>
        <v>0</v>
      </c>
    </row>
    <row r="100" spans="1:33" s="205" customFormat="1" ht="15" customHeight="1" x14ac:dyDescent="0.25">
      <c r="A100" s="209">
        <v>16</v>
      </c>
      <c r="B100" s="216">
        <v>61290</v>
      </c>
      <c r="C100" s="226" t="s">
        <v>85</v>
      </c>
      <c r="D100" s="231">
        <f>'Математика-4 2020 расклад'!K101</f>
        <v>63</v>
      </c>
      <c r="E100" s="248">
        <f>'Математика-4 2021 расклад'!K101</f>
        <v>85</v>
      </c>
      <c r="F100" s="248">
        <f>'Математика-4 2022 расклад'!K99</f>
        <v>73</v>
      </c>
      <c r="G100" s="248">
        <f>'Математика-4 2023 расклад'!K100</f>
        <v>56</v>
      </c>
      <c r="H100" s="248">
        <f>'Математика-4 2024 расклад'!K100</f>
        <v>86</v>
      </c>
      <c r="I100" s="252">
        <f>'Математика-4 2025 расклад'!K100</f>
        <v>82</v>
      </c>
      <c r="J100" s="231">
        <f>'Математика-4 2020 расклад'!L101</f>
        <v>32.999399999999994</v>
      </c>
      <c r="K100" s="248">
        <f>'Математика-4 2021 расклад'!L101</f>
        <v>61.998999999999995</v>
      </c>
      <c r="L100" s="248">
        <f>'Математика-4 2022 расклад'!L99</f>
        <v>45</v>
      </c>
      <c r="M100" s="222">
        <f>'Математика-4 2023 расклад'!L100</f>
        <v>32.003999999999998</v>
      </c>
      <c r="N100" s="399">
        <f>'Математика-4 2024 расклад'!L100</f>
        <v>36.997199999999999</v>
      </c>
      <c r="O100" s="252">
        <f>'Математика-4 2025 расклад'!L100</f>
        <v>52.004400000000004</v>
      </c>
      <c r="P100" s="308">
        <f>'Математика-4 2020 расклад'!M101</f>
        <v>52.379999999999995</v>
      </c>
      <c r="Q100" s="257">
        <f>'Математика-4 2021 расклад'!M101</f>
        <v>72.94</v>
      </c>
      <c r="R100" s="257">
        <f>'Математика-4 2022 расклад'!M99</f>
        <v>61.643835616438352</v>
      </c>
      <c r="S100" s="223">
        <f>'Математика-4 2023 расклад'!M100</f>
        <v>57.15</v>
      </c>
      <c r="T100" s="406">
        <f>'Математика-4 2024 расклад'!M100</f>
        <v>43.019999999999996</v>
      </c>
      <c r="U100" s="415">
        <f>'Математика-4 2025 расклад'!M100</f>
        <v>63.42</v>
      </c>
      <c r="V100" s="231">
        <f>'Математика-4 2020 расклад'!N101</f>
        <v>9.002699999999999</v>
      </c>
      <c r="W100" s="248">
        <f>'Математика-4 2021 расклад'!N101</f>
        <v>1.0029999999999999</v>
      </c>
      <c r="X100" s="248">
        <f>'Математика-4 2022 расклад'!N99</f>
        <v>1</v>
      </c>
      <c r="Y100" s="222">
        <f>'Математика-4 2023 расклад'!N100</f>
        <v>0</v>
      </c>
      <c r="Z100" s="399">
        <f>'Математика-4 2024 расклад'!N100</f>
        <v>0.99759999999999993</v>
      </c>
      <c r="AA100" s="252">
        <f>'Математика-4 2025 расклад'!N100</f>
        <v>0</v>
      </c>
      <c r="AB100" s="308">
        <f>'Математика-4 2020 расклад'!O101</f>
        <v>14.29</v>
      </c>
      <c r="AC100" s="257">
        <f>'Математика-4 2021 расклад'!O101</f>
        <v>1.18</v>
      </c>
      <c r="AD100" s="263">
        <f>'Математика-4 2022 расклад'!O99</f>
        <v>1.3698630136986301</v>
      </c>
      <c r="AE100" s="263">
        <f>'Математика-4 2023 расклад'!O100</f>
        <v>0</v>
      </c>
      <c r="AF100" s="263">
        <f>'Математика-4 2024 расклад'!O100</f>
        <v>1.1599999999999999</v>
      </c>
      <c r="AG100" s="262">
        <f>'Математика-4 2025 расклад'!O100</f>
        <v>0</v>
      </c>
    </row>
    <row r="101" spans="1:33" s="205" customFormat="1" ht="15" customHeight="1" x14ac:dyDescent="0.25">
      <c r="A101" s="209">
        <v>17</v>
      </c>
      <c r="B101" s="216">
        <v>61340</v>
      </c>
      <c r="C101" s="226" t="s">
        <v>182</v>
      </c>
      <c r="D101" s="231">
        <f>'Математика-4 2020 расклад'!K102</f>
        <v>116</v>
      </c>
      <c r="E101" s="248">
        <f>'Математика-4 2021 расклад'!K102</f>
        <v>140</v>
      </c>
      <c r="F101" s="248">
        <f>'Математика-4 2022 расклад'!K100</f>
        <v>117</v>
      </c>
      <c r="G101" s="248">
        <f>'Математика-4 2023 расклад'!K101</f>
        <v>150</v>
      </c>
      <c r="H101" s="248">
        <f>'Математика-4 2024 расклад'!K101</f>
        <v>134</v>
      </c>
      <c r="I101" s="252">
        <f>'Математика-4 2025 расклад'!K101</f>
        <v>138</v>
      </c>
      <c r="J101" s="231">
        <f>'Математика-4 2020 расклад'!L102</f>
        <v>56.004800000000003</v>
      </c>
      <c r="K101" s="248">
        <f>'Математика-4 2021 расклад'!L102</f>
        <v>121.99600000000001</v>
      </c>
      <c r="L101" s="248">
        <f>'Математика-4 2022 расклад'!L100</f>
        <v>67.000000000000014</v>
      </c>
      <c r="M101" s="222">
        <f>'Математика-4 2023 расклад'!L101</f>
        <v>108</v>
      </c>
      <c r="N101" s="399">
        <f>'Математика-4 2024 расклад'!L101</f>
        <v>98.007599999999996</v>
      </c>
      <c r="O101" s="252">
        <f>'Математика-4 2025 расклад'!L101</f>
        <v>101.9958</v>
      </c>
      <c r="P101" s="308">
        <f>'Математика-4 2020 расклад'!M102</f>
        <v>48.28</v>
      </c>
      <c r="Q101" s="257">
        <f>'Математика-4 2021 расклад'!M102</f>
        <v>87.14</v>
      </c>
      <c r="R101" s="257">
        <f>'Математика-4 2022 расклад'!M100</f>
        <v>57.264957264957275</v>
      </c>
      <c r="S101" s="223">
        <f>'Математика-4 2023 расклад'!M101</f>
        <v>72</v>
      </c>
      <c r="T101" s="406">
        <f>'Математика-4 2024 расклад'!M101</f>
        <v>73.14</v>
      </c>
      <c r="U101" s="415">
        <f>'Математика-4 2025 расклад'!M101</f>
        <v>73.91</v>
      </c>
      <c r="V101" s="231">
        <f>'Математика-4 2020 расклад'!N102</f>
        <v>11.994400000000001</v>
      </c>
      <c r="W101" s="248">
        <f>'Математика-4 2021 расклад'!N102</f>
        <v>0.99399999999999988</v>
      </c>
      <c r="X101" s="248">
        <f>'Математика-4 2022 расклад'!N100</f>
        <v>13</v>
      </c>
      <c r="Y101" s="222">
        <f>'Математика-4 2023 расклад'!N101</f>
        <v>6</v>
      </c>
      <c r="Z101" s="399">
        <f>'Математика-4 2024 расклад'!N101</f>
        <v>0</v>
      </c>
      <c r="AA101" s="252">
        <f>'Математика-4 2025 расклад'!N101</f>
        <v>4.9955999999999996</v>
      </c>
      <c r="AB101" s="308">
        <f>'Математика-4 2020 расклад'!O102</f>
        <v>10.34</v>
      </c>
      <c r="AC101" s="257">
        <f>'Математика-4 2021 расклад'!O102</f>
        <v>0.71</v>
      </c>
      <c r="AD101" s="263">
        <f>'Математика-4 2022 расклад'!O100</f>
        <v>11.111111111111111</v>
      </c>
      <c r="AE101" s="263">
        <f>'Математика-4 2023 расклад'!O101</f>
        <v>4</v>
      </c>
      <c r="AF101" s="263">
        <f>'Математика-4 2024 расклад'!O101</f>
        <v>0</v>
      </c>
      <c r="AG101" s="262">
        <f>'Математика-4 2025 расклад'!O101</f>
        <v>3.62</v>
      </c>
    </row>
    <row r="102" spans="1:33" s="205" customFormat="1" ht="15" customHeight="1" x14ac:dyDescent="0.25">
      <c r="A102" s="212">
        <v>18</v>
      </c>
      <c r="B102" s="216">
        <v>61390</v>
      </c>
      <c r="C102" s="226" t="s">
        <v>183</v>
      </c>
      <c r="D102" s="231">
        <f>'Математика-4 2020 расклад'!K103</f>
        <v>79</v>
      </c>
      <c r="E102" s="248">
        <f>'Математика-4 2021 расклад'!K103</f>
        <v>104</v>
      </c>
      <c r="F102" s="248">
        <f>'Математика-4 2022 расклад'!K101</f>
        <v>96</v>
      </c>
      <c r="G102" s="248">
        <f>'Математика-4 2023 расклад'!K102</f>
        <v>97</v>
      </c>
      <c r="H102" s="248">
        <f>'Математика-4 2024 расклад'!K102</f>
        <v>117</v>
      </c>
      <c r="I102" s="252">
        <f>'Математика-4 2025 расклад'!K102</f>
        <v>91</v>
      </c>
      <c r="J102" s="231">
        <f>'Математика-4 2020 расклад'!L103</f>
        <v>44.998400000000004</v>
      </c>
      <c r="K102" s="248">
        <f>'Математика-4 2021 расклад'!L103</f>
        <v>73.996000000000009</v>
      </c>
      <c r="L102" s="248">
        <f>'Математика-4 2022 расклад'!L101</f>
        <v>66</v>
      </c>
      <c r="M102" s="222">
        <f>'Математика-4 2023 расклад'!L102</f>
        <v>62.002399999999994</v>
      </c>
      <c r="N102" s="399">
        <f>'Математика-4 2024 расклад'!L102</f>
        <v>98.993700000000004</v>
      </c>
      <c r="O102" s="252">
        <f>'Математика-4 2025 расклад'!L102</f>
        <v>69.997199999999978</v>
      </c>
      <c r="P102" s="308">
        <f>'Математика-4 2020 расклад'!M103</f>
        <v>56.96</v>
      </c>
      <c r="Q102" s="257">
        <f>'Математика-4 2021 расклад'!M103</f>
        <v>71.150000000000006</v>
      </c>
      <c r="R102" s="257">
        <f>'Математика-4 2022 расклад'!M101</f>
        <v>68.75</v>
      </c>
      <c r="S102" s="223">
        <f>'Математика-4 2023 расклад'!M102</f>
        <v>63.92</v>
      </c>
      <c r="T102" s="406">
        <f>'Математика-4 2024 расклад'!M102</f>
        <v>84.61</v>
      </c>
      <c r="U102" s="415">
        <f>'Математика-4 2025 расклад'!M102</f>
        <v>76.919999999999987</v>
      </c>
      <c r="V102" s="231">
        <f>'Математика-4 2020 расклад'!N103</f>
        <v>5.0007000000000001</v>
      </c>
      <c r="W102" s="248">
        <f>'Математика-4 2021 расклад'!N103</f>
        <v>2.9951999999999996</v>
      </c>
      <c r="X102" s="248">
        <f>'Математика-4 2022 расклад'!N101</f>
        <v>11</v>
      </c>
      <c r="Y102" s="222">
        <f>'Математика-4 2023 расклад'!N102</f>
        <v>7.0034000000000001</v>
      </c>
      <c r="Z102" s="399">
        <f>'Математика-4 2024 расклад'!N102</f>
        <v>0</v>
      </c>
      <c r="AA102" s="252">
        <f>'Математика-4 2025 расклад'!N102</f>
        <v>0</v>
      </c>
      <c r="AB102" s="308">
        <f>'Математика-4 2020 расклад'!O103</f>
        <v>6.33</v>
      </c>
      <c r="AC102" s="257">
        <f>'Математика-4 2021 расклад'!O103</f>
        <v>2.88</v>
      </c>
      <c r="AD102" s="263">
        <f>'Математика-4 2022 расклад'!O101</f>
        <v>11.458333333333332</v>
      </c>
      <c r="AE102" s="263">
        <f>'Математика-4 2023 расклад'!O102</f>
        <v>7.22</v>
      </c>
      <c r="AF102" s="263">
        <f>'Математика-4 2024 расклад'!O102</f>
        <v>0</v>
      </c>
      <c r="AG102" s="262">
        <f>'Математика-4 2025 расклад'!O102</f>
        <v>0</v>
      </c>
    </row>
    <row r="103" spans="1:33" s="205" customFormat="1" ht="15" customHeight="1" x14ac:dyDescent="0.25">
      <c r="A103" s="208">
        <v>19</v>
      </c>
      <c r="B103" s="216">
        <v>61410</v>
      </c>
      <c r="C103" s="226" t="s">
        <v>184</v>
      </c>
      <c r="D103" s="231">
        <f>'Математика-4 2020 расклад'!K104</f>
        <v>87</v>
      </c>
      <c r="E103" s="248">
        <f>'Математика-4 2021 расклад'!K104</f>
        <v>102</v>
      </c>
      <c r="F103" s="248">
        <f>'Математика-4 2022 расклад'!K102</f>
        <v>78</v>
      </c>
      <c r="G103" s="248">
        <f>'Математика-4 2023 расклад'!K103</f>
        <v>102</v>
      </c>
      <c r="H103" s="248">
        <f>'Математика-4 2024 расклад'!K103</f>
        <v>128</v>
      </c>
      <c r="I103" s="252">
        <f>'Математика-4 2025 расклад'!K103</f>
        <v>104</v>
      </c>
      <c r="J103" s="231">
        <f>'Математика-4 2020 расклад'!L104</f>
        <v>72.992999999999995</v>
      </c>
      <c r="K103" s="248">
        <f>'Математика-4 2021 расклад'!L104</f>
        <v>92.003999999999991</v>
      </c>
      <c r="L103" s="248">
        <f>'Математика-4 2022 расклад'!L102</f>
        <v>50</v>
      </c>
      <c r="M103" s="222">
        <f>'Математика-4 2023 расклад'!L103</f>
        <v>90.004800000000017</v>
      </c>
      <c r="N103" s="399">
        <f>'Математика-4 2024 расклад'!L103</f>
        <v>115.9936</v>
      </c>
      <c r="O103" s="252">
        <f>'Математика-4 2025 расклад'!L103</f>
        <v>93.995200000000011</v>
      </c>
      <c r="P103" s="308">
        <f>'Математика-4 2020 расклад'!M104</f>
        <v>83.9</v>
      </c>
      <c r="Q103" s="257">
        <f>'Математика-4 2021 расклад'!M104</f>
        <v>90.2</v>
      </c>
      <c r="R103" s="257">
        <f>'Математика-4 2022 расклад'!M102</f>
        <v>64.102564102564102</v>
      </c>
      <c r="S103" s="223">
        <f>'Математика-4 2023 расклад'!M103</f>
        <v>88.240000000000009</v>
      </c>
      <c r="T103" s="406">
        <f>'Математика-4 2024 расклад'!M103</f>
        <v>90.62</v>
      </c>
      <c r="U103" s="415">
        <f>'Математика-4 2025 расклад'!M103</f>
        <v>90.38</v>
      </c>
      <c r="V103" s="231">
        <f>'Математика-4 2020 расклад'!N104</f>
        <v>4.0019999999999998</v>
      </c>
      <c r="W103" s="248">
        <f>'Математика-4 2021 расклад'!N104</f>
        <v>0</v>
      </c>
      <c r="X103" s="248">
        <f>'Математика-4 2022 расклад'!N102</f>
        <v>4.9999999999999991</v>
      </c>
      <c r="Y103" s="222">
        <f>'Математика-4 2023 расклад'!N103</f>
        <v>0.99959999999999993</v>
      </c>
      <c r="Z103" s="399">
        <f>'Математика-4 2024 расклад'!N103</f>
        <v>0</v>
      </c>
      <c r="AA103" s="252">
        <f>'Математика-4 2025 расклад'!N103</f>
        <v>0</v>
      </c>
      <c r="AB103" s="308">
        <f>'Математика-4 2020 расклад'!O104</f>
        <v>4.5999999999999996</v>
      </c>
      <c r="AC103" s="257">
        <f>'Математика-4 2021 расклад'!O104</f>
        <v>0</v>
      </c>
      <c r="AD103" s="263">
        <f>'Математика-4 2022 расклад'!O102</f>
        <v>6.4102564102564097</v>
      </c>
      <c r="AE103" s="263">
        <f>'Математика-4 2023 расклад'!O103</f>
        <v>0.98</v>
      </c>
      <c r="AF103" s="263">
        <f>'Математика-4 2024 расклад'!O103</f>
        <v>0</v>
      </c>
      <c r="AG103" s="262">
        <f>'Математика-4 2025 расклад'!O103</f>
        <v>0</v>
      </c>
    </row>
    <row r="104" spans="1:33" s="205" customFormat="1" ht="15" customHeight="1" x14ac:dyDescent="0.25">
      <c r="A104" s="214">
        <v>20</v>
      </c>
      <c r="B104" s="216">
        <v>61430</v>
      </c>
      <c r="C104" s="226" t="s">
        <v>116</v>
      </c>
      <c r="D104" s="231">
        <f>'Математика-4 2020 расклад'!K105</f>
        <v>212</v>
      </c>
      <c r="E104" s="248">
        <f>'Математика-4 2021 расклад'!K105</f>
        <v>270</v>
      </c>
      <c r="F104" s="248">
        <f>'Математика-4 2022 расклад'!K103</f>
        <v>210</v>
      </c>
      <c r="G104" s="248">
        <f>'Математика-4 2023 расклад'!K104</f>
        <v>271</v>
      </c>
      <c r="H104" s="248">
        <f>'Математика-4 2024 расклад'!K104</f>
        <v>217</v>
      </c>
      <c r="I104" s="252">
        <f>'Математика-4 2025 расклад'!K104</f>
        <v>235</v>
      </c>
      <c r="J104" s="231">
        <f>'Математика-4 2020 расклад'!L105</f>
        <v>141.99760000000001</v>
      </c>
      <c r="K104" s="248">
        <f>'Математика-4 2021 расклад'!L105</f>
        <v>244.99800000000002</v>
      </c>
      <c r="L104" s="248">
        <f>'Математика-4 2022 расклад'!L103</f>
        <v>153</v>
      </c>
      <c r="M104" s="222">
        <f>'Математика-4 2023 расклад'!L104</f>
        <v>232.00310000000002</v>
      </c>
      <c r="N104" s="399">
        <f>'Математика-4 2024 расклад'!L104</f>
        <v>175.98699999999997</v>
      </c>
      <c r="O104" s="252">
        <f>'Математика-4 2025 расклад'!L104</f>
        <v>183.018</v>
      </c>
      <c r="P104" s="308">
        <f>'Математика-4 2020 расклад'!M105</f>
        <v>66.98</v>
      </c>
      <c r="Q104" s="257">
        <f>'Математика-4 2021 расклад'!M105</f>
        <v>90.740000000000009</v>
      </c>
      <c r="R104" s="257">
        <f>'Математика-4 2022 расклад'!M103</f>
        <v>72.857142857142861</v>
      </c>
      <c r="S104" s="223">
        <f>'Математика-4 2023 расклад'!M104</f>
        <v>85.61</v>
      </c>
      <c r="T104" s="406">
        <f>'Математика-4 2024 расклад'!M104</f>
        <v>81.099999999999994</v>
      </c>
      <c r="U104" s="415">
        <f>'Математика-4 2025 расклад'!M104</f>
        <v>77.88</v>
      </c>
      <c r="V104" s="231">
        <f>'Математика-4 2020 расклад'!N105</f>
        <v>7.9923999999999999</v>
      </c>
      <c r="W104" s="248">
        <f>'Математика-4 2021 расклад'!N105</f>
        <v>4.9950000000000001</v>
      </c>
      <c r="X104" s="248">
        <f>'Математика-4 2022 расклад'!N103</f>
        <v>13</v>
      </c>
      <c r="Y104" s="222">
        <f>'Математика-4 2023 расклад'!N104</f>
        <v>2.0053999999999998</v>
      </c>
      <c r="Z104" s="399">
        <f>'Математика-4 2024 расклад'!N104</f>
        <v>0.99820000000000009</v>
      </c>
      <c r="AA104" s="252">
        <f>'Математика-4 2025 расклад'!N104</f>
        <v>1.0105</v>
      </c>
      <c r="AB104" s="308">
        <f>'Математика-4 2020 расклад'!O105</f>
        <v>3.77</v>
      </c>
      <c r="AC104" s="257">
        <f>'Математика-4 2021 расклад'!O105</f>
        <v>1.85</v>
      </c>
      <c r="AD104" s="263">
        <f>'Математика-4 2022 расклад'!O103</f>
        <v>6.1904761904761907</v>
      </c>
      <c r="AE104" s="263">
        <f>'Математика-4 2023 расклад'!O104</f>
        <v>0.74</v>
      </c>
      <c r="AF104" s="263">
        <f>'Математика-4 2024 расклад'!O104</f>
        <v>0.46</v>
      </c>
      <c r="AG104" s="262">
        <f>'Математика-4 2025 расклад'!O104</f>
        <v>0.43</v>
      </c>
    </row>
    <row r="105" spans="1:33" s="205" customFormat="1" ht="15" customHeight="1" x14ac:dyDescent="0.25">
      <c r="A105" s="214">
        <v>21</v>
      </c>
      <c r="B105" s="216">
        <v>61440</v>
      </c>
      <c r="C105" s="226" t="s">
        <v>185</v>
      </c>
      <c r="D105" s="231">
        <f>'Математика-4 2020 расклад'!K106</f>
        <v>248</v>
      </c>
      <c r="E105" s="248">
        <f>'Математика-4 2021 расклад'!K106</f>
        <v>282</v>
      </c>
      <c r="F105" s="248">
        <f>'Математика-4 2022 расклад'!K104</f>
        <v>269</v>
      </c>
      <c r="G105" s="248">
        <f>'Математика-4 2023 расклад'!K105</f>
        <v>274</v>
      </c>
      <c r="H105" s="248">
        <f>'Математика-4 2024 расклад'!K105</f>
        <v>267</v>
      </c>
      <c r="I105" s="252">
        <f>'Математика-4 2025 расклад'!K105</f>
        <v>279</v>
      </c>
      <c r="J105" s="231">
        <f>'Математика-4 2020 расклад'!L106</f>
        <v>160.9768</v>
      </c>
      <c r="K105" s="248">
        <f>'Математика-4 2021 расклад'!L106</f>
        <v>244.0146</v>
      </c>
      <c r="L105" s="248">
        <f>'Математика-4 2022 расклад'!L104</f>
        <v>200</v>
      </c>
      <c r="M105" s="222">
        <f>'Математика-4 2023 расклад'!L105</f>
        <v>221.9948</v>
      </c>
      <c r="N105" s="399">
        <f>'Математика-4 2024 расклад'!L105</f>
        <v>216.00300000000004</v>
      </c>
      <c r="O105" s="252">
        <f>'Математика-4 2025 расклад'!L105</f>
        <v>233.9973</v>
      </c>
      <c r="P105" s="308">
        <f>'Математика-4 2020 расклад'!M106</f>
        <v>64.91</v>
      </c>
      <c r="Q105" s="257">
        <f>'Математика-4 2021 расклад'!M106</f>
        <v>86.53</v>
      </c>
      <c r="R105" s="257">
        <f>'Математика-4 2022 расклад'!M104</f>
        <v>74.34944237918215</v>
      </c>
      <c r="S105" s="223">
        <f>'Математика-4 2023 расклад'!M105</f>
        <v>81.02</v>
      </c>
      <c r="T105" s="406">
        <f>'Математика-4 2024 расклад'!M105</f>
        <v>80.900000000000006</v>
      </c>
      <c r="U105" s="415">
        <f>'Математика-4 2025 расклад'!M105</f>
        <v>83.87</v>
      </c>
      <c r="V105" s="231">
        <f>'Математика-4 2020 расклад'!N106</f>
        <v>14.012</v>
      </c>
      <c r="W105" s="248">
        <f>'Математика-4 2021 расклад'!N106</f>
        <v>4.0044000000000004</v>
      </c>
      <c r="X105" s="248">
        <f>'Математика-4 2022 расклад'!N104</f>
        <v>6</v>
      </c>
      <c r="Y105" s="222">
        <f>'Математика-4 2023 расклад'!N105</f>
        <v>6.9869999999999992</v>
      </c>
      <c r="Z105" s="399">
        <f>'Математика-4 2024 расклад'!N105</f>
        <v>2.9904000000000002</v>
      </c>
      <c r="AA105" s="252">
        <f>'Математика-4 2025 расклад'!N105</f>
        <v>5.9984999999999999</v>
      </c>
      <c r="AB105" s="308">
        <f>'Математика-4 2020 расклад'!O106</f>
        <v>5.65</v>
      </c>
      <c r="AC105" s="257">
        <f>'Математика-4 2021 расклад'!O106</f>
        <v>1.42</v>
      </c>
      <c r="AD105" s="263">
        <f>'Математика-4 2022 расклад'!O104</f>
        <v>2.2304832713754648</v>
      </c>
      <c r="AE105" s="263">
        <f>'Математика-4 2023 расклад'!O105</f>
        <v>2.5499999999999998</v>
      </c>
      <c r="AF105" s="263">
        <f>'Математика-4 2024 расклад'!O105</f>
        <v>1.1200000000000001</v>
      </c>
      <c r="AG105" s="262">
        <f>'Математика-4 2025 расклад'!O105</f>
        <v>2.15</v>
      </c>
    </row>
    <row r="106" spans="1:33" s="205" customFormat="1" ht="15" customHeight="1" x14ac:dyDescent="0.25">
      <c r="A106" s="214">
        <v>22</v>
      </c>
      <c r="B106" s="216">
        <v>61450</v>
      </c>
      <c r="C106" s="226" t="s">
        <v>117</v>
      </c>
      <c r="D106" s="231">
        <f>'Математика-4 2020 расклад'!K107</f>
        <v>124</v>
      </c>
      <c r="E106" s="248">
        <f>'Математика-4 2021 расклад'!K107</f>
        <v>155</v>
      </c>
      <c r="F106" s="248">
        <f>'Математика-4 2022 расклад'!K105</f>
        <v>173</v>
      </c>
      <c r="G106" s="248">
        <f>'Математика-4 2023 расклад'!K106</f>
        <v>178</v>
      </c>
      <c r="H106" s="248">
        <f>'Математика-4 2024 расклад'!K106</f>
        <v>186</v>
      </c>
      <c r="I106" s="252">
        <f>'Математика-4 2025 расклад'!K106</f>
        <v>190</v>
      </c>
      <c r="J106" s="231">
        <f>'Математика-4 2020 расклад'!L107</f>
        <v>99.001599999999996</v>
      </c>
      <c r="K106" s="248">
        <f>'Математика-4 2021 расклад'!L107</f>
        <v>140.988</v>
      </c>
      <c r="L106" s="248">
        <f>'Математика-4 2022 расклад'!L105</f>
        <v>113.00000000000001</v>
      </c>
      <c r="M106" s="222">
        <f>'Математика-4 2023 расклад'!L106</f>
        <v>157.99280000000002</v>
      </c>
      <c r="N106" s="399">
        <f>'Математика-4 2024 расклад'!L106</f>
        <v>148.98599999999999</v>
      </c>
      <c r="O106" s="252">
        <f>'Математика-4 2025 расклад'!L106</f>
        <v>158.99200000000002</v>
      </c>
      <c r="P106" s="308">
        <f>'Математика-4 2020 расклад'!M107</f>
        <v>79.84</v>
      </c>
      <c r="Q106" s="257">
        <f>'Математика-4 2021 расклад'!M107</f>
        <v>90.960000000000008</v>
      </c>
      <c r="R106" s="257">
        <f>'Математика-4 2022 расклад'!M105</f>
        <v>65.317919075144516</v>
      </c>
      <c r="S106" s="223">
        <f>'Математика-4 2023 расклад'!M106</f>
        <v>88.76</v>
      </c>
      <c r="T106" s="406">
        <f>'Математика-4 2024 расклад'!M106</f>
        <v>80.099999999999994</v>
      </c>
      <c r="U106" s="415">
        <f>'Математика-4 2025 расклад'!M106</f>
        <v>83.68</v>
      </c>
      <c r="V106" s="231">
        <f>'Математика-4 2020 расклад'!N107</f>
        <v>7.0060000000000002</v>
      </c>
      <c r="W106" s="248">
        <f>'Математика-4 2021 расклад'!N107</f>
        <v>0</v>
      </c>
      <c r="X106" s="248">
        <f>'Математика-4 2022 расклад'!N105</f>
        <v>14.000000000000002</v>
      </c>
      <c r="Y106" s="222">
        <f>'Математика-4 2023 расклад'!N106</f>
        <v>0.99680000000000002</v>
      </c>
      <c r="Z106" s="399">
        <f>'Математика-4 2024 расклад'!N106</f>
        <v>7.9979999999999993</v>
      </c>
      <c r="AA106" s="252">
        <f>'Математика-4 2025 расклад'!N106</f>
        <v>0</v>
      </c>
      <c r="AB106" s="308">
        <f>'Математика-4 2020 расклад'!O107</f>
        <v>5.65</v>
      </c>
      <c r="AC106" s="257">
        <f>'Математика-4 2021 расклад'!O107</f>
        <v>0</v>
      </c>
      <c r="AD106" s="263">
        <f>'Математика-4 2022 расклад'!O105</f>
        <v>8.0924855491329488</v>
      </c>
      <c r="AE106" s="263">
        <f>'Математика-4 2023 расклад'!O106</f>
        <v>0.56000000000000005</v>
      </c>
      <c r="AF106" s="263">
        <f>'Математика-4 2024 расклад'!O106</f>
        <v>4.3</v>
      </c>
      <c r="AG106" s="262">
        <f>'Математика-4 2025 расклад'!O106</f>
        <v>0</v>
      </c>
    </row>
    <row r="107" spans="1:33" s="205" customFormat="1" ht="15" customHeight="1" x14ac:dyDescent="0.25">
      <c r="A107" s="214">
        <v>23</v>
      </c>
      <c r="B107" s="216">
        <v>61470</v>
      </c>
      <c r="C107" s="226" t="s">
        <v>90</v>
      </c>
      <c r="D107" s="231">
        <f>'Математика-4 2020 расклад'!K108</f>
        <v>127</v>
      </c>
      <c r="E107" s="248">
        <f>'Математика-4 2021 расклад'!K108</f>
        <v>104</v>
      </c>
      <c r="F107" s="248">
        <f>'Математика-4 2022 расклад'!K106</f>
        <v>117</v>
      </c>
      <c r="G107" s="248">
        <f>'Математика-4 2023 расклад'!K107</f>
        <v>124</v>
      </c>
      <c r="H107" s="248">
        <f>'Математика-4 2024 расклад'!K107</f>
        <v>139</v>
      </c>
      <c r="I107" s="252">
        <f>'Математика-4 2025 расклад'!K107</f>
        <v>114</v>
      </c>
      <c r="J107" s="231">
        <f>'Математика-4 2020 расклад'!L108</f>
        <v>90.995500000000007</v>
      </c>
      <c r="K107" s="248">
        <f>'Математика-4 2021 расклад'!L108</f>
        <v>91</v>
      </c>
      <c r="L107" s="248">
        <f>'Математика-4 2022 расклад'!L106</f>
        <v>80.999999999999986</v>
      </c>
      <c r="M107" s="222">
        <f>'Математика-4 2023 расклад'!L107</f>
        <v>105.00320000000002</v>
      </c>
      <c r="N107" s="399">
        <f>'Математика-4 2024 расклад'!L107</f>
        <v>120.99950000000001</v>
      </c>
      <c r="O107" s="252">
        <f>'Математика-4 2025 расклад'!L107</f>
        <v>75.000599999999991</v>
      </c>
      <c r="P107" s="308">
        <f>'Математика-4 2020 расклад'!M108</f>
        <v>71.650000000000006</v>
      </c>
      <c r="Q107" s="257">
        <f>'Математика-4 2021 расклад'!M108</f>
        <v>87.5</v>
      </c>
      <c r="R107" s="257">
        <f>'Математика-4 2022 расклад'!M106</f>
        <v>69.230769230769226</v>
      </c>
      <c r="S107" s="223">
        <f>'Математика-4 2023 расклад'!M107</f>
        <v>84.68</v>
      </c>
      <c r="T107" s="406">
        <f>'Математика-4 2024 расклад'!M107</f>
        <v>87.050000000000011</v>
      </c>
      <c r="U107" s="415">
        <f>'Математика-4 2025 расклад'!M107</f>
        <v>65.789999999999992</v>
      </c>
      <c r="V107" s="231">
        <f>'Математика-4 2020 расклад'!N108</f>
        <v>6.9977</v>
      </c>
      <c r="W107" s="248">
        <f>'Математика-4 2021 расклад'!N108</f>
        <v>0</v>
      </c>
      <c r="X107" s="248">
        <f>'Математика-4 2022 расклад'!N106</f>
        <v>14</v>
      </c>
      <c r="Y107" s="222">
        <f>'Математика-4 2023 расклад'!N107</f>
        <v>4.9972000000000003</v>
      </c>
      <c r="Z107" s="399">
        <f>'Математика-4 2024 расклад'!N107</f>
        <v>3.0024000000000002</v>
      </c>
      <c r="AA107" s="252">
        <f>'Математика-4 2025 расклад'!N107</f>
        <v>8.9945999999999984</v>
      </c>
      <c r="AB107" s="308">
        <f>'Математика-4 2020 расклад'!O108</f>
        <v>5.51</v>
      </c>
      <c r="AC107" s="257">
        <f>'Математика-4 2021 расклад'!O108</f>
        <v>0</v>
      </c>
      <c r="AD107" s="263">
        <f>'Математика-4 2022 расклад'!O106</f>
        <v>11.965811965811966</v>
      </c>
      <c r="AE107" s="263">
        <f>'Математика-4 2023 расклад'!O107</f>
        <v>4.03</v>
      </c>
      <c r="AF107" s="263">
        <f>'Математика-4 2024 расклад'!O107</f>
        <v>2.16</v>
      </c>
      <c r="AG107" s="262">
        <f>'Математика-4 2025 расклад'!O107</f>
        <v>7.89</v>
      </c>
    </row>
    <row r="108" spans="1:33" s="205" customFormat="1" ht="15" customHeight="1" x14ac:dyDescent="0.25">
      <c r="A108" s="214">
        <v>24</v>
      </c>
      <c r="B108" s="216">
        <v>61490</v>
      </c>
      <c r="C108" s="226" t="s">
        <v>118</v>
      </c>
      <c r="D108" s="231">
        <f>'Математика-4 2020 расклад'!K109</f>
        <v>236</v>
      </c>
      <c r="E108" s="248">
        <f>'Математика-4 2021 расклад'!K109</f>
        <v>262</v>
      </c>
      <c r="F108" s="248">
        <f>'Математика-4 2022 расклад'!K107</f>
        <v>241</v>
      </c>
      <c r="G108" s="248">
        <f>'Математика-4 2023 расклад'!K108</f>
        <v>285</v>
      </c>
      <c r="H108" s="248">
        <f>'Математика-4 2024 расклад'!K108</f>
        <v>294</v>
      </c>
      <c r="I108" s="252">
        <f>'Математика-4 2025 расклад'!K108</f>
        <v>303</v>
      </c>
      <c r="J108" s="231">
        <f>'Математика-4 2020 расклад'!L109</f>
        <v>201.00119999999998</v>
      </c>
      <c r="K108" s="248">
        <f>'Математика-4 2021 расклад'!L109</f>
        <v>229.01419999999999</v>
      </c>
      <c r="L108" s="248">
        <f>'Математика-4 2022 расклад'!L107</f>
        <v>209</v>
      </c>
      <c r="M108" s="222">
        <f>'Математика-4 2023 расклад'!L108</f>
        <v>255.98699999999997</v>
      </c>
      <c r="N108" s="399">
        <f>'Математика-4 2024 расклад'!L108</f>
        <v>267.01079999999996</v>
      </c>
      <c r="O108" s="252">
        <f>'Математика-4 2025 расклад'!L108</f>
        <v>264.97349999999994</v>
      </c>
      <c r="P108" s="308">
        <f>'Математика-4 2020 расклад'!M109</f>
        <v>85.17</v>
      </c>
      <c r="Q108" s="257">
        <f>'Математика-4 2021 расклад'!M109</f>
        <v>87.41</v>
      </c>
      <c r="R108" s="257">
        <f>'Математика-4 2022 расклад'!M107</f>
        <v>86.721991701244818</v>
      </c>
      <c r="S108" s="223">
        <f>'Математика-4 2023 расклад'!M108</f>
        <v>89.82</v>
      </c>
      <c r="T108" s="408">
        <f>'Математика-4 2024 расклад'!M108</f>
        <v>90.82</v>
      </c>
      <c r="U108" s="417">
        <f>'Математика-4 2025 расклад'!M108</f>
        <v>87.449999999999989</v>
      </c>
      <c r="V108" s="231">
        <f>'Математика-4 2020 расклад'!N109</f>
        <v>3.9883999999999999</v>
      </c>
      <c r="W108" s="248">
        <f>'Математика-4 2021 расклад'!N109</f>
        <v>1.9912000000000001</v>
      </c>
      <c r="X108" s="248">
        <f>'Математика-4 2022 расклад'!N107</f>
        <v>2</v>
      </c>
      <c r="Y108" s="222">
        <f>'Математика-4 2023 расклад'!N108</f>
        <v>1.9950000000000001</v>
      </c>
      <c r="Z108" s="399">
        <f>'Математика-4 2024 расклад'!N108</f>
        <v>2.9988000000000001</v>
      </c>
      <c r="AA108" s="252">
        <f>'Математика-4 2025 расклад'!N108</f>
        <v>5.9993999999999996</v>
      </c>
      <c r="AB108" s="308">
        <f>'Математика-4 2020 расклад'!O109</f>
        <v>1.69</v>
      </c>
      <c r="AC108" s="257">
        <f>'Математика-4 2021 расклад'!O109</f>
        <v>0.76</v>
      </c>
      <c r="AD108" s="263">
        <f>'Математика-4 2022 расклад'!O107</f>
        <v>0.82987551867219922</v>
      </c>
      <c r="AE108" s="263">
        <f>'Математика-4 2023 расклад'!O108</f>
        <v>0.7</v>
      </c>
      <c r="AF108" s="263">
        <f>'Математика-4 2024 расклад'!O108</f>
        <v>1.02</v>
      </c>
      <c r="AG108" s="262">
        <f>'Математика-4 2025 расклад'!O108</f>
        <v>1.98</v>
      </c>
    </row>
    <row r="109" spans="1:33" s="205" customFormat="1" ht="15" customHeight="1" x14ac:dyDescent="0.25">
      <c r="A109" s="214">
        <v>25</v>
      </c>
      <c r="B109" s="216">
        <v>61500</v>
      </c>
      <c r="C109" s="226" t="s">
        <v>119</v>
      </c>
      <c r="D109" s="231">
        <f>'Математика-4 2020 расклад'!K110</f>
        <v>123</v>
      </c>
      <c r="E109" s="248">
        <f>'Математика-4 2021 расклад'!K110</f>
        <v>240</v>
      </c>
      <c r="F109" s="248">
        <f>'Математика-4 2022 расклад'!K108</f>
        <v>261</v>
      </c>
      <c r="G109" s="248">
        <f>'Математика-4 2023 расклад'!K109</f>
        <v>287</v>
      </c>
      <c r="H109" s="248">
        <f>'Математика-4 2024 расклад'!K109</f>
        <v>301</v>
      </c>
      <c r="I109" s="252">
        <f>'Математика-4 2025 расклад'!K109</f>
        <v>314</v>
      </c>
      <c r="J109" s="231">
        <f>'Математика-4 2020 расклад'!L110</f>
        <v>89.002800000000008</v>
      </c>
      <c r="K109" s="248">
        <f>'Математика-4 2021 расклад'!L110</f>
        <v>228</v>
      </c>
      <c r="L109" s="248">
        <f>'Математика-4 2022 расклад'!L108</f>
        <v>184</v>
      </c>
      <c r="M109" s="222">
        <f>'Математика-4 2023 расклад'!L109</f>
        <v>240.9939</v>
      </c>
      <c r="N109" s="399">
        <f>'Математика-4 2024 расклад'!L109</f>
        <v>258.98039999999997</v>
      </c>
      <c r="O109" s="252">
        <f>'Математика-4 2025 расклад'!L109</f>
        <v>252.9898</v>
      </c>
      <c r="P109" s="308">
        <f>'Математика-4 2020 расклад'!M110</f>
        <v>72.36</v>
      </c>
      <c r="Q109" s="257">
        <f>'Математика-4 2021 расклад'!M110</f>
        <v>95</v>
      </c>
      <c r="R109" s="257">
        <f>'Математика-4 2022 расклад'!M108</f>
        <v>70.498084291187737</v>
      </c>
      <c r="S109" s="223">
        <f>'Математика-4 2023 расклад'!M109</f>
        <v>83.97</v>
      </c>
      <c r="T109" s="406">
        <f>'Математика-4 2024 расклад'!M109</f>
        <v>86.039999999999992</v>
      </c>
      <c r="U109" s="415">
        <f>'Математика-4 2025 расклад'!M109</f>
        <v>80.569999999999993</v>
      </c>
      <c r="V109" s="231">
        <f>'Математика-4 2020 расклад'!N110</f>
        <v>5.0061</v>
      </c>
      <c r="W109" s="248">
        <f>'Математика-4 2021 расклад'!N110</f>
        <v>3</v>
      </c>
      <c r="X109" s="248">
        <f>'Математика-4 2022 расклад'!N108</f>
        <v>17</v>
      </c>
      <c r="Y109" s="222">
        <f>'Математика-4 2023 расклад'!N109</f>
        <v>9.9876000000000005</v>
      </c>
      <c r="Z109" s="399">
        <f>'Математика-4 2024 расклад'!N109</f>
        <v>8.9999000000000002</v>
      </c>
      <c r="AA109" s="252">
        <f>'Математика-4 2025 расклад'!N109</f>
        <v>3.0144000000000002</v>
      </c>
      <c r="AB109" s="308">
        <f>'Математика-4 2020 расклад'!O110</f>
        <v>4.07</v>
      </c>
      <c r="AC109" s="257">
        <f>'Математика-4 2021 расклад'!O110</f>
        <v>1.25</v>
      </c>
      <c r="AD109" s="263">
        <f>'Математика-4 2022 расклад'!O108</f>
        <v>6.5134099616858236</v>
      </c>
      <c r="AE109" s="263">
        <f>'Математика-4 2023 расклад'!O109</f>
        <v>3.48</v>
      </c>
      <c r="AF109" s="263">
        <f>'Математика-4 2024 расклад'!O109</f>
        <v>2.99</v>
      </c>
      <c r="AG109" s="262">
        <f>'Математика-4 2025 расклад'!O109</f>
        <v>0.96</v>
      </c>
    </row>
    <row r="110" spans="1:33" s="205" customFormat="1" ht="15" customHeight="1" x14ac:dyDescent="0.25">
      <c r="A110" s="214">
        <v>26</v>
      </c>
      <c r="B110" s="216">
        <v>61510</v>
      </c>
      <c r="C110" s="226" t="s">
        <v>91</v>
      </c>
      <c r="D110" s="231">
        <f>'Математика-4 2020 расклад'!K111</f>
        <v>102</v>
      </c>
      <c r="E110" s="248">
        <f>'Математика-4 2021 расклад'!K111</f>
        <v>117</v>
      </c>
      <c r="F110" s="248">
        <f>'Математика-4 2022 расклад'!K109</f>
        <v>131</v>
      </c>
      <c r="G110" s="248">
        <f>'Математика-4 2023 расклад'!K110</f>
        <v>188</v>
      </c>
      <c r="H110" s="248">
        <f>'Математика-4 2024 расклад'!K110</f>
        <v>157</v>
      </c>
      <c r="I110" s="252">
        <f>'Математика-4 2025 расклад'!K110</f>
        <v>164</v>
      </c>
      <c r="J110" s="231">
        <f>'Математика-4 2020 расклад'!L111</f>
        <v>76.999800000000008</v>
      </c>
      <c r="K110" s="248">
        <f>'Математика-4 2021 расклад'!L111</f>
        <v>93.997800000000012</v>
      </c>
      <c r="L110" s="248">
        <f>'Математика-4 2022 расклад'!L109</f>
        <v>100</v>
      </c>
      <c r="M110" s="222">
        <f>'Математика-4 2023 расклад'!L110</f>
        <v>162.99599999999998</v>
      </c>
      <c r="N110" s="399">
        <f>'Математика-4 2024 расклад'!L110</f>
        <v>136.00909999999999</v>
      </c>
      <c r="O110" s="252">
        <f>'Математика-4 2025 расклад'!L110</f>
        <v>150.9948</v>
      </c>
      <c r="P110" s="308">
        <f>'Математика-4 2020 расклад'!M111</f>
        <v>75.490000000000009</v>
      </c>
      <c r="Q110" s="257">
        <f>'Математика-4 2021 расклад'!M111</f>
        <v>80.34</v>
      </c>
      <c r="R110" s="257">
        <f>'Математика-4 2022 расклад'!M109</f>
        <v>76.335877862595424</v>
      </c>
      <c r="S110" s="223">
        <f>'Математика-4 2023 расклад'!M110</f>
        <v>86.699999999999989</v>
      </c>
      <c r="T110" s="406">
        <f>'Математика-4 2024 расклад'!M110</f>
        <v>86.63</v>
      </c>
      <c r="U110" s="415">
        <f>'Математика-4 2025 расклад'!M110</f>
        <v>92.07</v>
      </c>
      <c r="V110" s="231">
        <f>'Математика-4 2020 расклад'!N111</f>
        <v>3.9983999999999997</v>
      </c>
      <c r="W110" s="248">
        <f>'Математика-4 2021 расклад'!N111</f>
        <v>0.99450000000000005</v>
      </c>
      <c r="X110" s="248">
        <f>'Математика-4 2022 расклад'!N109</f>
        <v>6</v>
      </c>
      <c r="Y110" s="222">
        <f>'Математика-4 2023 расклад'!N110</f>
        <v>0</v>
      </c>
      <c r="Z110" s="399">
        <f>'Математика-4 2024 расклад'!N110</f>
        <v>2.9986999999999999</v>
      </c>
      <c r="AA110" s="252">
        <f>'Математика-4 2025 расклад'!N110</f>
        <v>0</v>
      </c>
      <c r="AB110" s="308">
        <f>'Математика-4 2020 расклад'!O111</f>
        <v>3.92</v>
      </c>
      <c r="AC110" s="257">
        <f>'Математика-4 2021 расклад'!O111</f>
        <v>0.85</v>
      </c>
      <c r="AD110" s="263">
        <f>'Математика-4 2022 расклад'!O109</f>
        <v>4.5801526717557248</v>
      </c>
      <c r="AE110" s="263">
        <f>'Математика-4 2023 расклад'!O110</f>
        <v>0</v>
      </c>
      <c r="AF110" s="263">
        <f>'Математика-4 2024 расклад'!O110</f>
        <v>1.91</v>
      </c>
      <c r="AG110" s="262">
        <f>'Математика-4 2025 расклад'!O110</f>
        <v>0</v>
      </c>
    </row>
    <row r="111" spans="1:33" s="205" customFormat="1" ht="15" customHeight="1" x14ac:dyDescent="0.25">
      <c r="A111" s="214">
        <v>27</v>
      </c>
      <c r="B111" s="203">
        <v>61520</v>
      </c>
      <c r="C111" s="227" t="s">
        <v>186</v>
      </c>
      <c r="D111" s="231">
        <f>'Математика-4 2020 расклад'!K112</f>
        <v>207</v>
      </c>
      <c r="E111" s="248">
        <f>'Математика-4 2021 расклад'!K112</f>
        <v>217</v>
      </c>
      <c r="F111" s="248">
        <f>'Математика-4 2022 расклад'!K110</f>
        <v>235</v>
      </c>
      <c r="G111" s="248">
        <f>'Математика-4 2023 расклад'!K111</f>
        <v>244</v>
      </c>
      <c r="H111" s="248">
        <f>'Математика-4 2024 расклад'!K111</f>
        <v>205</v>
      </c>
      <c r="I111" s="252">
        <f>'Математика-4 2025 расклад'!K111</f>
        <v>29</v>
      </c>
      <c r="J111" s="231">
        <f>'Математика-4 2020 расклад'!L112</f>
        <v>158.9967</v>
      </c>
      <c r="K111" s="248">
        <f>'Математика-4 2021 расклад'!L112</f>
        <v>185.01419999999999</v>
      </c>
      <c r="L111" s="248">
        <f>'Математика-4 2022 расклад'!L110</f>
        <v>190</v>
      </c>
      <c r="M111" s="222">
        <f>'Математика-4 2023 расклад'!L111</f>
        <v>214.01240000000001</v>
      </c>
      <c r="N111" s="399">
        <f>'Математика-4 2024 расклад'!L111</f>
        <v>185.01249999999999</v>
      </c>
      <c r="O111" s="252">
        <f>'Математика-4 2025 расклад'!L111</f>
        <v>27.001899999999999</v>
      </c>
      <c r="P111" s="308">
        <f>'Математика-4 2020 расклад'!M112</f>
        <v>76.81</v>
      </c>
      <c r="Q111" s="257">
        <f>'Математика-4 2021 расклад'!M112</f>
        <v>85.259999999999991</v>
      </c>
      <c r="R111" s="257">
        <f>'Математика-4 2022 расклад'!M110</f>
        <v>80.851063829787236</v>
      </c>
      <c r="S111" s="223">
        <f>'Математика-4 2023 расклад'!M111</f>
        <v>87.710000000000008</v>
      </c>
      <c r="T111" s="406">
        <f>'Математика-4 2024 расклад'!M111</f>
        <v>90.25</v>
      </c>
      <c r="U111" s="415">
        <f>'Математика-4 2025 расклад'!M111</f>
        <v>93.11</v>
      </c>
      <c r="V111" s="231">
        <f>'Математика-4 2020 расклад'!N112</f>
        <v>0</v>
      </c>
      <c r="W111" s="248">
        <f>'Математика-4 2021 расклад'!N112</f>
        <v>0.99820000000000009</v>
      </c>
      <c r="X111" s="248">
        <f>'Математика-4 2022 расклад'!N110</f>
        <v>1</v>
      </c>
      <c r="Y111" s="222">
        <f>'Математика-4 2023 расклад'!N111</f>
        <v>0</v>
      </c>
      <c r="Z111" s="399">
        <f>'Математика-4 2024 расклад'!N111</f>
        <v>0</v>
      </c>
      <c r="AA111" s="252">
        <f>'Математика-4 2025 расклад'!N111</f>
        <v>0</v>
      </c>
      <c r="AB111" s="308">
        <f>'Математика-4 2020 расклад'!O112</f>
        <v>0</v>
      </c>
      <c r="AC111" s="257">
        <f>'Математика-4 2021 расклад'!O112</f>
        <v>0.46</v>
      </c>
      <c r="AD111" s="263">
        <f>'Математика-4 2022 расклад'!O110</f>
        <v>0.42553191489361702</v>
      </c>
      <c r="AE111" s="263">
        <f>'Математика-4 2023 расклад'!O111</f>
        <v>0</v>
      </c>
      <c r="AF111" s="263">
        <f>'Математика-4 2024 расклад'!O111</f>
        <v>0</v>
      </c>
      <c r="AG111" s="262">
        <f>'Математика-4 2025 расклад'!O111</f>
        <v>0</v>
      </c>
    </row>
    <row r="112" spans="1:33" s="205" customFormat="1" ht="15" customHeight="1" x14ac:dyDescent="0.25">
      <c r="A112" s="207">
        <v>28</v>
      </c>
      <c r="B112" s="203">
        <v>61540</v>
      </c>
      <c r="C112" s="227" t="s">
        <v>187</v>
      </c>
      <c r="D112" s="231">
        <f>'Математика-4 2020 расклад'!K113</f>
        <v>155</v>
      </c>
      <c r="E112" s="248">
        <f>'Математика-4 2021 расклад'!K113</f>
        <v>138</v>
      </c>
      <c r="F112" s="248">
        <f>'Математика-4 2022 расклад'!K111</f>
        <v>206</v>
      </c>
      <c r="G112" s="248">
        <f>'Математика-4 2023 расклад'!K112</f>
        <v>223</v>
      </c>
      <c r="H112" s="248">
        <f>'Математика-4 2024 расклад'!K112</f>
        <v>198</v>
      </c>
      <c r="I112" s="252">
        <f>'Математика-4 2025 расклад'!K112</f>
        <v>220</v>
      </c>
      <c r="J112" s="231">
        <f>'Математика-4 2020 расклад'!L113</f>
        <v>107.012</v>
      </c>
      <c r="K112" s="248">
        <f>'Математика-4 2021 расклад'!L113</f>
        <v>109.99979999999999</v>
      </c>
      <c r="L112" s="248">
        <f>'Математика-4 2022 расклад'!L111</f>
        <v>168</v>
      </c>
      <c r="M112" s="222">
        <f>'Математика-4 2023 расклад'!L112</f>
        <v>174.00689999999997</v>
      </c>
      <c r="N112" s="399">
        <f>'Математика-4 2024 расклад'!L112</f>
        <v>121.98780000000001</v>
      </c>
      <c r="O112" s="252">
        <f>'Математика-4 2025 расклад'!L112</f>
        <v>165</v>
      </c>
      <c r="P112" s="308">
        <f>'Математика-4 2020 расклад'!M113</f>
        <v>69.040000000000006</v>
      </c>
      <c r="Q112" s="257">
        <f>'Математика-4 2021 расклад'!M113</f>
        <v>79.709999999999994</v>
      </c>
      <c r="R112" s="257">
        <f>'Математика-4 2022 расклад'!M111</f>
        <v>81.553398058252426</v>
      </c>
      <c r="S112" s="223">
        <f>'Математика-4 2023 расклад'!M112</f>
        <v>78.03</v>
      </c>
      <c r="T112" s="406">
        <f>'Математика-4 2024 расклад'!M112</f>
        <v>61.61</v>
      </c>
      <c r="U112" s="415">
        <f>'Математика-4 2025 расклад'!M112</f>
        <v>75</v>
      </c>
      <c r="V112" s="231">
        <f>'Математика-4 2020 расклад'!N113</f>
        <v>7.9980000000000011</v>
      </c>
      <c r="W112" s="248">
        <f>'Математика-4 2021 расклад'!N113</f>
        <v>2.0009999999999999</v>
      </c>
      <c r="X112" s="248">
        <f>'Математика-4 2022 расклад'!N111</f>
        <v>0</v>
      </c>
      <c r="Y112" s="222">
        <f>'Математика-4 2023 расклад'!N112</f>
        <v>11.997400000000001</v>
      </c>
      <c r="Z112" s="399">
        <f>'Математика-4 2024 расклад'!N112</f>
        <v>1.9997999999999998</v>
      </c>
      <c r="AA112" s="252">
        <f>'Математика-4 2025 расклад'!N112</f>
        <v>4.0040000000000004</v>
      </c>
      <c r="AB112" s="308">
        <f>'Математика-4 2020 расклад'!O113</f>
        <v>5.16</v>
      </c>
      <c r="AC112" s="257">
        <f>'Математика-4 2021 расклад'!O113</f>
        <v>1.45</v>
      </c>
      <c r="AD112" s="263">
        <f>'Математика-4 2022 расклад'!O111</f>
        <v>0</v>
      </c>
      <c r="AE112" s="263">
        <f>'Математика-4 2023 расклад'!O112</f>
        <v>5.38</v>
      </c>
      <c r="AF112" s="263">
        <f>'Математика-4 2024 расклад'!O112</f>
        <v>1.01</v>
      </c>
      <c r="AG112" s="262">
        <f>'Математика-4 2025 расклад'!O112</f>
        <v>1.82</v>
      </c>
    </row>
    <row r="113" spans="1:33" s="205" customFormat="1" ht="15" customHeight="1" x14ac:dyDescent="0.25">
      <c r="A113" s="207">
        <v>29</v>
      </c>
      <c r="B113" s="203">
        <v>61560</v>
      </c>
      <c r="C113" s="227" t="s">
        <v>188</v>
      </c>
      <c r="D113" s="231">
        <f>'Математика-4 2020 расклад'!K114</f>
        <v>126</v>
      </c>
      <c r="E113" s="248">
        <f>'Математика-4 2021 расклад'!K114</f>
        <v>170</v>
      </c>
      <c r="F113" s="248">
        <f>'Математика-4 2022 расклад'!K112</f>
        <v>232</v>
      </c>
      <c r="G113" s="248">
        <f>'Математика-4 2023 расклад'!K113</f>
        <v>370</v>
      </c>
      <c r="H113" s="248">
        <f>'Математика-4 2024 расклад'!K113</f>
        <v>415</v>
      </c>
      <c r="I113" s="252">
        <f>'Математика-4 2025 расклад'!K113</f>
        <v>431</v>
      </c>
      <c r="J113" s="231">
        <f>'Математика-4 2020 расклад'!L114</f>
        <v>62.004600000000003</v>
      </c>
      <c r="K113" s="248">
        <f>'Математика-4 2021 расклад'!L114</f>
        <v>115.99099999999999</v>
      </c>
      <c r="L113" s="248">
        <f>'Математика-4 2022 расклад'!L112</f>
        <v>176</v>
      </c>
      <c r="M113" s="222">
        <f>'Математика-4 2023 расклад'!L113</f>
        <v>304.99100000000004</v>
      </c>
      <c r="N113" s="399">
        <f>'Математика-4 2024 расклад'!L113</f>
        <v>326.024</v>
      </c>
      <c r="O113" s="252">
        <f>'Математика-4 2025 расклад'!L113</f>
        <v>294.02819999999997</v>
      </c>
      <c r="P113" s="308">
        <f>'Математика-4 2020 расклад'!M114</f>
        <v>49.21</v>
      </c>
      <c r="Q113" s="257">
        <f>'Математика-4 2021 расклад'!M114</f>
        <v>68.22999999999999</v>
      </c>
      <c r="R113" s="257">
        <f>'Математика-4 2022 расклад'!M112</f>
        <v>75.862068965517238</v>
      </c>
      <c r="S113" s="223">
        <f>'Математика-4 2023 расклад'!M113</f>
        <v>82.43</v>
      </c>
      <c r="T113" s="406">
        <f>'Математика-4 2024 расклад'!M113</f>
        <v>78.56</v>
      </c>
      <c r="U113" s="415">
        <f>'Математика-4 2025 расклад'!M113</f>
        <v>68.22</v>
      </c>
      <c r="V113" s="231">
        <f>'Математика-4 2020 расклад'!N114</f>
        <v>16.997399999999999</v>
      </c>
      <c r="W113" s="248">
        <f>'Математика-4 2021 расклад'!N114</f>
        <v>1.0029999999999999</v>
      </c>
      <c r="X113" s="248">
        <f>'Математика-4 2022 расклад'!N112</f>
        <v>1</v>
      </c>
      <c r="Y113" s="222">
        <f>'Математика-4 2023 расклад'!N113</f>
        <v>10.989000000000001</v>
      </c>
      <c r="Z113" s="399">
        <f>'Математика-4 2024 расклад'!N113</f>
        <v>6.0175000000000001</v>
      </c>
      <c r="AA113" s="252">
        <f>'Математика-4 2025 расклад'!N113</f>
        <v>3.0169999999999999</v>
      </c>
      <c r="AB113" s="308">
        <f>'Математика-4 2020 расклад'!O114</f>
        <v>13.49</v>
      </c>
      <c r="AC113" s="257">
        <f>'Математика-4 2021 расклад'!O114</f>
        <v>0.59</v>
      </c>
      <c r="AD113" s="263">
        <f>'Математика-4 2022 расклад'!O112</f>
        <v>0.43103448275862066</v>
      </c>
      <c r="AE113" s="263">
        <f>'Математика-4 2023 расклад'!O113</f>
        <v>2.97</v>
      </c>
      <c r="AF113" s="263">
        <f>'Математика-4 2024 расклад'!O113</f>
        <v>1.45</v>
      </c>
      <c r="AG113" s="262">
        <f>'Математика-4 2025 расклад'!O113</f>
        <v>0.7</v>
      </c>
    </row>
    <row r="114" spans="1:33" s="205" customFormat="1" ht="15" customHeight="1" x14ac:dyDescent="0.25">
      <c r="A114" s="207">
        <v>30</v>
      </c>
      <c r="B114" s="203">
        <v>61570</v>
      </c>
      <c r="C114" s="227" t="s">
        <v>189</v>
      </c>
      <c r="D114" s="235">
        <f>'Математика-4 2020 расклад'!K115</f>
        <v>105</v>
      </c>
      <c r="E114" s="249">
        <f>'Математика-4 2021 расклад'!K115</f>
        <v>60</v>
      </c>
      <c r="F114" s="249">
        <f>'Математика-4 2022 расклад'!K113</f>
        <v>164</v>
      </c>
      <c r="G114" s="249">
        <f>'Математика-4 2023 расклад'!K114</f>
        <v>159</v>
      </c>
      <c r="H114" s="249">
        <f>'Математика-4 2024 расклад'!K114</f>
        <v>257</v>
      </c>
      <c r="I114" s="253">
        <f>'Математика-4 2025 расклад'!K114</f>
        <v>356</v>
      </c>
      <c r="J114" s="235">
        <f>'Математика-4 2020 расклад'!L115</f>
        <v>88.000500000000017</v>
      </c>
      <c r="K114" s="249">
        <f>'Математика-4 2021 расклад'!L115</f>
        <v>54</v>
      </c>
      <c r="L114" s="249">
        <f>'Математика-4 2022 расклад'!L113</f>
        <v>151</v>
      </c>
      <c r="M114" s="236">
        <f>'Математика-4 2023 расклад'!L114</f>
        <v>137.0103</v>
      </c>
      <c r="N114" s="400">
        <f>'Математика-4 2024 расклад'!L114</f>
        <v>218.9897</v>
      </c>
      <c r="O114" s="253">
        <f>'Математика-4 2025 расклад'!L114</f>
        <v>310.96600000000001</v>
      </c>
      <c r="P114" s="309">
        <f>'Математика-4 2020 расклад'!M115</f>
        <v>83.81</v>
      </c>
      <c r="Q114" s="258">
        <f>'Математика-4 2021 расклад'!M115</f>
        <v>90</v>
      </c>
      <c r="R114" s="258">
        <f>'Математика-4 2022 расклад'!M113</f>
        <v>92.073170731707322</v>
      </c>
      <c r="S114" s="237">
        <f>'Математика-4 2023 расклад'!M114</f>
        <v>86.17</v>
      </c>
      <c r="T114" s="407">
        <f>'Математика-4 2024 расклад'!M114</f>
        <v>85.210000000000008</v>
      </c>
      <c r="U114" s="416">
        <f>'Математика-4 2025 расклад'!M114</f>
        <v>87.35</v>
      </c>
      <c r="V114" s="235">
        <f>'Математика-4 2020 расклад'!N115</f>
        <v>1.9950000000000001</v>
      </c>
      <c r="W114" s="249">
        <f>'Математика-4 2021 расклад'!N115</f>
        <v>1.0019999999999998</v>
      </c>
      <c r="X114" s="249">
        <f>'Математика-4 2022 расклад'!N113</f>
        <v>0</v>
      </c>
      <c r="Y114" s="236">
        <f>'Математика-4 2023 расклад'!N114</f>
        <v>4.0068000000000001</v>
      </c>
      <c r="Z114" s="400">
        <f>'Математика-4 2024 расклад'!N114</f>
        <v>3.0068999999999999</v>
      </c>
      <c r="AA114" s="253">
        <f>'Математика-4 2025 расклад'!N114</f>
        <v>6.0164</v>
      </c>
      <c r="AB114" s="309">
        <f>'Математика-4 2020 расклад'!O115</f>
        <v>1.9</v>
      </c>
      <c r="AC114" s="258">
        <f>'Математика-4 2021 расклад'!O115</f>
        <v>1.67</v>
      </c>
      <c r="AD114" s="337">
        <f>'Математика-4 2022 расклад'!O113</f>
        <v>0</v>
      </c>
      <c r="AE114" s="337">
        <f>'Математика-4 2023 расклад'!O114</f>
        <v>2.52</v>
      </c>
      <c r="AF114" s="337">
        <f>'Математика-4 2024 расклад'!O114</f>
        <v>1.17</v>
      </c>
      <c r="AG114" s="262">
        <f>'Математика-4 2025 расклад'!O114</f>
        <v>1.69</v>
      </c>
    </row>
    <row r="115" spans="1:33" s="205" customFormat="1" ht="15" customHeight="1" thickBot="1" x14ac:dyDescent="0.3">
      <c r="A115" s="199">
        <v>31</v>
      </c>
      <c r="B115" s="203">
        <v>61600</v>
      </c>
      <c r="C115" s="227" t="s">
        <v>205</v>
      </c>
      <c r="D115" s="235"/>
      <c r="E115" s="249"/>
      <c r="F115" s="249"/>
      <c r="G115" s="249"/>
      <c r="H115" s="249"/>
      <c r="I115" s="253">
        <f>'Математика-4 2025 расклад'!K115</f>
        <v>121</v>
      </c>
      <c r="J115" s="235"/>
      <c r="K115" s="249"/>
      <c r="L115" s="249"/>
      <c r="M115" s="236"/>
      <c r="N115" s="400"/>
      <c r="O115" s="253">
        <f>'Математика-4 2025 расклад'!L115</f>
        <v>88.995500000000007</v>
      </c>
      <c r="P115" s="309"/>
      <c r="Q115" s="258"/>
      <c r="R115" s="258"/>
      <c r="S115" s="237"/>
      <c r="T115" s="407"/>
      <c r="U115" s="416">
        <f>'Математика-4 2025 расклад'!M115</f>
        <v>73.550000000000011</v>
      </c>
      <c r="V115" s="235"/>
      <c r="W115" s="249"/>
      <c r="X115" s="249"/>
      <c r="Y115" s="236"/>
      <c r="Z115" s="400"/>
      <c r="AA115" s="253">
        <f>'Математика-4 2025 расклад'!N115</f>
        <v>1.9964999999999997</v>
      </c>
      <c r="AB115" s="309"/>
      <c r="AC115" s="258"/>
      <c r="AD115" s="337"/>
      <c r="AE115" s="337"/>
      <c r="AF115" s="337"/>
      <c r="AG115" s="368">
        <f>'Математика-4 2025 расклад'!O115</f>
        <v>1.65</v>
      </c>
    </row>
    <row r="116" spans="1:33" s="205" customFormat="1" ht="15" customHeight="1" thickBot="1" x14ac:dyDescent="0.3">
      <c r="A116" s="40"/>
      <c r="B116" s="56"/>
      <c r="C116" s="229" t="s">
        <v>109</v>
      </c>
      <c r="D116" s="342">
        <f>'Математика-4 2020 расклад'!K116</f>
        <v>969</v>
      </c>
      <c r="E116" s="344">
        <f>'Математика-4 2021 расклад'!K116</f>
        <v>1002</v>
      </c>
      <c r="F116" s="344">
        <f>'Математика-4 2022 расклад'!K114</f>
        <v>1096</v>
      </c>
      <c r="G116" s="344">
        <f>'Математика-4 2023 расклад'!K115</f>
        <v>1241</v>
      </c>
      <c r="H116" s="344">
        <f>'Математика-4 2024 расклад'!K115</f>
        <v>1208</v>
      </c>
      <c r="I116" s="345">
        <f>'Математика-4 2025 расклад'!K116</f>
        <v>1429</v>
      </c>
      <c r="J116" s="342">
        <f>'Математика-4 2020 расклад'!L116</f>
        <v>725.97649999999999</v>
      </c>
      <c r="K116" s="344">
        <f>'Математика-4 2021 расклад'!L116</f>
        <v>848.9860000000001</v>
      </c>
      <c r="L116" s="344">
        <f>'Математика-4 2022 расклад'!L114</f>
        <v>862</v>
      </c>
      <c r="M116" s="343">
        <f>'Математика-4 2023 расклад'!L115</f>
        <v>998.96600000000001</v>
      </c>
      <c r="N116" s="397">
        <f>'Математика-4 2024 расклад'!L115</f>
        <v>964.98500000000001</v>
      </c>
      <c r="O116" s="345">
        <f>'Математика-4 2025 расклад'!L116</f>
        <v>1210.9805999999999</v>
      </c>
      <c r="P116" s="348">
        <f>'Математика-4 2020 расклад'!M116</f>
        <v>79.775555555555556</v>
      </c>
      <c r="Q116" s="347">
        <f>'Математика-4 2021 расклад'!M116</f>
        <v>86.829999999999984</v>
      </c>
      <c r="R116" s="347">
        <f>'Математика-4 2022 расклад'!M114</f>
        <v>75.925193285672407</v>
      </c>
      <c r="S116" s="346">
        <f>'Математика-4 2023 расклад'!M115</f>
        <v>84.397777777777776</v>
      </c>
      <c r="T116" s="404">
        <f>'Математика-4 2024 расклад'!M115</f>
        <v>82.5</v>
      </c>
      <c r="U116" s="413">
        <f>'Математика-4 2025 расклад'!M116</f>
        <v>85.893333333333317</v>
      </c>
      <c r="V116" s="342">
        <f>'Математика-4 2020 расклад'!N116</f>
        <v>40.992699999999999</v>
      </c>
      <c r="W116" s="344">
        <f>'Математика-4 2021 расклад'!N116</f>
        <v>22.023</v>
      </c>
      <c r="X116" s="344">
        <f>'Математика-4 2022 расклад'!N114</f>
        <v>44</v>
      </c>
      <c r="Y116" s="343">
        <f>'Математика-4 2023 расклад'!N115</f>
        <v>32.998000000000005</v>
      </c>
      <c r="Z116" s="397">
        <f>'Математика-4 2024 расклад'!N115</f>
        <v>12.993400000000001</v>
      </c>
      <c r="AA116" s="345">
        <f>'Математика-4 2025 расклад'!N116</f>
        <v>20.988600000000002</v>
      </c>
      <c r="AB116" s="348">
        <f>'Математика-4 2020 расклад'!O116</f>
        <v>4.6957142857142866</v>
      </c>
      <c r="AC116" s="347">
        <f>'Математика-4 2021 расклад'!O116</f>
        <v>1.1977777777777776</v>
      </c>
      <c r="AD116" s="350">
        <f>'Математика-4 2022 расклад'!O114</f>
        <v>5.0237932248526311</v>
      </c>
      <c r="AE116" s="350">
        <f>'Математика-4 2023 расклад'!O115</f>
        <v>1.5088888888888889</v>
      </c>
      <c r="AF116" s="350">
        <f>'Математика-4 2024 расклад'!O115</f>
        <v>1.68</v>
      </c>
      <c r="AG116" s="320">
        <f>'Математика-4 2025 расклад'!O116</f>
        <v>2.6028571428571428</v>
      </c>
    </row>
    <row r="117" spans="1:33" s="205" customFormat="1" ht="15" customHeight="1" x14ac:dyDescent="0.25">
      <c r="A117" s="10">
        <v>1</v>
      </c>
      <c r="B117" s="49">
        <v>70020</v>
      </c>
      <c r="C117" s="225" t="s">
        <v>92</v>
      </c>
      <c r="D117" s="240">
        <f>'Математика-4 2020 расклад'!K117</f>
        <v>102</v>
      </c>
      <c r="E117" s="247">
        <f>'Математика-4 2021 расклад'!K117</f>
        <v>96</v>
      </c>
      <c r="F117" s="247">
        <f>'Математика-4 2022 расклад'!K115</f>
        <v>90</v>
      </c>
      <c r="G117" s="247">
        <f>'Математика-4 2023 расклад'!K116</f>
        <v>110</v>
      </c>
      <c r="H117" s="247">
        <f>'Математика-4 2024 расклад'!K116</f>
        <v>121</v>
      </c>
      <c r="I117" s="251">
        <f>'Математика-4 2025 расклад'!K117</f>
        <v>110</v>
      </c>
      <c r="J117" s="240">
        <f>'Математика-4 2020 расклад'!L117</f>
        <v>91.993799999999993</v>
      </c>
      <c r="K117" s="247">
        <f>'Математика-4 2021 расклад'!L117</f>
        <v>91.996800000000007</v>
      </c>
      <c r="L117" s="247">
        <f>'Математика-4 2022 расклад'!L115</f>
        <v>85</v>
      </c>
      <c r="M117" s="241">
        <f>'Математика-4 2023 расклад'!L116</f>
        <v>107.99799999999999</v>
      </c>
      <c r="N117" s="398">
        <f>'Математика-4 2024 расклад'!L116</f>
        <v>116.0027</v>
      </c>
      <c r="O117" s="251">
        <f>'Математика-4 2025 расклад'!L117</f>
        <v>104.995</v>
      </c>
      <c r="P117" s="307">
        <f>'Математика-4 2020 расклад'!M117</f>
        <v>90.19</v>
      </c>
      <c r="Q117" s="256">
        <f>'Математика-4 2021 расклад'!M117</f>
        <v>95.830000000000013</v>
      </c>
      <c r="R117" s="256">
        <f>'Математика-4 2022 расклад'!M115</f>
        <v>94.444444444444443</v>
      </c>
      <c r="S117" s="242">
        <f>'Математика-4 2023 расклад'!M116</f>
        <v>98.179999999999993</v>
      </c>
      <c r="T117" s="405">
        <f>'Математика-4 2024 расклад'!M116</f>
        <v>95.87</v>
      </c>
      <c r="U117" s="414">
        <f>'Математика-4 2025 расклад'!M117</f>
        <v>95.45</v>
      </c>
      <c r="V117" s="240">
        <f>'Математика-4 2020 расклад'!N117</f>
        <v>0</v>
      </c>
      <c r="W117" s="247">
        <f>'Математика-4 2021 расклад'!N117</f>
        <v>0</v>
      </c>
      <c r="X117" s="247">
        <f>'Математика-4 2022 расклад'!N115</f>
        <v>1</v>
      </c>
      <c r="Y117" s="241">
        <f>'Математика-4 2023 расклад'!N116</f>
        <v>0</v>
      </c>
      <c r="Z117" s="398">
        <f>'Математика-4 2024 расклад'!N116</f>
        <v>0</v>
      </c>
      <c r="AA117" s="251">
        <f>'Математика-4 2025 расклад'!N117</f>
        <v>0</v>
      </c>
      <c r="AB117" s="307">
        <f>'Математика-4 2020 расклад'!O117</f>
        <v>0</v>
      </c>
      <c r="AC117" s="256">
        <f>'Математика-4 2021 расклад'!O117</f>
        <v>0</v>
      </c>
      <c r="AD117" s="336">
        <f>'Математика-4 2022 расклад'!O115</f>
        <v>1.1111111111111112</v>
      </c>
      <c r="AE117" s="336">
        <f>'Математика-4 2023 расклад'!O116</f>
        <v>0</v>
      </c>
      <c r="AF117" s="336">
        <f>'Математика-4 2024 расклад'!O116</f>
        <v>0</v>
      </c>
      <c r="AG117" s="367">
        <f>'Математика-4 2025 расклад'!O117</f>
        <v>0</v>
      </c>
    </row>
    <row r="118" spans="1:33" s="205" customFormat="1" ht="15" customHeight="1" x14ac:dyDescent="0.25">
      <c r="A118" s="208">
        <v>2</v>
      </c>
      <c r="B118" s="216">
        <v>70110</v>
      </c>
      <c r="C118" s="226" t="s">
        <v>95</v>
      </c>
      <c r="D118" s="231">
        <f>'Математика-4 2020 расклад'!K118</f>
        <v>44</v>
      </c>
      <c r="E118" s="248">
        <f>'Математика-4 2021 расклад'!K118</f>
        <v>71</v>
      </c>
      <c r="F118" s="248">
        <f>'Математика-4 2022 расклад'!K116</f>
        <v>80</v>
      </c>
      <c r="G118" s="248">
        <f>'Математика-4 2023 расклад'!K117</f>
        <v>96</v>
      </c>
      <c r="H118" s="248">
        <f>'Математика-4 2024 расклад'!K117</f>
        <v>83</v>
      </c>
      <c r="I118" s="252">
        <f>'Математика-4 2025 расклад'!K118</f>
        <v>114</v>
      </c>
      <c r="J118" s="231">
        <f>'Математика-4 2020 расклад'!L118</f>
        <v>38.002800000000001</v>
      </c>
      <c r="K118" s="248">
        <f>'Математика-4 2021 расклад'!L118</f>
        <v>59.000999999999998</v>
      </c>
      <c r="L118" s="248">
        <f>'Математика-4 2022 расклад'!L116</f>
        <v>71</v>
      </c>
      <c r="M118" s="222">
        <f>'Математика-4 2023 расклад'!L117</f>
        <v>83.001599999999996</v>
      </c>
      <c r="N118" s="399">
        <f>'Математика-4 2024 расклад'!L117</f>
        <v>80.003699999999995</v>
      </c>
      <c r="O118" s="252">
        <f>'Математика-4 2025 расклад'!L118</f>
        <v>102.999</v>
      </c>
      <c r="P118" s="308">
        <f>'Математика-4 2020 расклад'!M118</f>
        <v>86.37</v>
      </c>
      <c r="Q118" s="257">
        <f>'Математика-4 2021 расклад'!M118</f>
        <v>83.1</v>
      </c>
      <c r="R118" s="257">
        <f>'Математика-4 2022 расклад'!M116</f>
        <v>88.75</v>
      </c>
      <c r="S118" s="223">
        <f>'Математика-4 2023 расклад'!M117</f>
        <v>86.460000000000008</v>
      </c>
      <c r="T118" s="408">
        <f>'Математика-4 2024 расклад'!M117</f>
        <v>96.39</v>
      </c>
      <c r="U118" s="417">
        <f>'Математика-4 2025 расклад'!M118</f>
        <v>90.35</v>
      </c>
      <c r="V118" s="231">
        <f>'Математика-4 2020 расклад'!N118</f>
        <v>0.99879999999999991</v>
      </c>
      <c r="W118" s="248">
        <f>'Математика-4 2021 расклад'!N118</f>
        <v>0</v>
      </c>
      <c r="X118" s="248">
        <f>'Математика-4 2022 расклад'!N116</f>
        <v>0</v>
      </c>
      <c r="Y118" s="222">
        <f>'Математика-4 2023 расклад'!N117</f>
        <v>0</v>
      </c>
      <c r="Z118" s="399">
        <f>'Математика-4 2024 расклад'!N117</f>
        <v>0.996</v>
      </c>
      <c r="AA118" s="252">
        <f>'Математика-4 2025 расклад'!N118</f>
        <v>1.9950000000000001</v>
      </c>
      <c r="AB118" s="308">
        <f>'Математика-4 2020 расклад'!O118</f>
        <v>2.27</v>
      </c>
      <c r="AC118" s="257">
        <f>'Математика-4 2021 расклад'!O118</f>
        <v>0</v>
      </c>
      <c r="AD118" s="263">
        <f>'Математика-4 2022 расклад'!O116</f>
        <v>0</v>
      </c>
      <c r="AE118" s="263">
        <f>'Математика-4 2023 расклад'!O117</f>
        <v>0</v>
      </c>
      <c r="AF118" s="263">
        <f>'Математика-4 2024 расклад'!O117</f>
        <v>1.2</v>
      </c>
      <c r="AG118" s="262">
        <f>'Математика-4 2025 расклад'!O118</f>
        <v>1.75</v>
      </c>
    </row>
    <row r="119" spans="1:33" s="205" customFormat="1" ht="15" customHeight="1" x14ac:dyDescent="0.25">
      <c r="A119" s="214">
        <v>3</v>
      </c>
      <c r="B119" s="216">
        <v>70021</v>
      </c>
      <c r="C119" s="226" t="s">
        <v>93</v>
      </c>
      <c r="D119" s="231">
        <f>'Математика-4 2020 расклад'!K119</f>
        <v>85</v>
      </c>
      <c r="E119" s="248">
        <f>'Математика-4 2021 расклад'!K119</f>
        <v>71</v>
      </c>
      <c r="F119" s="248">
        <f>'Математика-4 2022 расклад'!K117</f>
        <v>88</v>
      </c>
      <c r="G119" s="248">
        <f>'Математика-4 2023 расклад'!K118</f>
        <v>51</v>
      </c>
      <c r="H119" s="248">
        <f>'Математика-4 2024 расклад'!K118</f>
        <v>64</v>
      </c>
      <c r="I119" s="252">
        <f>'Математика-4 2025 расклад'!K119</f>
        <v>76</v>
      </c>
      <c r="J119" s="231">
        <f>'Математика-4 2020 расклад'!L119</f>
        <v>84.005500000000012</v>
      </c>
      <c r="K119" s="248">
        <f>'Математика-4 2021 расклад'!L119</f>
        <v>63.999399999999994</v>
      </c>
      <c r="L119" s="248">
        <f>'Математика-4 2022 расклад'!L117</f>
        <v>74.999999999999986</v>
      </c>
      <c r="M119" s="222">
        <f>'Математика-4 2023 расклад'!L118</f>
        <v>45.002400000000009</v>
      </c>
      <c r="N119" s="399">
        <f>'Математика-4 2024 расклад'!L118</f>
        <v>55.001599999999996</v>
      </c>
      <c r="O119" s="252">
        <f>'Математика-4 2025 расклад'!L119</f>
        <v>69.000399999999985</v>
      </c>
      <c r="P119" s="308">
        <f>'Математика-4 2020 расклад'!M119</f>
        <v>98.830000000000013</v>
      </c>
      <c r="Q119" s="257">
        <f>'Математика-4 2021 расклад'!M119</f>
        <v>90.14</v>
      </c>
      <c r="R119" s="257">
        <f>'Математика-4 2022 расклад'!M117</f>
        <v>85.22727272727272</v>
      </c>
      <c r="S119" s="223">
        <f>'Математика-4 2023 расклад'!M118</f>
        <v>88.240000000000009</v>
      </c>
      <c r="T119" s="406">
        <f>'Математика-4 2024 расклад'!M118</f>
        <v>85.94</v>
      </c>
      <c r="U119" s="417">
        <f>'Математика-4 2025 расклад'!M119</f>
        <v>90.789999999999992</v>
      </c>
      <c r="V119" s="231">
        <f>'Математика-4 2020 расклад'!N119</f>
        <v>0</v>
      </c>
      <c r="W119" s="248">
        <f>'Математика-4 2021 расклад'!N119</f>
        <v>0</v>
      </c>
      <c r="X119" s="248">
        <f>'Математика-4 2022 расклад'!N117</f>
        <v>2.0000000000000004</v>
      </c>
      <c r="Y119" s="222">
        <f>'Математика-4 2023 расклад'!N118</f>
        <v>0</v>
      </c>
      <c r="Z119" s="399">
        <f>'Математика-4 2024 расклад'!N118</f>
        <v>0.99840000000000007</v>
      </c>
      <c r="AA119" s="252">
        <f>'Математика-4 2025 расклад'!N119</f>
        <v>1.0032000000000001</v>
      </c>
      <c r="AB119" s="308">
        <f>'Математика-4 2020 расклад'!O119</f>
        <v>0</v>
      </c>
      <c r="AC119" s="257">
        <f>'Математика-4 2021 расклад'!O119</f>
        <v>0</v>
      </c>
      <c r="AD119" s="263">
        <f>'Математика-4 2022 расклад'!O117</f>
        <v>2.2727272727272729</v>
      </c>
      <c r="AE119" s="263">
        <f>'Математика-4 2023 расклад'!O118</f>
        <v>0</v>
      </c>
      <c r="AF119" s="263">
        <f>'Математика-4 2024 расклад'!O118</f>
        <v>1.56</v>
      </c>
      <c r="AG119" s="262">
        <f>'Математика-4 2025 расклад'!O119</f>
        <v>1.32</v>
      </c>
    </row>
    <row r="120" spans="1:33" s="205" customFormat="1" ht="15" customHeight="1" x14ac:dyDescent="0.25">
      <c r="A120" s="214">
        <v>4</v>
      </c>
      <c r="B120" s="216">
        <v>70040</v>
      </c>
      <c r="C120" s="226" t="s">
        <v>94</v>
      </c>
      <c r="D120" s="231">
        <f>'Математика-4 2020 расклад'!K120</f>
        <v>70</v>
      </c>
      <c r="E120" s="248">
        <f>'Математика-4 2021 расклад'!K120</f>
        <v>76</v>
      </c>
      <c r="F120" s="248">
        <f>'Математика-4 2022 расклад'!K118</f>
        <v>70</v>
      </c>
      <c r="G120" s="248">
        <f>'Математика-4 2023 расклад'!K119</f>
        <v>75</v>
      </c>
      <c r="H120" s="248">
        <f>'Математика-4 2024 расклад'!K119</f>
        <v>74</v>
      </c>
      <c r="I120" s="252">
        <f>'Математика-4 2025 расклад'!K120</f>
        <v>97</v>
      </c>
      <c r="J120" s="231">
        <f>'Математика-4 2020 расклад'!L120</f>
        <v>52.997000000000007</v>
      </c>
      <c r="K120" s="248">
        <f>'Математика-4 2021 расклад'!L120</f>
        <v>62.996400000000001</v>
      </c>
      <c r="L120" s="248">
        <f>'Математика-4 2022 расклад'!L118</f>
        <v>41</v>
      </c>
      <c r="M120" s="222">
        <f>'Математика-4 2023 расклад'!L119</f>
        <v>66</v>
      </c>
      <c r="N120" s="399">
        <f>'Математика-4 2024 расклад'!L119</f>
        <v>49.002800000000001</v>
      </c>
      <c r="O120" s="252">
        <f>'Математика-4 2025 расклад'!L120</f>
        <v>79.995900000000006</v>
      </c>
      <c r="P120" s="308">
        <f>'Математика-4 2020 расклад'!M120</f>
        <v>75.710000000000008</v>
      </c>
      <c r="Q120" s="257">
        <f>'Математика-4 2021 расклад'!M120</f>
        <v>82.89</v>
      </c>
      <c r="R120" s="257">
        <f>'Математика-4 2022 расклад'!M118</f>
        <v>58.571428571428569</v>
      </c>
      <c r="S120" s="223">
        <f>'Математика-4 2023 расклад'!M119</f>
        <v>88</v>
      </c>
      <c r="T120" s="406">
        <f>'Математика-4 2024 расклад'!M119</f>
        <v>66.22</v>
      </c>
      <c r="U120" s="415">
        <f>'Математика-4 2025 расклад'!M120</f>
        <v>82.47</v>
      </c>
      <c r="V120" s="231">
        <f>'Математика-4 2020 расклад'!N120</f>
        <v>3.9969999999999999</v>
      </c>
      <c r="W120" s="248">
        <f>'Математика-4 2021 расклад'!N120</f>
        <v>1.0032000000000001</v>
      </c>
      <c r="X120" s="248">
        <f>'Математика-4 2022 расклад'!N118</f>
        <v>4.9999999999999991</v>
      </c>
      <c r="Y120" s="222">
        <f>'Математика-4 2023 расклад'!N119</f>
        <v>0</v>
      </c>
      <c r="Z120" s="399">
        <f>'Математика-4 2024 расклад'!N119</f>
        <v>1.9980000000000002</v>
      </c>
      <c r="AA120" s="252">
        <f>'Математика-4 2025 расклад'!N120</f>
        <v>2.9972999999999996</v>
      </c>
      <c r="AB120" s="308">
        <f>'Математика-4 2020 расклад'!O120</f>
        <v>5.71</v>
      </c>
      <c r="AC120" s="257">
        <f>'Математика-4 2021 расклад'!O120</f>
        <v>1.32</v>
      </c>
      <c r="AD120" s="263">
        <f>'Математика-4 2022 расклад'!O118</f>
        <v>7.1428571428571423</v>
      </c>
      <c r="AE120" s="263">
        <f>'Математика-4 2023 расклад'!O119</f>
        <v>0</v>
      </c>
      <c r="AF120" s="263">
        <f>'Математика-4 2024 расклад'!O119</f>
        <v>2.7</v>
      </c>
      <c r="AG120" s="262">
        <f>'Математика-4 2025 расклад'!O120</f>
        <v>3.09</v>
      </c>
    </row>
    <row r="121" spans="1:33" s="205" customFormat="1" ht="15" customHeight="1" x14ac:dyDescent="0.25">
      <c r="A121" s="214">
        <v>5</v>
      </c>
      <c r="B121" s="216">
        <v>70100</v>
      </c>
      <c r="C121" s="226" t="s">
        <v>168</v>
      </c>
      <c r="D121" s="231">
        <f>'Математика-4 2020 расклад'!K121</f>
        <v>80</v>
      </c>
      <c r="E121" s="248">
        <f>'Математика-4 2021 расклад'!K121</f>
        <v>77</v>
      </c>
      <c r="F121" s="248">
        <f>'Математика-4 2022 расклад'!K119</f>
        <v>82</v>
      </c>
      <c r="G121" s="248">
        <f>'Математика-4 2023 расклад'!K120</f>
        <v>87</v>
      </c>
      <c r="H121" s="248">
        <f>'Математика-4 2024 расклад'!K120</f>
        <v>79</v>
      </c>
      <c r="I121" s="252">
        <f>'Математика-4 2025 расклад'!K121</f>
        <v>104</v>
      </c>
      <c r="J121" s="231">
        <f>'Математика-4 2020 расклад'!L121</f>
        <v>68</v>
      </c>
      <c r="K121" s="248">
        <f>'Математика-4 2021 расклад'!L121</f>
        <v>75.999000000000009</v>
      </c>
      <c r="L121" s="248">
        <f>'Математика-4 2022 расклад'!L119</f>
        <v>70.000000000000014</v>
      </c>
      <c r="M121" s="222">
        <f>'Математика-4 2023 расклад'!L120</f>
        <v>85.999499999999983</v>
      </c>
      <c r="N121" s="399">
        <f>'Математика-4 2024 расклад'!L120</f>
        <v>77.001300000000001</v>
      </c>
      <c r="O121" s="252">
        <f>'Математика-4 2025 расклад'!L121</f>
        <v>97.999199999999988</v>
      </c>
      <c r="P121" s="308">
        <f>'Математика-4 2020 расклад'!M121</f>
        <v>85</v>
      </c>
      <c r="Q121" s="257">
        <f>'Математика-4 2021 расклад'!M121</f>
        <v>98.7</v>
      </c>
      <c r="R121" s="257">
        <f>'Математика-4 2022 расклад'!M119</f>
        <v>85.365853658536594</v>
      </c>
      <c r="S121" s="223">
        <f>'Математика-4 2023 расклад'!M120</f>
        <v>98.85</v>
      </c>
      <c r="T121" s="406">
        <f>'Математика-4 2024 расклад'!M120</f>
        <v>97.47</v>
      </c>
      <c r="U121" s="417">
        <f>'Математика-4 2025 расклад'!M121</f>
        <v>94.22999999999999</v>
      </c>
      <c r="V121" s="231">
        <f>'Математика-4 2020 расклад'!N121</f>
        <v>2</v>
      </c>
      <c r="W121" s="248">
        <f>'Математика-4 2021 расклад'!N121</f>
        <v>0</v>
      </c>
      <c r="X121" s="248">
        <f>'Математика-4 2022 расклад'!N119</f>
        <v>2</v>
      </c>
      <c r="Y121" s="222">
        <f>'Математика-4 2023 расклад'!N120</f>
        <v>0</v>
      </c>
      <c r="Z121" s="399">
        <f>'Математика-4 2024 расклад'!N120</f>
        <v>0</v>
      </c>
      <c r="AA121" s="252">
        <f>'Математика-4 2025 расклад'!N121</f>
        <v>0.99840000000000007</v>
      </c>
      <c r="AB121" s="308">
        <f>'Математика-4 2020 расклад'!O121</f>
        <v>2.5</v>
      </c>
      <c r="AC121" s="257">
        <f>'Математика-4 2021 расклад'!O121</f>
        <v>0</v>
      </c>
      <c r="AD121" s="263">
        <f>'Математика-4 2022 расклад'!O119</f>
        <v>2.4390243902439024</v>
      </c>
      <c r="AE121" s="263">
        <f>'Математика-4 2023 расклад'!O120</f>
        <v>0</v>
      </c>
      <c r="AF121" s="263">
        <f>'Математика-4 2024 расклад'!O120</f>
        <v>0</v>
      </c>
      <c r="AG121" s="262">
        <f>'Математика-4 2025 расклад'!O121</f>
        <v>0.96</v>
      </c>
    </row>
    <row r="122" spans="1:33" s="205" customFormat="1" ht="15" customHeight="1" x14ac:dyDescent="0.25">
      <c r="A122" s="214">
        <v>6</v>
      </c>
      <c r="B122" s="216">
        <v>70270</v>
      </c>
      <c r="C122" s="226" t="s">
        <v>96</v>
      </c>
      <c r="D122" s="231">
        <f>'Математика-4 2020 расклад'!K122</f>
        <v>77</v>
      </c>
      <c r="E122" s="248">
        <f>'Математика-4 2021 расклад'!K122</f>
        <v>70</v>
      </c>
      <c r="F122" s="248">
        <f>'Математика-4 2022 расклад'!K120</f>
        <v>49</v>
      </c>
      <c r="G122" s="248">
        <f>'Математика-4 2023 расклад'!K121</f>
        <v>67</v>
      </c>
      <c r="H122" s="248">
        <f>'Математика-4 2024 расклад'!K121</f>
        <v>74</v>
      </c>
      <c r="I122" s="252">
        <f>'Математика-4 2025 расклад'!K122</f>
        <v>73</v>
      </c>
      <c r="J122" s="231">
        <f>'Математика-4 2020 расклад'!L122</f>
        <v>64.995699999999999</v>
      </c>
      <c r="K122" s="248">
        <f>'Математика-4 2021 расклад'!L122</f>
        <v>67.998000000000005</v>
      </c>
      <c r="L122" s="248">
        <f>'Математика-4 2022 расклад'!L120</f>
        <v>29</v>
      </c>
      <c r="M122" s="222">
        <f>'Математика-4 2023 расклад'!L121</f>
        <v>52.997</v>
      </c>
      <c r="N122" s="399">
        <f>'Математика-4 2024 расклад'!L121</f>
        <v>49.002800000000001</v>
      </c>
      <c r="O122" s="252">
        <f>'Математика-4 2025 расклад'!L122</f>
        <v>61.006099999999996</v>
      </c>
      <c r="P122" s="308">
        <f>'Математика-4 2020 расклад'!M122</f>
        <v>84.41</v>
      </c>
      <c r="Q122" s="257">
        <f>'Математика-4 2021 расклад'!M122</f>
        <v>97.14</v>
      </c>
      <c r="R122" s="257">
        <f>'Математика-4 2022 расклад'!M120</f>
        <v>59.183673469387756</v>
      </c>
      <c r="S122" s="223">
        <f>'Математика-4 2023 расклад'!M121</f>
        <v>79.099999999999994</v>
      </c>
      <c r="T122" s="406">
        <f>'Математика-4 2024 расклад'!M121</f>
        <v>66.22</v>
      </c>
      <c r="U122" s="415">
        <f>'Математика-4 2025 расклад'!M122</f>
        <v>83.57</v>
      </c>
      <c r="V122" s="231">
        <f>'Математика-4 2020 расклад'!N122</f>
        <v>3.0030000000000001</v>
      </c>
      <c r="W122" s="248">
        <f>'Математика-4 2021 расклад'!N122</f>
        <v>0</v>
      </c>
      <c r="X122" s="248">
        <f>'Математика-4 2022 расклад'!N120</f>
        <v>7</v>
      </c>
      <c r="Y122" s="222">
        <f>'Математика-4 2023 расклад'!N121</f>
        <v>0.99829999999999997</v>
      </c>
      <c r="Z122" s="399">
        <f>'Математика-4 2024 расклад'!N121</f>
        <v>0</v>
      </c>
      <c r="AA122" s="252">
        <f>'Математика-4 2025 расклад'!N122</f>
        <v>0</v>
      </c>
      <c r="AB122" s="308">
        <f>'Математика-4 2020 расклад'!O122</f>
        <v>3.9</v>
      </c>
      <c r="AC122" s="257">
        <f>'Математика-4 2021 расклад'!O122</f>
        <v>0</v>
      </c>
      <c r="AD122" s="263">
        <f>'Математика-4 2022 расклад'!O120</f>
        <v>14.285714285714285</v>
      </c>
      <c r="AE122" s="263">
        <f>'Математика-4 2023 расклад'!O121</f>
        <v>1.49</v>
      </c>
      <c r="AF122" s="263">
        <f>'Математика-4 2024 расклад'!O121</f>
        <v>0</v>
      </c>
      <c r="AG122" s="262">
        <f>'Математика-4 2025 расклад'!O122</f>
        <v>0</v>
      </c>
    </row>
    <row r="123" spans="1:33" s="205" customFormat="1" ht="15" customHeight="1" x14ac:dyDescent="0.25">
      <c r="A123" s="214">
        <v>7</v>
      </c>
      <c r="B123" s="216">
        <v>70510</v>
      </c>
      <c r="C123" s="226" t="s">
        <v>97</v>
      </c>
      <c r="D123" s="231">
        <f>'Математика-4 2020 расклад'!K123</f>
        <v>31</v>
      </c>
      <c r="E123" s="248">
        <f>'Математика-4 2021 расклад'!K123</f>
        <v>48</v>
      </c>
      <c r="F123" s="248">
        <f>'Математика-4 2022 расклад'!K121</f>
        <v>50</v>
      </c>
      <c r="G123" s="248">
        <f>'Математика-4 2023 расклад'!K122</f>
        <v>39</v>
      </c>
      <c r="H123" s="248">
        <f>'Математика-4 2024 расклад'!K122</f>
        <v>45</v>
      </c>
      <c r="I123" s="252">
        <f>'Математика-4 2025 расклад'!K123</f>
        <v>47</v>
      </c>
      <c r="J123" s="231">
        <f>'Математика-4 2020 расклад'!L123</f>
        <v>20.001200000000004</v>
      </c>
      <c r="K123" s="248">
        <f>'Математика-4 2021 расклад'!L123</f>
        <v>36.998400000000004</v>
      </c>
      <c r="L123" s="248">
        <f>'Математика-4 2022 расклад'!L121</f>
        <v>26</v>
      </c>
      <c r="M123" s="222">
        <f>'Математика-4 2023 расклад'!L122</f>
        <v>29.000399999999999</v>
      </c>
      <c r="N123" s="399">
        <f>'Математика-4 2024 расклад'!L122</f>
        <v>38.002499999999998</v>
      </c>
      <c r="O123" s="252">
        <f>'Математика-4 2025 расклад'!L123</f>
        <v>33.9998</v>
      </c>
      <c r="P123" s="308">
        <f>'Математика-4 2020 расклад'!M123</f>
        <v>64.52000000000001</v>
      </c>
      <c r="Q123" s="257">
        <f>'Математика-4 2021 расклад'!M123</f>
        <v>77.08</v>
      </c>
      <c r="R123" s="257">
        <f>'Математика-4 2022 расклад'!M121</f>
        <v>52</v>
      </c>
      <c r="S123" s="223">
        <f>'Математика-4 2023 расклад'!M122</f>
        <v>74.36</v>
      </c>
      <c r="T123" s="406">
        <f>'Математика-4 2024 расклад'!M122</f>
        <v>84.45</v>
      </c>
      <c r="U123" s="415">
        <f>'Математика-4 2025 расклад'!M123</f>
        <v>72.34</v>
      </c>
      <c r="V123" s="231">
        <f>'Математика-4 2020 расклад'!N123</f>
        <v>1.9995000000000003</v>
      </c>
      <c r="W123" s="248">
        <f>'Математика-4 2021 расклад'!N123</f>
        <v>0</v>
      </c>
      <c r="X123" s="248">
        <f>'Математика-4 2022 расклад'!N121</f>
        <v>5</v>
      </c>
      <c r="Y123" s="222">
        <f>'Математика-4 2023 расклад'!N122</f>
        <v>0.99840000000000007</v>
      </c>
      <c r="Z123" s="399">
        <f>'Математика-4 2024 расклад'!N122</f>
        <v>0.99900000000000011</v>
      </c>
      <c r="AA123" s="252">
        <f>'Математика-4 2025 расклад'!N123</f>
        <v>3.9996999999999998</v>
      </c>
      <c r="AB123" s="308">
        <f>'Математика-4 2020 расклад'!O123</f>
        <v>6.45</v>
      </c>
      <c r="AC123" s="257">
        <f>'Математика-4 2021 расклад'!O123</f>
        <v>0</v>
      </c>
      <c r="AD123" s="263">
        <f>'Математика-4 2022 расклад'!O121</f>
        <v>10</v>
      </c>
      <c r="AE123" s="263">
        <f>'Математика-4 2023 расклад'!O122</f>
        <v>2.56</v>
      </c>
      <c r="AF123" s="263">
        <f>'Математика-4 2024 расклад'!O122</f>
        <v>2.2200000000000002</v>
      </c>
      <c r="AG123" s="262">
        <f>'Математика-4 2025 расклад'!O123</f>
        <v>8.51</v>
      </c>
    </row>
    <row r="124" spans="1:33" s="205" customFormat="1" ht="15" customHeight="1" x14ac:dyDescent="0.25">
      <c r="A124" s="207">
        <v>8</v>
      </c>
      <c r="B124" s="203">
        <v>10880</v>
      </c>
      <c r="C124" s="227" t="s">
        <v>169</v>
      </c>
      <c r="D124" s="231">
        <f>'Математика-4 2020 расклад'!K124</f>
        <v>363</v>
      </c>
      <c r="E124" s="248">
        <f>'Математика-4 2021 расклад'!K124</f>
        <v>385</v>
      </c>
      <c r="F124" s="248">
        <f>'Математика-4 2022 расклад'!K122</f>
        <v>394</v>
      </c>
      <c r="G124" s="248">
        <f>'Математика-4 2023 расклад'!K123</f>
        <v>409</v>
      </c>
      <c r="H124" s="248">
        <f>'Математика-4 2024 расклад'!K123</f>
        <v>348</v>
      </c>
      <c r="I124" s="252">
        <f>'Математика-4 2025 расклад'!K124</f>
        <v>426</v>
      </c>
      <c r="J124" s="231">
        <f>'Математика-4 2020 расклад'!L124</f>
        <v>221.97450000000001</v>
      </c>
      <c r="K124" s="248">
        <f>'Математика-4 2021 расклад'!L124</f>
        <v>306.99900000000002</v>
      </c>
      <c r="L124" s="248">
        <f>'Математика-4 2022 расклад'!L122</f>
        <v>307</v>
      </c>
      <c r="M124" s="222">
        <f>'Математика-4 2023 расклад'!L123</f>
        <v>318.97909999999996</v>
      </c>
      <c r="N124" s="399">
        <f>'Математика-4 2024 расклад'!L123</f>
        <v>262.98360000000002</v>
      </c>
      <c r="O124" s="252">
        <f>'Математика-4 2025 расклад'!L124</f>
        <v>339.99059999999997</v>
      </c>
      <c r="P124" s="308">
        <f>'Математика-4 2020 расклад'!M124</f>
        <v>61.150000000000006</v>
      </c>
      <c r="Q124" s="257">
        <f>'Математика-4 2021 расклад'!M124</f>
        <v>79.740000000000009</v>
      </c>
      <c r="R124" s="257">
        <f>'Математика-4 2022 расклад'!M122</f>
        <v>77.918781725888323</v>
      </c>
      <c r="S124" s="223">
        <f>'Математика-4 2023 расклад'!M123</f>
        <v>77.989999999999995</v>
      </c>
      <c r="T124" s="406">
        <f>'Математика-4 2024 расклад'!M123</f>
        <v>75.570000000000007</v>
      </c>
      <c r="U124" s="415">
        <f>'Математика-4 2025 расклад'!M124</f>
        <v>79.81</v>
      </c>
      <c r="V124" s="231">
        <f>'Математика-4 2020 расклад'!N124</f>
        <v>21.997799999999998</v>
      </c>
      <c r="W124" s="248">
        <f>'Математика-4 2021 расклад'!N124</f>
        <v>15.015000000000001</v>
      </c>
      <c r="X124" s="248">
        <f>'Математика-4 2022 расклад'!N122</f>
        <v>13.000000000000002</v>
      </c>
      <c r="Y124" s="222">
        <f>'Математика-4 2023 расклад'!N123</f>
        <v>6.9939</v>
      </c>
      <c r="Z124" s="399">
        <f>'Математика-4 2024 расклад'!N123</f>
        <v>4.0019999999999998</v>
      </c>
      <c r="AA124" s="252">
        <f>'Математика-4 2025 расклад'!N124</f>
        <v>0.9798</v>
      </c>
      <c r="AB124" s="308">
        <f>'Математика-4 2020 расклад'!O124</f>
        <v>6.06</v>
      </c>
      <c r="AC124" s="257">
        <f>'Математика-4 2021 расклад'!O124</f>
        <v>3.9</v>
      </c>
      <c r="AD124" s="263">
        <f>'Математика-4 2022 расклад'!O122</f>
        <v>3.2994923857868024</v>
      </c>
      <c r="AE124" s="263">
        <f>'Математика-4 2023 расклад'!O123</f>
        <v>1.71</v>
      </c>
      <c r="AF124" s="263">
        <f>'Математика-4 2024 расклад'!O123</f>
        <v>1.1499999999999999</v>
      </c>
      <c r="AG124" s="262">
        <f>'Математика-4 2025 расклад'!O124</f>
        <v>0.23</v>
      </c>
    </row>
    <row r="125" spans="1:33" s="205" customFormat="1" ht="15" customHeight="1" thickBot="1" x14ac:dyDescent="0.3">
      <c r="A125" s="199">
        <v>9</v>
      </c>
      <c r="B125" s="201">
        <v>10890</v>
      </c>
      <c r="C125" s="228" t="s">
        <v>170</v>
      </c>
      <c r="D125" s="232">
        <f>'Математика-4 2020 расклад'!K125</f>
        <v>117</v>
      </c>
      <c r="E125" s="250">
        <f>'Математика-4 2021 расклад'!K125</f>
        <v>108</v>
      </c>
      <c r="F125" s="250">
        <f>'Математика-4 2022 расклад'!K123</f>
        <v>193</v>
      </c>
      <c r="G125" s="250">
        <f>'Математика-4 2023 расклад'!K124</f>
        <v>307</v>
      </c>
      <c r="H125" s="250">
        <f>'Математика-4 2024 расклад'!K124</f>
        <v>320</v>
      </c>
      <c r="I125" s="254">
        <f>'Математика-4 2025 расклад'!K125</f>
        <v>382</v>
      </c>
      <c r="J125" s="232">
        <f>'Математика-4 2020 расклад'!L125</f>
        <v>84.006</v>
      </c>
      <c r="K125" s="250">
        <f>'Математика-4 2021 расклад'!L125</f>
        <v>82.99799999999999</v>
      </c>
      <c r="L125" s="250">
        <f>'Математика-4 2022 расклад'!L123</f>
        <v>158.00000000000003</v>
      </c>
      <c r="M125" s="233">
        <f>'Математика-4 2023 расклад'!L124</f>
        <v>209.98800000000003</v>
      </c>
      <c r="N125" s="402">
        <f>'Математика-4 2024 расклад'!L124</f>
        <v>237.98400000000001</v>
      </c>
      <c r="O125" s="254">
        <f>'Математика-4 2025 расклад'!L125</f>
        <v>320.99459999999999</v>
      </c>
      <c r="P125" s="310">
        <f>'Математика-4 2020 расклад'!M125</f>
        <v>71.8</v>
      </c>
      <c r="Q125" s="259">
        <f>'Математика-4 2021 расклад'!M125</f>
        <v>76.849999999999994</v>
      </c>
      <c r="R125" s="259">
        <f>'Математика-4 2022 расклад'!M123</f>
        <v>81.865284974093271</v>
      </c>
      <c r="S125" s="234">
        <f>'Математика-4 2023 расклад'!M124</f>
        <v>68.400000000000006</v>
      </c>
      <c r="T125" s="411">
        <f>'Математика-4 2024 расклад'!M124</f>
        <v>74.37</v>
      </c>
      <c r="U125" s="420">
        <f>'Математика-4 2025 расклад'!M125</f>
        <v>84.03</v>
      </c>
      <c r="V125" s="232">
        <f>'Математика-4 2020 расклад'!N125</f>
        <v>6.9966000000000008</v>
      </c>
      <c r="W125" s="250">
        <f>'Математика-4 2021 расклад'!N125</f>
        <v>6.0047999999999995</v>
      </c>
      <c r="X125" s="250">
        <f>'Математика-4 2022 расклад'!N123</f>
        <v>8.9999999999999982</v>
      </c>
      <c r="Y125" s="233">
        <f>'Математика-4 2023 расклад'!N124</f>
        <v>24.007400000000004</v>
      </c>
      <c r="Z125" s="402">
        <f>'Математика-4 2024 расклад'!N124</f>
        <v>4</v>
      </c>
      <c r="AA125" s="254">
        <f>'Математика-4 2025 расклад'!N125</f>
        <v>9.0152000000000001</v>
      </c>
      <c r="AB125" s="310">
        <f>'Математика-4 2020 расклад'!O125</f>
        <v>5.98</v>
      </c>
      <c r="AC125" s="259">
        <f>'Математика-4 2021 расклад'!O125</f>
        <v>5.56</v>
      </c>
      <c r="AD125" s="338">
        <f>'Математика-4 2022 расклад'!O123</f>
        <v>4.6632124352331603</v>
      </c>
      <c r="AE125" s="338">
        <f>'Математика-4 2023 расклад'!O124</f>
        <v>7.82</v>
      </c>
      <c r="AF125" s="338">
        <f>'Математика-4 2024 расклад'!O124</f>
        <v>1.25</v>
      </c>
      <c r="AG125" s="369">
        <f>'Математика-4 2025 расклад'!O125</f>
        <v>2.36</v>
      </c>
    </row>
    <row r="126" spans="1:33" ht="15" customHeight="1" x14ac:dyDescent="0.25">
      <c r="A126" s="6"/>
      <c r="B126" s="6"/>
      <c r="C126" s="6"/>
    </row>
    <row r="127" spans="1:33" ht="15" customHeight="1" x14ac:dyDescent="0.25">
      <c r="A127" s="6"/>
      <c r="B127" s="6"/>
      <c r="C127" s="6"/>
    </row>
  </sheetData>
  <mergeCells count="9">
    <mergeCell ref="A4:A5"/>
    <mergeCell ref="B4:B5"/>
    <mergeCell ref="C4:C5"/>
    <mergeCell ref="D4:I4"/>
    <mergeCell ref="B6:C6"/>
    <mergeCell ref="J4:O4"/>
    <mergeCell ref="P4:U4"/>
    <mergeCell ref="V4:AA4"/>
    <mergeCell ref="AB4:AG4"/>
  </mergeCells>
  <conditionalFormatting sqref="P7:P67 P69:P125">
    <cfRule type="cellIs" dxfId="216" priority="25" operator="between">
      <formula>90</formula>
      <formula>100</formula>
    </cfRule>
    <cfRule type="cellIs" dxfId="215" priority="26" operator="between">
      <formula>$P$6</formula>
      <formula>90</formula>
    </cfRule>
    <cfRule type="cellIs" dxfId="214" priority="27" operator="between">
      <formula>50</formula>
      <formula>$P$6</formula>
    </cfRule>
    <cfRule type="cellIs" dxfId="213" priority="28" operator="between">
      <formula>0</formula>
      <formula>50</formula>
    </cfRule>
  </conditionalFormatting>
  <conditionalFormatting sqref="Q69:Q125">
    <cfRule type="cellIs" dxfId="212" priority="29" operator="between">
      <formula>90</formula>
      <formula>100</formula>
    </cfRule>
    <cfRule type="cellIs" dxfId="211" priority="30" operator="between">
      <formula>$Q$6</formula>
      <formula>90</formula>
    </cfRule>
    <cfRule type="cellIs" dxfId="210" priority="31" operator="between">
      <formula>50</formula>
      <formula>$Q$6</formula>
    </cfRule>
    <cfRule type="cellIs" dxfId="209" priority="32" operator="between">
      <formula>0</formula>
      <formula>50</formula>
    </cfRule>
  </conditionalFormatting>
  <conditionalFormatting sqref="Q7:Q67">
    <cfRule type="cellIs" dxfId="208" priority="21" operator="between">
      <formula>90</formula>
      <formula>100</formula>
    </cfRule>
    <cfRule type="cellIs" dxfId="207" priority="22" operator="between">
      <formula>$Q$6</formula>
      <formula>90</formula>
    </cfRule>
    <cfRule type="cellIs" dxfId="206" priority="23" operator="between">
      <formula>50</formula>
      <formula>$Q$6</formula>
    </cfRule>
    <cfRule type="cellIs" dxfId="205" priority="24" operator="between">
      <formula>0</formula>
      <formula>50</formula>
    </cfRule>
  </conditionalFormatting>
  <conditionalFormatting sqref="R7:R125">
    <cfRule type="cellIs" dxfId="204" priority="14" operator="between">
      <formula>$R$6</formula>
      <formula>90</formula>
    </cfRule>
    <cfRule type="cellIs" dxfId="203" priority="15" operator="between">
      <formula>50</formula>
      <formula>$R$6</formula>
    </cfRule>
    <cfRule type="cellIs" dxfId="202" priority="16" operator="between">
      <formula>0</formula>
      <formula>50</formula>
    </cfRule>
  </conditionalFormatting>
  <conditionalFormatting sqref="T7:U19 T120:U120 T109:U117 T72:U107 T34:U51 T21:U32 T53:U55 T52 T57:U70 T56 T119 T122:U125 T121">
    <cfRule type="cellIs" dxfId="188" priority="12" operator="between">
      <formula>50</formula>
      <formula>$T$6</formula>
    </cfRule>
    <cfRule type="cellIs" dxfId="201" priority="13" operator="between">
      <formula>$T$6</formula>
      <formula>90</formula>
    </cfRule>
  </conditionalFormatting>
  <conditionalFormatting sqref="S7:S48 S51:S125">
    <cfRule type="cellIs" dxfId="200" priority="3" operator="between">
      <formula>50</formula>
      <formula>$S$6</formula>
    </cfRule>
    <cfRule type="cellIs" dxfId="199" priority="6" operator="between">
      <formula>$S$6</formula>
      <formula>90</formula>
    </cfRule>
  </conditionalFormatting>
  <conditionalFormatting sqref="P7:U51 P53:U55 P52:T52 P57:U117 P56:T56 P120:U120 P118:T119 P122:U125 P121:T121">
    <cfRule type="containsBlanks" dxfId="198" priority="1">
      <formula>LEN(TRIM(P7))=0</formula>
    </cfRule>
    <cfRule type="cellIs" dxfId="197" priority="5" operator="lessThan">
      <formula>50</formula>
    </cfRule>
    <cfRule type="cellIs" dxfId="196" priority="7" operator="between">
      <formula>90</formula>
      <formula>100</formula>
    </cfRule>
  </conditionalFormatting>
  <conditionalFormatting sqref="V7:AG125">
    <cfRule type="containsBlanks" dxfId="195" priority="8">
      <formula>LEN(TRIM(V7))=0</formula>
    </cfRule>
    <cfRule type="cellIs" dxfId="194" priority="11" operator="equal">
      <formula>"-"</formula>
    </cfRule>
    <cfRule type="cellIs" dxfId="193" priority="17" operator="greaterThanOrEqual">
      <formula>10</formula>
    </cfRule>
    <cfRule type="cellIs" dxfId="192" priority="18" operator="equal">
      <formula>0</formula>
    </cfRule>
    <cfRule type="cellIs" dxfId="191" priority="19" operator="greaterThanOrEqual">
      <formula>9.99</formula>
    </cfRule>
    <cfRule type="cellIs" dxfId="190" priority="20" operator="between">
      <formula>0</formula>
      <formula>9.99</formula>
    </cfRule>
  </conditionalFormatting>
  <conditionalFormatting sqref="U7:U51 U53:U55 U57:U117 U120 U122:U125">
    <cfRule type="cellIs" dxfId="189" priority="4" operator="between">
      <formula>$U$6</formula>
      <formula>90</formula>
    </cfRule>
    <cfRule type="cellIs" dxfId="187" priority="2" operator="between">
      <formula>50</formula>
      <formula>$U$6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1" max="15" width="10.7109375" customWidth="1"/>
    <col min="16" max="16" width="9.28515625" customWidth="1"/>
  </cols>
  <sheetData>
    <row r="1" spans="1:16" ht="18" customHeight="1" x14ac:dyDescent="0.25">
      <c r="K1" s="136"/>
      <c r="L1" s="17" t="s">
        <v>134</v>
      </c>
    </row>
    <row r="2" spans="1:16" ht="18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2020</v>
      </c>
      <c r="J2" s="4"/>
      <c r="K2" s="27"/>
      <c r="L2" s="17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137</v>
      </c>
    </row>
    <row r="4" spans="1:16" ht="18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89" t="s">
        <v>132</v>
      </c>
      <c r="F4" s="390"/>
      <c r="G4" s="390"/>
      <c r="H4" s="391"/>
      <c r="I4" s="383" t="s">
        <v>101</v>
      </c>
      <c r="J4" s="4"/>
      <c r="K4" s="18"/>
      <c r="L4" s="17" t="s">
        <v>136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>
        <f>A7+A17+A30+A48+A68+A83+A115+A125</f>
        <v>112</v>
      </c>
      <c r="B6" s="30"/>
      <c r="C6" s="30" t="s">
        <v>102</v>
      </c>
      <c r="D6" s="31">
        <f>D7+D8+D18+D31+D49+D69+D84+D116</f>
        <v>10872</v>
      </c>
      <c r="E6" s="99">
        <v>6.1</v>
      </c>
      <c r="F6" s="100">
        <v>23.61</v>
      </c>
      <c r="G6" s="100">
        <v>45.26</v>
      </c>
      <c r="H6" s="101">
        <v>25.03</v>
      </c>
      <c r="I6" s="139">
        <v>3.83</v>
      </c>
      <c r="J6" s="21"/>
      <c r="K6" s="131">
        <f>D6</f>
        <v>10872</v>
      </c>
      <c r="L6" s="132">
        <f>L7+L8+L18+L31+L49+L69+L84+L116</f>
        <v>7602.9497999999994</v>
      </c>
      <c r="M6" s="133">
        <f t="shared" ref="M6:M69" si="0">G6+H6</f>
        <v>70.289999999999992</v>
      </c>
      <c r="N6" s="132">
        <f>N7+N8+N18+N31+N49+N69+N84+N116</f>
        <v>659.97220000000004</v>
      </c>
      <c r="O6" s="134">
        <f t="shared" ref="O6:O69" si="1">E6</f>
        <v>6.1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57</v>
      </c>
      <c r="D7" s="137">
        <v>84</v>
      </c>
      <c r="E7" s="138"/>
      <c r="F7" s="138">
        <v>9.52</v>
      </c>
      <c r="G7" s="138">
        <v>58.33</v>
      </c>
      <c r="H7" s="138">
        <v>32.14</v>
      </c>
      <c r="I7" s="64">
        <f>(E7*2+F7*3+G7*4+H7*5)/100</f>
        <v>4.2257999999999996</v>
      </c>
      <c r="J7" s="65"/>
      <c r="K7" s="109">
        <f t="shared" ref="K7:K70" si="2">D7</f>
        <v>84</v>
      </c>
      <c r="L7" s="110">
        <f t="shared" ref="L7:L70" si="3">M7*K7/100</f>
        <v>75.994799999999998</v>
      </c>
      <c r="M7" s="111">
        <f t="shared" si="0"/>
        <v>90.47</v>
      </c>
      <c r="N7" s="110">
        <f t="shared" ref="N7:N70" si="4">O7*K7/100</f>
        <v>0</v>
      </c>
      <c r="O7" s="112">
        <f t="shared" si="1"/>
        <v>0</v>
      </c>
      <c r="P7" s="61"/>
    </row>
    <row r="8" spans="1:16" ht="15" customHeight="1" thickBot="1" x14ac:dyDescent="0.3">
      <c r="A8" s="32"/>
      <c r="B8" s="25"/>
      <c r="C8" s="33" t="s">
        <v>103</v>
      </c>
      <c r="D8" s="34">
        <f>SUM(D9:D17)</f>
        <v>750</v>
      </c>
      <c r="E8" s="96">
        <v>6.9625000000000004</v>
      </c>
      <c r="F8" s="96">
        <v>15.59</v>
      </c>
      <c r="G8" s="96">
        <v>46.832499999999996</v>
      </c>
      <c r="H8" s="96">
        <v>34.098750000000003</v>
      </c>
      <c r="I8" s="41">
        <f>AVERAGE(I9:I17)</f>
        <v>4.1155625000000002</v>
      </c>
      <c r="J8" s="21"/>
      <c r="K8" s="131">
        <f t="shared" si="2"/>
        <v>750</v>
      </c>
      <c r="L8" s="132">
        <f>SUM(L9:L17)</f>
        <v>604.0132000000001</v>
      </c>
      <c r="M8" s="133">
        <f t="shared" si="0"/>
        <v>80.931250000000006</v>
      </c>
      <c r="N8" s="132">
        <f>SUM(N9:N17)</f>
        <v>30.002199999999998</v>
      </c>
      <c r="O8" s="134">
        <f t="shared" si="1"/>
        <v>6.9625000000000004</v>
      </c>
      <c r="P8" s="70"/>
    </row>
    <row r="9" spans="1:16" s="1" customFormat="1" ht="15" customHeight="1" x14ac:dyDescent="0.25">
      <c r="A9" s="10">
        <v>1</v>
      </c>
      <c r="B9" s="49">
        <v>10003</v>
      </c>
      <c r="C9" s="13" t="s">
        <v>7</v>
      </c>
      <c r="D9" s="264" t="s">
        <v>138</v>
      </c>
      <c r="E9" s="264" t="s">
        <v>138</v>
      </c>
      <c r="F9" s="264" t="s">
        <v>138</v>
      </c>
      <c r="G9" s="264" t="s">
        <v>138</v>
      </c>
      <c r="H9" s="264" t="s">
        <v>138</v>
      </c>
      <c r="I9" s="265"/>
      <c r="J9" s="21"/>
      <c r="K9" s="267" t="s">
        <v>138</v>
      </c>
      <c r="L9" s="264" t="s">
        <v>138</v>
      </c>
      <c r="M9" s="264" t="s">
        <v>138</v>
      </c>
      <c r="N9" s="264" t="s">
        <v>138</v>
      </c>
      <c r="O9" s="268" t="s">
        <v>138</v>
      </c>
      <c r="P9" s="62"/>
    </row>
    <row r="10" spans="1:16" s="1" customFormat="1" ht="15" customHeight="1" x14ac:dyDescent="0.25">
      <c r="A10" s="11">
        <v>2</v>
      </c>
      <c r="B10" s="48">
        <v>10002</v>
      </c>
      <c r="C10" s="19" t="s">
        <v>6</v>
      </c>
      <c r="D10" s="140">
        <v>86</v>
      </c>
      <c r="E10" s="141">
        <v>6.98</v>
      </c>
      <c r="F10" s="141">
        <v>15.12</v>
      </c>
      <c r="G10" s="141">
        <v>50</v>
      </c>
      <c r="H10" s="141">
        <v>27.91</v>
      </c>
      <c r="I10" s="43">
        <f>(E10*2+F10*3+G10*4+H10*5)/100</f>
        <v>3.9887000000000001</v>
      </c>
      <c r="J10" s="21"/>
      <c r="K10" s="117">
        <f t="shared" si="2"/>
        <v>86</v>
      </c>
      <c r="L10" s="118">
        <f t="shared" si="3"/>
        <v>67.002599999999987</v>
      </c>
      <c r="M10" s="119">
        <f t="shared" si="0"/>
        <v>77.91</v>
      </c>
      <c r="N10" s="118">
        <f t="shared" si="4"/>
        <v>6.0028000000000006</v>
      </c>
      <c r="O10" s="120">
        <f t="shared" si="1"/>
        <v>6.98</v>
      </c>
      <c r="P10" s="62"/>
    </row>
    <row r="11" spans="1:16" s="1" customFormat="1" ht="15" customHeight="1" x14ac:dyDescent="0.25">
      <c r="A11" s="11">
        <v>3</v>
      </c>
      <c r="B11" s="48">
        <v>10090</v>
      </c>
      <c r="C11" s="19" t="s">
        <v>9</v>
      </c>
      <c r="D11" s="140">
        <v>138</v>
      </c>
      <c r="E11" s="141">
        <v>10.87</v>
      </c>
      <c r="F11" s="141">
        <v>16.670000000000002</v>
      </c>
      <c r="G11" s="141">
        <v>43.48</v>
      </c>
      <c r="H11" s="141">
        <v>28.99</v>
      </c>
      <c r="I11" s="43">
        <f t="shared" ref="I11:I74" si="5">(E11*2+F11*3+G11*4+H11*5)/100</f>
        <v>3.9062000000000001</v>
      </c>
      <c r="J11" s="21"/>
      <c r="K11" s="117">
        <f t="shared" si="2"/>
        <v>138</v>
      </c>
      <c r="L11" s="118">
        <f t="shared" si="3"/>
        <v>100.0086</v>
      </c>
      <c r="M11" s="119">
        <f t="shared" si="0"/>
        <v>72.47</v>
      </c>
      <c r="N11" s="118">
        <f t="shared" si="4"/>
        <v>15.000599999999999</v>
      </c>
      <c r="O11" s="120">
        <f t="shared" si="1"/>
        <v>10.87</v>
      </c>
      <c r="P11" s="62"/>
    </row>
    <row r="12" spans="1:16" s="1" customFormat="1" ht="15" customHeight="1" x14ac:dyDescent="0.25">
      <c r="A12" s="11">
        <v>4</v>
      </c>
      <c r="B12" s="50">
        <v>10004</v>
      </c>
      <c r="C12" s="22" t="s">
        <v>8</v>
      </c>
      <c r="D12" s="140">
        <v>138</v>
      </c>
      <c r="E12" s="141"/>
      <c r="F12" s="141">
        <v>14.49</v>
      </c>
      <c r="G12" s="141">
        <v>41.3</v>
      </c>
      <c r="H12" s="141">
        <v>44.2</v>
      </c>
      <c r="I12" s="46">
        <f t="shared" si="5"/>
        <v>4.2966999999999995</v>
      </c>
      <c r="J12" s="21"/>
      <c r="K12" s="117">
        <f t="shared" si="2"/>
        <v>138</v>
      </c>
      <c r="L12" s="118">
        <f t="shared" si="3"/>
        <v>117.99</v>
      </c>
      <c r="M12" s="119">
        <f t="shared" si="0"/>
        <v>85.5</v>
      </c>
      <c r="N12" s="118">
        <f t="shared" si="4"/>
        <v>0</v>
      </c>
      <c r="O12" s="120">
        <f t="shared" si="1"/>
        <v>0</v>
      </c>
      <c r="P12" s="62"/>
    </row>
    <row r="13" spans="1:16" s="1" customFormat="1" ht="14.25" customHeight="1" x14ac:dyDescent="0.25">
      <c r="A13" s="11">
        <v>5</v>
      </c>
      <c r="B13" s="48">
        <v>10001</v>
      </c>
      <c r="C13" s="19" t="s">
        <v>5</v>
      </c>
      <c r="D13" s="140">
        <v>60</v>
      </c>
      <c r="E13" s="141">
        <v>1.67</v>
      </c>
      <c r="F13" s="141">
        <v>13.33</v>
      </c>
      <c r="G13" s="141">
        <v>50</v>
      </c>
      <c r="H13" s="141">
        <v>35</v>
      </c>
      <c r="I13" s="43">
        <f t="shared" si="5"/>
        <v>4.1833</v>
      </c>
      <c r="J13" s="21"/>
      <c r="K13" s="117">
        <f t="shared" si="2"/>
        <v>60</v>
      </c>
      <c r="L13" s="118">
        <f t="shared" si="3"/>
        <v>51</v>
      </c>
      <c r="M13" s="119">
        <f t="shared" si="0"/>
        <v>85</v>
      </c>
      <c r="N13" s="118">
        <f t="shared" si="4"/>
        <v>1.0019999999999998</v>
      </c>
      <c r="O13" s="120">
        <f t="shared" si="1"/>
        <v>1.67</v>
      </c>
      <c r="P13" s="62"/>
    </row>
    <row r="14" spans="1:16" s="1" customFormat="1" ht="15" customHeight="1" x14ac:dyDescent="0.25">
      <c r="A14" s="11">
        <v>6</v>
      </c>
      <c r="B14" s="48">
        <v>10120</v>
      </c>
      <c r="C14" s="19" t="s">
        <v>10</v>
      </c>
      <c r="D14" s="140">
        <v>63</v>
      </c>
      <c r="E14" s="141"/>
      <c r="F14" s="141">
        <v>23.81</v>
      </c>
      <c r="G14" s="141">
        <v>42.86</v>
      </c>
      <c r="H14" s="141">
        <v>33.33</v>
      </c>
      <c r="I14" s="43">
        <f t="shared" si="5"/>
        <v>4.0952000000000002</v>
      </c>
      <c r="J14" s="21"/>
      <c r="K14" s="117">
        <f t="shared" si="2"/>
        <v>63</v>
      </c>
      <c r="L14" s="118">
        <f t="shared" si="3"/>
        <v>47.999700000000004</v>
      </c>
      <c r="M14" s="119">
        <f t="shared" si="0"/>
        <v>76.19</v>
      </c>
      <c r="N14" s="118">
        <f t="shared" si="4"/>
        <v>0</v>
      </c>
      <c r="O14" s="120">
        <f t="shared" si="1"/>
        <v>0</v>
      </c>
      <c r="P14" s="62"/>
    </row>
    <row r="15" spans="1:16" s="1" customFormat="1" ht="15" customHeight="1" x14ac:dyDescent="0.25">
      <c r="A15" s="11">
        <v>7</v>
      </c>
      <c r="B15" s="48">
        <v>10190</v>
      </c>
      <c r="C15" s="19" t="s">
        <v>11</v>
      </c>
      <c r="D15" s="140">
        <v>96</v>
      </c>
      <c r="E15" s="141">
        <v>8.33</v>
      </c>
      <c r="F15" s="141">
        <v>25</v>
      </c>
      <c r="G15" s="141">
        <v>51.04</v>
      </c>
      <c r="H15" s="141">
        <v>15.63</v>
      </c>
      <c r="I15" s="43">
        <f t="shared" si="5"/>
        <v>3.7397000000000005</v>
      </c>
      <c r="J15" s="21"/>
      <c r="K15" s="117">
        <f t="shared" si="2"/>
        <v>96</v>
      </c>
      <c r="L15" s="118">
        <f t="shared" si="3"/>
        <v>64.003199999999993</v>
      </c>
      <c r="M15" s="119">
        <f t="shared" si="0"/>
        <v>66.67</v>
      </c>
      <c r="N15" s="118">
        <f t="shared" si="4"/>
        <v>7.9968000000000004</v>
      </c>
      <c r="O15" s="120">
        <f t="shared" si="1"/>
        <v>8.33</v>
      </c>
      <c r="P15" s="69"/>
    </row>
    <row r="16" spans="1:16" s="1" customFormat="1" ht="15" customHeight="1" x14ac:dyDescent="0.25">
      <c r="A16" s="11">
        <v>8</v>
      </c>
      <c r="B16" s="48">
        <v>10320</v>
      </c>
      <c r="C16" s="19" t="s">
        <v>12</v>
      </c>
      <c r="D16" s="140">
        <v>91</v>
      </c>
      <c r="E16" s="141"/>
      <c r="F16" s="141">
        <v>2.2000000000000002</v>
      </c>
      <c r="G16" s="141">
        <v>54.95</v>
      </c>
      <c r="H16" s="141">
        <v>42.86</v>
      </c>
      <c r="I16" s="43">
        <f t="shared" si="5"/>
        <v>4.407</v>
      </c>
      <c r="J16" s="21"/>
      <c r="K16" s="117">
        <f t="shared" si="2"/>
        <v>91</v>
      </c>
      <c r="L16" s="118">
        <f t="shared" si="3"/>
        <v>89.007100000000008</v>
      </c>
      <c r="M16" s="119">
        <f t="shared" si="0"/>
        <v>97.81</v>
      </c>
      <c r="N16" s="118">
        <f t="shared" si="4"/>
        <v>0</v>
      </c>
      <c r="O16" s="120">
        <f t="shared" si="1"/>
        <v>0</v>
      </c>
      <c r="P16" s="62"/>
    </row>
    <row r="17" spans="1:16" s="1" customFormat="1" ht="15" customHeight="1" thickBot="1" x14ac:dyDescent="0.3">
      <c r="A17" s="12">
        <v>9</v>
      </c>
      <c r="B17" s="52">
        <v>10860</v>
      </c>
      <c r="C17" s="20" t="s">
        <v>114</v>
      </c>
      <c r="D17" s="142">
        <v>78</v>
      </c>
      <c r="E17" s="143"/>
      <c r="F17" s="143">
        <v>14.1</v>
      </c>
      <c r="G17" s="143">
        <v>41.03</v>
      </c>
      <c r="H17" s="143">
        <v>44.87</v>
      </c>
      <c r="I17" s="45">
        <f t="shared" si="5"/>
        <v>4.3076999999999996</v>
      </c>
      <c r="J17" s="21"/>
      <c r="K17" s="126">
        <f t="shared" si="2"/>
        <v>78</v>
      </c>
      <c r="L17" s="127">
        <f t="shared" si="3"/>
        <v>67.00200000000001</v>
      </c>
      <c r="M17" s="128">
        <f t="shared" si="0"/>
        <v>85.9</v>
      </c>
      <c r="N17" s="127">
        <f t="shared" si="4"/>
        <v>0</v>
      </c>
      <c r="O17" s="129">
        <f t="shared" si="1"/>
        <v>0</v>
      </c>
      <c r="P17" s="62"/>
    </row>
    <row r="18" spans="1:16" s="1" customFormat="1" ht="15" customHeight="1" thickBot="1" x14ac:dyDescent="0.3">
      <c r="A18" s="35"/>
      <c r="B18" s="51"/>
      <c r="C18" s="37" t="s">
        <v>104</v>
      </c>
      <c r="D18" s="36">
        <f>SUM(D19:D30)</f>
        <v>1072</v>
      </c>
      <c r="E18" s="38">
        <v>8.6381818181818186</v>
      </c>
      <c r="F18" s="38">
        <v>25.105833333333333</v>
      </c>
      <c r="G18" s="38">
        <v>43.304166666666667</v>
      </c>
      <c r="H18" s="38">
        <v>23.672499999999999</v>
      </c>
      <c r="I18" s="39">
        <f>AVERAGE(I19:I30)</f>
        <v>3.8273333333333333</v>
      </c>
      <c r="J18" s="21"/>
      <c r="K18" s="131">
        <f t="shared" si="2"/>
        <v>1072</v>
      </c>
      <c r="L18" s="132">
        <f>SUM(L19:L30)</f>
        <v>743.01560000000006</v>
      </c>
      <c r="M18" s="133">
        <f t="shared" si="0"/>
        <v>66.976666666666659</v>
      </c>
      <c r="N18" s="132">
        <f>SUM(N19:N30)</f>
        <v>77.002399999999994</v>
      </c>
      <c r="O18" s="134">
        <f t="shared" si="1"/>
        <v>8.6381818181818186</v>
      </c>
      <c r="P18" s="62"/>
    </row>
    <row r="19" spans="1:16" s="1" customFormat="1" ht="15" customHeight="1" x14ac:dyDescent="0.25">
      <c r="A19" s="10">
        <v>1</v>
      </c>
      <c r="B19" s="49">
        <v>20040</v>
      </c>
      <c r="C19" s="13" t="s">
        <v>13</v>
      </c>
      <c r="D19" s="144">
        <v>80</v>
      </c>
      <c r="E19" s="145">
        <v>2.5</v>
      </c>
      <c r="F19" s="145">
        <v>16.25</v>
      </c>
      <c r="G19" s="145">
        <v>57.5</v>
      </c>
      <c r="H19" s="145">
        <v>23.75</v>
      </c>
      <c r="I19" s="42">
        <f t="shared" si="5"/>
        <v>4.0250000000000004</v>
      </c>
      <c r="J19" s="21"/>
      <c r="K19" s="113">
        <f t="shared" si="2"/>
        <v>80</v>
      </c>
      <c r="L19" s="114">
        <f t="shared" si="3"/>
        <v>65</v>
      </c>
      <c r="M19" s="115">
        <f t="shared" si="0"/>
        <v>81.25</v>
      </c>
      <c r="N19" s="114">
        <f t="shared" si="4"/>
        <v>2</v>
      </c>
      <c r="O19" s="116">
        <f t="shared" si="1"/>
        <v>2.5</v>
      </c>
      <c r="P19" s="62"/>
    </row>
    <row r="20" spans="1:16" s="1" customFormat="1" ht="15" customHeight="1" x14ac:dyDescent="0.25">
      <c r="A20" s="16">
        <v>2</v>
      </c>
      <c r="B20" s="48">
        <v>20061</v>
      </c>
      <c r="C20" s="19" t="s">
        <v>15</v>
      </c>
      <c r="D20" s="144">
        <v>65</v>
      </c>
      <c r="E20" s="145">
        <v>6.15</v>
      </c>
      <c r="F20" s="145">
        <v>24.62</v>
      </c>
      <c r="G20" s="145">
        <v>44.62</v>
      </c>
      <c r="H20" s="145">
        <v>24.62</v>
      </c>
      <c r="I20" s="43">
        <f t="shared" si="5"/>
        <v>3.8774000000000002</v>
      </c>
      <c r="J20" s="21"/>
      <c r="K20" s="117">
        <f t="shared" si="2"/>
        <v>65</v>
      </c>
      <c r="L20" s="118">
        <f t="shared" si="3"/>
        <v>45.005999999999993</v>
      </c>
      <c r="M20" s="119">
        <f t="shared" si="0"/>
        <v>69.239999999999995</v>
      </c>
      <c r="N20" s="118">
        <f t="shared" si="4"/>
        <v>3.9975000000000001</v>
      </c>
      <c r="O20" s="120">
        <f t="shared" si="1"/>
        <v>6.15</v>
      </c>
      <c r="P20" s="62"/>
    </row>
    <row r="21" spans="1:16" s="1" customFormat="1" ht="15" customHeight="1" x14ac:dyDescent="0.25">
      <c r="A21" s="16">
        <v>3</v>
      </c>
      <c r="B21" s="48">
        <v>21020</v>
      </c>
      <c r="C21" s="19" t="s">
        <v>23</v>
      </c>
      <c r="D21" s="144">
        <v>74</v>
      </c>
      <c r="E21" s="145"/>
      <c r="F21" s="145">
        <v>13.51</v>
      </c>
      <c r="G21" s="145">
        <v>55.41</v>
      </c>
      <c r="H21" s="145">
        <v>31.08</v>
      </c>
      <c r="I21" s="43">
        <f t="shared" si="5"/>
        <v>4.1756999999999991</v>
      </c>
      <c r="J21" s="21"/>
      <c r="K21" s="117">
        <f t="shared" si="2"/>
        <v>74</v>
      </c>
      <c r="L21" s="118">
        <f t="shared" si="3"/>
        <v>64.002599999999987</v>
      </c>
      <c r="M21" s="119">
        <f t="shared" si="0"/>
        <v>86.49</v>
      </c>
      <c r="N21" s="118">
        <f t="shared" si="4"/>
        <v>0</v>
      </c>
      <c r="O21" s="120">
        <f t="shared" si="1"/>
        <v>0</v>
      </c>
      <c r="P21" s="62"/>
    </row>
    <row r="22" spans="1:16" s="1" customFormat="1" ht="15" customHeight="1" x14ac:dyDescent="0.25">
      <c r="A22" s="11">
        <v>4</v>
      </c>
      <c r="B22" s="48">
        <v>20060</v>
      </c>
      <c r="C22" s="19" t="s">
        <v>14</v>
      </c>
      <c r="D22" s="144">
        <v>148</v>
      </c>
      <c r="E22" s="145">
        <v>0.68</v>
      </c>
      <c r="F22" s="145">
        <v>4.05</v>
      </c>
      <c r="G22" s="145">
        <v>42.57</v>
      </c>
      <c r="H22" s="145">
        <v>52.7</v>
      </c>
      <c r="I22" s="43">
        <f t="shared" si="5"/>
        <v>4.4728999999999992</v>
      </c>
      <c r="J22" s="21"/>
      <c r="K22" s="117">
        <f t="shared" si="2"/>
        <v>148</v>
      </c>
      <c r="L22" s="118">
        <f t="shared" si="3"/>
        <v>140.99960000000002</v>
      </c>
      <c r="M22" s="119">
        <f t="shared" si="0"/>
        <v>95.27000000000001</v>
      </c>
      <c r="N22" s="118">
        <f t="shared" si="4"/>
        <v>1.0064</v>
      </c>
      <c r="O22" s="120">
        <f t="shared" si="1"/>
        <v>0.68</v>
      </c>
      <c r="P22" s="62"/>
    </row>
    <row r="23" spans="1:16" s="1" customFormat="1" ht="15" customHeight="1" x14ac:dyDescent="0.25">
      <c r="A23" s="11">
        <v>5</v>
      </c>
      <c r="B23" s="48">
        <v>20400</v>
      </c>
      <c r="C23" s="19" t="s">
        <v>17</v>
      </c>
      <c r="D23" s="144">
        <v>131</v>
      </c>
      <c r="E23" s="145">
        <v>4.58</v>
      </c>
      <c r="F23" s="145">
        <v>25.19</v>
      </c>
      <c r="G23" s="145">
        <v>38.93</v>
      </c>
      <c r="H23" s="145">
        <v>31.3</v>
      </c>
      <c r="I23" s="43">
        <f t="shared" si="5"/>
        <v>3.9695</v>
      </c>
      <c r="J23" s="21"/>
      <c r="K23" s="117">
        <f t="shared" si="2"/>
        <v>131</v>
      </c>
      <c r="L23" s="118">
        <f t="shared" si="3"/>
        <v>92.001300000000015</v>
      </c>
      <c r="M23" s="119">
        <f t="shared" si="0"/>
        <v>70.23</v>
      </c>
      <c r="N23" s="118">
        <f t="shared" si="4"/>
        <v>5.9998000000000005</v>
      </c>
      <c r="O23" s="120">
        <f t="shared" si="1"/>
        <v>4.58</v>
      </c>
      <c r="P23" s="62"/>
    </row>
    <row r="24" spans="1:16" s="1" customFormat="1" ht="15" customHeight="1" x14ac:dyDescent="0.25">
      <c r="A24" s="11">
        <v>6</v>
      </c>
      <c r="B24" s="48">
        <v>20080</v>
      </c>
      <c r="C24" s="19" t="s">
        <v>16</v>
      </c>
      <c r="D24" s="144">
        <v>82</v>
      </c>
      <c r="E24" s="145">
        <v>4.88</v>
      </c>
      <c r="F24" s="145">
        <v>29.27</v>
      </c>
      <c r="G24" s="145">
        <v>41.46</v>
      </c>
      <c r="H24" s="145">
        <v>24.39</v>
      </c>
      <c r="I24" s="43">
        <f t="shared" si="5"/>
        <v>3.8536000000000001</v>
      </c>
      <c r="J24" s="21"/>
      <c r="K24" s="117">
        <f t="shared" si="2"/>
        <v>82</v>
      </c>
      <c r="L24" s="118">
        <f t="shared" si="3"/>
        <v>53.997</v>
      </c>
      <c r="M24" s="119">
        <f t="shared" si="0"/>
        <v>65.849999999999994</v>
      </c>
      <c r="N24" s="118">
        <f t="shared" si="4"/>
        <v>4.0015999999999998</v>
      </c>
      <c r="O24" s="120">
        <f t="shared" si="1"/>
        <v>4.88</v>
      </c>
    </row>
    <row r="25" spans="1:16" s="1" customFormat="1" ht="15" customHeight="1" x14ac:dyDescent="0.25">
      <c r="A25" s="11">
        <v>7</v>
      </c>
      <c r="B25" s="48">
        <v>20460</v>
      </c>
      <c r="C25" s="19" t="s">
        <v>18</v>
      </c>
      <c r="D25" s="144">
        <v>107</v>
      </c>
      <c r="E25" s="145">
        <v>12.15</v>
      </c>
      <c r="F25" s="145">
        <v>25.23</v>
      </c>
      <c r="G25" s="145">
        <v>40.19</v>
      </c>
      <c r="H25" s="145">
        <v>22.43</v>
      </c>
      <c r="I25" s="43">
        <f t="shared" si="5"/>
        <v>3.7289999999999996</v>
      </c>
      <c r="J25" s="21"/>
      <c r="K25" s="117">
        <f t="shared" si="2"/>
        <v>107</v>
      </c>
      <c r="L25" s="118">
        <f t="shared" si="3"/>
        <v>67.003399999999999</v>
      </c>
      <c r="M25" s="119">
        <f t="shared" si="0"/>
        <v>62.62</v>
      </c>
      <c r="N25" s="118">
        <f t="shared" si="4"/>
        <v>13.000499999999999</v>
      </c>
      <c r="O25" s="120">
        <f t="shared" si="1"/>
        <v>12.15</v>
      </c>
    </row>
    <row r="26" spans="1:16" s="1" customFormat="1" ht="15" customHeight="1" x14ac:dyDescent="0.25">
      <c r="A26" s="11">
        <v>8</v>
      </c>
      <c r="B26" s="48">
        <v>20550</v>
      </c>
      <c r="C26" s="19" t="s">
        <v>19</v>
      </c>
      <c r="D26" s="144">
        <v>63</v>
      </c>
      <c r="E26" s="145">
        <v>15.87</v>
      </c>
      <c r="F26" s="145">
        <v>26.98</v>
      </c>
      <c r="G26" s="145">
        <v>42.86</v>
      </c>
      <c r="H26" s="145">
        <v>14.29</v>
      </c>
      <c r="I26" s="43">
        <f t="shared" si="5"/>
        <v>3.5556999999999999</v>
      </c>
      <c r="J26" s="21"/>
      <c r="K26" s="117">
        <f t="shared" si="2"/>
        <v>63</v>
      </c>
      <c r="L26" s="118">
        <f t="shared" si="3"/>
        <v>36.0045</v>
      </c>
      <c r="M26" s="119">
        <f t="shared" si="0"/>
        <v>57.15</v>
      </c>
      <c r="N26" s="135">
        <f t="shared" si="4"/>
        <v>9.9980999999999991</v>
      </c>
      <c r="O26" s="120">
        <f t="shared" si="1"/>
        <v>15.87</v>
      </c>
    </row>
    <row r="27" spans="1:16" s="1" customFormat="1" ht="15" customHeight="1" x14ac:dyDescent="0.25">
      <c r="A27" s="11">
        <v>9</v>
      </c>
      <c r="B27" s="48">
        <v>20630</v>
      </c>
      <c r="C27" s="19" t="s">
        <v>20</v>
      </c>
      <c r="D27" s="144">
        <v>87</v>
      </c>
      <c r="E27" s="145">
        <v>10.34</v>
      </c>
      <c r="F27" s="145">
        <v>41.38</v>
      </c>
      <c r="G27" s="145">
        <v>32.18</v>
      </c>
      <c r="H27" s="145">
        <v>16.09</v>
      </c>
      <c r="I27" s="43">
        <f t="shared" si="5"/>
        <v>3.5399000000000003</v>
      </c>
      <c r="J27" s="21"/>
      <c r="K27" s="117">
        <f t="shared" si="2"/>
        <v>87</v>
      </c>
      <c r="L27" s="118">
        <f t="shared" si="3"/>
        <v>41.994900000000001</v>
      </c>
      <c r="M27" s="119">
        <f t="shared" si="0"/>
        <v>48.269999999999996</v>
      </c>
      <c r="N27" s="135">
        <f t="shared" si="4"/>
        <v>8.9958000000000009</v>
      </c>
      <c r="O27" s="120">
        <f t="shared" si="1"/>
        <v>10.34</v>
      </c>
    </row>
    <row r="28" spans="1:16" s="1" customFormat="1" ht="15" customHeight="1" x14ac:dyDescent="0.25">
      <c r="A28" s="11">
        <v>10</v>
      </c>
      <c r="B28" s="48">
        <v>20810</v>
      </c>
      <c r="C28" s="19" t="s">
        <v>21</v>
      </c>
      <c r="D28" s="144">
        <v>69</v>
      </c>
      <c r="E28" s="145">
        <v>7.25</v>
      </c>
      <c r="F28" s="145">
        <v>42.03</v>
      </c>
      <c r="G28" s="145">
        <v>44.93</v>
      </c>
      <c r="H28" s="145">
        <v>5.8</v>
      </c>
      <c r="I28" s="43">
        <f t="shared" si="5"/>
        <v>3.4931000000000001</v>
      </c>
      <c r="J28" s="21"/>
      <c r="K28" s="117">
        <f t="shared" si="2"/>
        <v>69</v>
      </c>
      <c r="L28" s="118">
        <f t="shared" si="3"/>
        <v>35.003700000000002</v>
      </c>
      <c r="M28" s="119">
        <f t="shared" si="0"/>
        <v>50.73</v>
      </c>
      <c r="N28" s="135">
        <f t="shared" si="4"/>
        <v>5.0025000000000004</v>
      </c>
      <c r="O28" s="120">
        <f t="shared" si="1"/>
        <v>7.25</v>
      </c>
    </row>
    <row r="29" spans="1:16" s="1" customFormat="1" ht="15" customHeight="1" x14ac:dyDescent="0.25">
      <c r="A29" s="11">
        <v>11</v>
      </c>
      <c r="B29" s="48">
        <v>20900</v>
      </c>
      <c r="C29" s="19" t="s">
        <v>22</v>
      </c>
      <c r="D29" s="144">
        <v>107</v>
      </c>
      <c r="E29" s="145">
        <v>10.28</v>
      </c>
      <c r="F29" s="145">
        <v>20.56</v>
      </c>
      <c r="G29" s="145">
        <v>38.32</v>
      </c>
      <c r="H29" s="145">
        <v>30.84</v>
      </c>
      <c r="I29" s="43">
        <f t="shared" si="5"/>
        <v>3.8971999999999998</v>
      </c>
      <c r="J29" s="21"/>
      <c r="K29" s="117">
        <f t="shared" si="2"/>
        <v>107</v>
      </c>
      <c r="L29" s="118">
        <f t="shared" si="3"/>
        <v>74.001199999999997</v>
      </c>
      <c r="M29" s="119">
        <f t="shared" si="0"/>
        <v>69.16</v>
      </c>
      <c r="N29" s="135">
        <f t="shared" si="4"/>
        <v>10.999600000000001</v>
      </c>
      <c r="O29" s="120">
        <f t="shared" si="1"/>
        <v>10.28</v>
      </c>
    </row>
    <row r="30" spans="1:16" s="1" customFormat="1" ht="15" customHeight="1" thickBot="1" x14ac:dyDescent="0.3">
      <c r="A30" s="12">
        <v>12</v>
      </c>
      <c r="B30" s="52">
        <v>21350</v>
      </c>
      <c r="C30" s="20" t="s">
        <v>24</v>
      </c>
      <c r="D30" s="146">
        <v>59</v>
      </c>
      <c r="E30" s="147">
        <v>20.34</v>
      </c>
      <c r="F30" s="147">
        <v>32.200000000000003</v>
      </c>
      <c r="G30" s="147">
        <v>40.68</v>
      </c>
      <c r="H30" s="148">
        <v>6.78</v>
      </c>
      <c r="I30" s="45">
        <f t="shared" si="5"/>
        <v>3.339</v>
      </c>
      <c r="J30" s="21"/>
      <c r="K30" s="121">
        <f t="shared" si="2"/>
        <v>59</v>
      </c>
      <c r="L30" s="122">
        <f t="shared" si="3"/>
        <v>28.0014</v>
      </c>
      <c r="M30" s="123">
        <f t="shared" si="0"/>
        <v>47.46</v>
      </c>
      <c r="N30" s="192">
        <f t="shared" si="4"/>
        <v>12.000599999999999</v>
      </c>
      <c r="O30" s="124">
        <f t="shared" si="1"/>
        <v>20.34</v>
      </c>
    </row>
    <row r="31" spans="1:16" s="1" customFormat="1" ht="15" customHeight="1" thickBot="1" x14ac:dyDescent="0.3">
      <c r="A31" s="35"/>
      <c r="B31" s="51"/>
      <c r="C31" s="37" t="s">
        <v>105</v>
      </c>
      <c r="D31" s="36">
        <f>SUM(D32:D48)</f>
        <v>1481</v>
      </c>
      <c r="E31" s="38">
        <v>8.2835294117647056</v>
      </c>
      <c r="F31" s="38">
        <v>31.305294117647062</v>
      </c>
      <c r="G31" s="38">
        <v>36.314117647058822</v>
      </c>
      <c r="H31" s="38">
        <v>18.215294117647058</v>
      </c>
      <c r="I31" s="39">
        <f>AVERAGE(I32:I48)</f>
        <v>3.4681588235294112</v>
      </c>
      <c r="J31" s="21"/>
      <c r="K31" s="131">
        <f t="shared" si="2"/>
        <v>1481</v>
      </c>
      <c r="L31" s="132">
        <f>SUM(L32:L48)</f>
        <v>872.01689999999985</v>
      </c>
      <c r="M31" s="133">
        <f t="shared" si="0"/>
        <v>54.529411764705884</v>
      </c>
      <c r="N31" s="132">
        <f>SUM(N32:N48)</f>
        <v>114.9858</v>
      </c>
      <c r="O31" s="134">
        <f t="shared" si="1"/>
        <v>8.2835294117647056</v>
      </c>
    </row>
    <row r="32" spans="1:16" s="1" customFormat="1" ht="15" customHeight="1" x14ac:dyDescent="0.25">
      <c r="A32" s="10">
        <v>1</v>
      </c>
      <c r="B32" s="49">
        <v>30070</v>
      </c>
      <c r="C32" s="13" t="s">
        <v>26</v>
      </c>
      <c r="D32" s="154">
        <v>141</v>
      </c>
      <c r="E32" s="155">
        <v>5.67</v>
      </c>
      <c r="F32" s="155">
        <v>28.37</v>
      </c>
      <c r="G32" s="155">
        <v>53.19</v>
      </c>
      <c r="H32" s="155">
        <v>12.77</v>
      </c>
      <c r="I32" s="42">
        <f t="shared" si="5"/>
        <v>3.7305999999999995</v>
      </c>
      <c r="J32" s="7"/>
      <c r="K32" s="113">
        <f t="shared" si="2"/>
        <v>141</v>
      </c>
      <c r="L32" s="114">
        <f t="shared" si="3"/>
        <v>93.003599999999992</v>
      </c>
      <c r="M32" s="115">
        <f t="shared" si="0"/>
        <v>65.959999999999994</v>
      </c>
      <c r="N32" s="114">
        <f t="shared" si="4"/>
        <v>7.9946999999999999</v>
      </c>
      <c r="O32" s="116">
        <f t="shared" si="1"/>
        <v>5.67</v>
      </c>
    </row>
    <row r="33" spans="1:15" s="1" customFormat="1" ht="15" customHeight="1" x14ac:dyDescent="0.25">
      <c r="A33" s="11">
        <v>2</v>
      </c>
      <c r="B33" s="48">
        <v>30480</v>
      </c>
      <c r="C33" s="19" t="s">
        <v>113</v>
      </c>
      <c r="D33" s="149">
        <v>105</v>
      </c>
      <c r="E33" s="150">
        <v>1.9</v>
      </c>
      <c r="F33" s="150">
        <v>22.86</v>
      </c>
      <c r="G33" s="150">
        <v>43.81</v>
      </c>
      <c r="H33" s="150">
        <v>31.43</v>
      </c>
      <c r="I33" s="43">
        <f t="shared" si="5"/>
        <v>4.0476999999999999</v>
      </c>
      <c r="J33" s="7"/>
      <c r="K33" s="117">
        <f t="shared" si="2"/>
        <v>105</v>
      </c>
      <c r="L33" s="118">
        <f t="shared" si="3"/>
        <v>79.00200000000001</v>
      </c>
      <c r="M33" s="119">
        <f t="shared" si="0"/>
        <v>75.240000000000009</v>
      </c>
      <c r="N33" s="118">
        <f t="shared" si="4"/>
        <v>1.9950000000000001</v>
      </c>
      <c r="O33" s="120">
        <f t="shared" si="1"/>
        <v>1.9</v>
      </c>
    </row>
    <row r="34" spans="1:15" s="1" customFormat="1" ht="15" customHeight="1" x14ac:dyDescent="0.25">
      <c r="A34" s="11">
        <v>3</v>
      </c>
      <c r="B34" s="50">
        <v>30460</v>
      </c>
      <c r="C34" s="22" t="s">
        <v>31</v>
      </c>
      <c r="D34" s="149">
        <v>111</v>
      </c>
      <c r="E34" s="150">
        <v>3.6</v>
      </c>
      <c r="F34" s="150">
        <v>23.42</v>
      </c>
      <c r="G34" s="150">
        <v>46.85</v>
      </c>
      <c r="H34" s="150">
        <v>26.13</v>
      </c>
      <c r="I34" s="46">
        <f t="shared" si="5"/>
        <v>3.9550999999999998</v>
      </c>
      <c r="J34" s="7"/>
      <c r="K34" s="117">
        <f t="shared" si="2"/>
        <v>111</v>
      </c>
      <c r="L34" s="118">
        <f t="shared" si="3"/>
        <v>81.007800000000003</v>
      </c>
      <c r="M34" s="119">
        <f t="shared" si="0"/>
        <v>72.98</v>
      </c>
      <c r="N34" s="118">
        <f t="shared" si="4"/>
        <v>3.9960000000000004</v>
      </c>
      <c r="O34" s="120">
        <f t="shared" si="1"/>
        <v>3.6</v>
      </c>
    </row>
    <row r="35" spans="1:15" s="1" customFormat="1" ht="15" customHeight="1" x14ac:dyDescent="0.25">
      <c r="A35" s="11">
        <v>4</v>
      </c>
      <c r="B35" s="48">
        <v>30030</v>
      </c>
      <c r="C35" s="19" t="s">
        <v>25</v>
      </c>
      <c r="D35" s="149">
        <v>75</v>
      </c>
      <c r="E35" s="150">
        <v>2.67</v>
      </c>
      <c r="F35" s="150">
        <v>18.670000000000002</v>
      </c>
      <c r="G35" s="150">
        <v>52</v>
      </c>
      <c r="H35" s="150">
        <v>26.67</v>
      </c>
      <c r="I35" s="43">
        <f t="shared" si="5"/>
        <v>4.0270000000000001</v>
      </c>
      <c r="J35" s="7"/>
      <c r="K35" s="117">
        <f t="shared" si="2"/>
        <v>75</v>
      </c>
      <c r="L35" s="118">
        <f t="shared" si="3"/>
        <v>59.002499999999998</v>
      </c>
      <c r="M35" s="119">
        <f t="shared" si="0"/>
        <v>78.67</v>
      </c>
      <c r="N35" s="118">
        <f t="shared" si="4"/>
        <v>2.0024999999999999</v>
      </c>
      <c r="O35" s="120">
        <f t="shared" si="1"/>
        <v>2.67</v>
      </c>
    </row>
    <row r="36" spans="1:15" s="1" customFormat="1" ht="15" customHeight="1" x14ac:dyDescent="0.25">
      <c r="A36" s="11">
        <v>5</v>
      </c>
      <c r="B36" s="48">
        <v>31000</v>
      </c>
      <c r="C36" s="19" t="s">
        <v>39</v>
      </c>
      <c r="D36" s="149">
        <v>99</v>
      </c>
      <c r="E36" s="150">
        <v>4.04</v>
      </c>
      <c r="F36" s="150">
        <v>20.2</v>
      </c>
      <c r="G36" s="150">
        <v>34.340000000000003</v>
      </c>
      <c r="H36" s="150">
        <v>41.41</v>
      </c>
      <c r="I36" s="43">
        <f t="shared" si="5"/>
        <v>4.1309000000000005</v>
      </c>
      <c r="J36" s="7"/>
      <c r="K36" s="117">
        <f t="shared" si="2"/>
        <v>99</v>
      </c>
      <c r="L36" s="118">
        <f t="shared" si="3"/>
        <v>74.992500000000007</v>
      </c>
      <c r="M36" s="119">
        <f t="shared" si="0"/>
        <v>75.75</v>
      </c>
      <c r="N36" s="118">
        <f t="shared" si="4"/>
        <v>3.9995999999999996</v>
      </c>
      <c r="O36" s="120">
        <f t="shared" si="1"/>
        <v>4.04</v>
      </c>
    </row>
    <row r="37" spans="1:15" s="1" customFormat="1" ht="15" customHeight="1" x14ac:dyDescent="0.25">
      <c r="A37" s="11">
        <v>6</v>
      </c>
      <c r="B37" s="48">
        <v>30130</v>
      </c>
      <c r="C37" s="19" t="s">
        <v>27</v>
      </c>
      <c r="D37" s="149">
        <v>47</v>
      </c>
      <c r="E37" s="150">
        <v>8.51</v>
      </c>
      <c r="F37" s="150">
        <v>48.94</v>
      </c>
      <c r="G37" s="150">
        <v>31.91</v>
      </c>
      <c r="H37" s="150">
        <v>10.64</v>
      </c>
      <c r="I37" s="43">
        <f t="shared" si="5"/>
        <v>3.4468000000000001</v>
      </c>
      <c r="J37" s="7"/>
      <c r="K37" s="117">
        <f t="shared" si="2"/>
        <v>47</v>
      </c>
      <c r="L37" s="118">
        <f t="shared" si="3"/>
        <v>19.9985</v>
      </c>
      <c r="M37" s="119">
        <f t="shared" si="0"/>
        <v>42.55</v>
      </c>
      <c r="N37" s="118">
        <f t="shared" si="4"/>
        <v>3.9996999999999998</v>
      </c>
      <c r="O37" s="120">
        <f t="shared" si="1"/>
        <v>8.51</v>
      </c>
    </row>
    <row r="38" spans="1:15" s="1" customFormat="1" ht="15" customHeight="1" x14ac:dyDescent="0.25">
      <c r="A38" s="11">
        <v>7</v>
      </c>
      <c r="B38" s="48">
        <v>30160</v>
      </c>
      <c r="C38" s="19" t="s">
        <v>28</v>
      </c>
      <c r="D38" s="149">
        <v>104</v>
      </c>
      <c r="E38" s="150">
        <v>20.190000000000001</v>
      </c>
      <c r="F38" s="150">
        <v>35.58</v>
      </c>
      <c r="G38" s="150">
        <v>35.58</v>
      </c>
      <c r="H38" s="150">
        <v>8.65</v>
      </c>
      <c r="I38" s="43">
        <f t="shared" si="5"/>
        <v>3.3269000000000002</v>
      </c>
      <c r="J38" s="7"/>
      <c r="K38" s="117">
        <f t="shared" si="2"/>
        <v>104</v>
      </c>
      <c r="L38" s="118">
        <f t="shared" si="3"/>
        <v>45.999200000000002</v>
      </c>
      <c r="M38" s="119">
        <f t="shared" si="0"/>
        <v>44.23</v>
      </c>
      <c r="N38" s="135">
        <f t="shared" si="4"/>
        <v>20.997600000000002</v>
      </c>
      <c r="O38" s="120">
        <f t="shared" si="1"/>
        <v>20.190000000000001</v>
      </c>
    </row>
    <row r="39" spans="1:15" s="1" customFormat="1" ht="15" customHeight="1" x14ac:dyDescent="0.25">
      <c r="A39" s="11">
        <v>8</v>
      </c>
      <c r="B39" s="48">
        <v>30310</v>
      </c>
      <c r="C39" s="19" t="s">
        <v>29</v>
      </c>
      <c r="D39" s="149">
        <v>65</v>
      </c>
      <c r="E39" s="150">
        <v>12.31</v>
      </c>
      <c r="F39" s="150">
        <v>47.69</v>
      </c>
      <c r="G39" s="150">
        <v>27.69</v>
      </c>
      <c r="H39" s="150">
        <v>12.31</v>
      </c>
      <c r="I39" s="43">
        <f t="shared" si="5"/>
        <v>3.4</v>
      </c>
      <c r="J39" s="7"/>
      <c r="K39" s="117">
        <f t="shared" si="2"/>
        <v>65</v>
      </c>
      <c r="L39" s="118">
        <f t="shared" si="3"/>
        <v>26</v>
      </c>
      <c r="M39" s="119">
        <f t="shared" si="0"/>
        <v>40</v>
      </c>
      <c r="N39" s="135">
        <f t="shared" si="4"/>
        <v>8.0015000000000001</v>
      </c>
      <c r="O39" s="120">
        <f t="shared" si="1"/>
        <v>12.31</v>
      </c>
    </row>
    <row r="40" spans="1:15" s="1" customFormat="1" ht="15" customHeight="1" x14ac:dyDescent="0.25">
      <c r="A40" s="11">
        <v>9</v>
      </c>
      <c r="B40" s="48">
        <v>30440</v>
      </c>
      <c r="C40" s="19" t="s">
        <v>30</v>
      </c>
      <c r="D40" s="149">
        <v>91</v>
      </c>
      <c r="E40" s="150">
        <v>10.99</v>
      </c>
      <c r="F40" s="150">
        <v>35.159999999999997</v>
      </c>
      <c r="G40" s="150">
        <v>40.659999999999997</v>
      </c>
      <c r="H40" s="150">
        <v>13.19</v>
      </c>
      <c r="I40" s="43">
        <f t="shared" si="5"/>
        <v>3.5604999999999993</v>
      </c>
      <c r="J40" s="7"/>
      <c r="K40" s="117">
        <f t="shared" si="2"/>
        <v>91</v>
      </c>
      <c r="L40" s="118">
        <f t="shared" si="3"/>
        <v>49.003499999999995</v>
      </c>
      <c r="M40" s="119">
        <f t="shared" si="0"/>
        <v>53.849999999999994</v>
      </c>
      <c r="N40" s="135">
        <f t="shared" si="4"/>
        <v>10.0009</v>
      </c>
      <c r="O40" s="120">
        <f t="shared" si="1"/>
        <v>10.99</v>
      </c>
    </row>
    <row r="41" spans="1:15" s="1" customFormat="1" ht="15" customHeight="1" x14ac:dyDescent="0.25">
      <c r="A41" s="11">
        <v>10</v>
      </c>
      <c r="B41" s="48">
        <v>30500</v>
      </c>
      <c r="C41" s="19" t="s">
        <v>32</v>
      </c>
      <c r="D41" s="149">
        <v>35</v>
      </c>
      <c r="E41" s="150">
        <v>17.14</v>
      </c>
      <c r="F41" s="150">
        <v>48.57</v>
      </c>
      <c r="G41" s="150">
        <v>20</v>
      </c>
      <c r="H41" s="150">
        <v>14.29</v>
      </c>
      <c r="I41" s="43">
        <f t="shared" si="5"/>
        <v>3.3144</v>
      </c>
      <c r="J41" s="7"/>
      <c r="K41" s="117">
        <f t="shared" si="2"/>
        <v>35</v>
      </c>
      <c r="L41" s="118">
        <f t="shared" si="3"/>
        <v>12.001499999999998</v>
      </c>
      <c r="M41" s="119">
        <f t="shared" si="0"/>
        <v>34.29</v>
      </c>
      <c r="N41" s="135">
        <f t="shared" si="4"/>
        <v>5.9989999999999997</v>
      </c>
      <c r="O41" s="120">
        <f t="shared" si="1"/>
        <v>17.14</v>
      </c>
    </row>
    <row r="42" spans="1:15" s="1" customFormat="1" ht="15" customHeight="1" x14ac:dyDescent="0.25">
      <c r="A42" s="11">
        <v>11</v>
      </c>
      <c r="B42" s="48">
        <v>30530</v>
      </c>
      <c r="C42" s="19" t="s">
        <v>33</v>
      </c>
      <c r="D42" s="149">
        <v>148</v>
      </c>
      <c r="E42" s="150">
        <v>8.11</v>
      </c>
      <c r="F42" s="150">
        <v>32.43</v>
      </c>
      <c r="G42" s="150">
        <v>43.92</v>
      </c>
      <c r="H42" s="150">
        <v>15.54</v>
      </c>
      <c r="I42" s="43">
        <f t="shared" si="5"/>
        <v>3.6688999999999998</v>
      </c>
      <c r="J42" s="7"/>
      <c r="K42" s="117">
        <f t="shared" si="2"/>
        <v>148</v>
      </c>
      <c r="L42" s="118">
        <f t="shared" si="3"/>
        <v>88.000799999999998</v>
      </c>
      <c r="M42" s="119">
        <f t="shared" si="0"/>
        <v>59.46</v>
      </c>
      <c r="N42" s="135">
        <f t="shared" si="4"/>
        <v>12.002800000000001</v>
      </c>
      <c r="O42" s="120">
        <f t="shared" si="1"/>
        <v>8.11</v>
      </c>
    </row>
    <row r="43" spans="1:15" s="1" customFormat="1" ht="15" customHeight="1" x14ac:dyDescent="0.25">
      <c r="A43" s="11">
        <v>12</v>
      </c>
      <c r="B43" s="48">
        <v>30640</v>
      </c>
      <c r="C43" s="19" t="s">
        <v>34</v>
      </c>
      <c r="D43" s="149">
        <v>83</v>
      </c>
      <c r="E43" s="150">
        <v>12.05</v>
      </c>
      <c r="F43" s="150">
        <v>25.3</v>
      </c>
      <c r="G43" s="150">
        <v>31.33</v>
      </c>
      <c r="H43" s="150">
        <v>31.33</v>
      </c>
      <c r="I43" s="43">
        <f t="shared" si="5"/>
        <v>3.8196999999999997</v>
      </c>
      <c r="J43" s="7"/>
      <c r="K43" s="117">
        <f t="shared" si="2"/>
        <v>83</v>
      </c>
      <c r="L43" s="118">
        <f t="shared" si="3"/>
        <v>52.007799999999996</v>
      </c>
      <c r="M43" s="119">
        <f t="shared" si="0"/>
        <v>62.66</v>
      </c>
      <c r="N43" s="118">
        <f t="shared" si="4"/>
        <v>10.0015</v>
      </c>
      <c r="O43" s="120">
        <f t="shared" si="1"/>
        <v>12.05</v>
      </c>
    </row>
    <row r="44" spans="1:15" s="1" customFormat="1" ht="15" customHeight="1" x14ac:dyDescent="0.25">
      <c r="A44" s="11">
        <v>13</v>
      </c>
      <c r="B44" s="48">
        <v>30650</v>
      </c>
      <c r="C44" s="19" t="s">
        <v>35</v>
      </c>
      <c r="D44" s="149">
        <v>55</v>
      </c>
      <c r="E44" s="150">
        <v>7.27</v>
      </c>
      <c r="F44" s="150">
        <v>50.91</v>
      </c>
      <c r="G44" s="150">
        <v>30.91</v>
      </c>
      <c r="H44" s="150">
        <v>10.91</v>
      </c>
      <c r="I44" s="43">
        <f t="shared" si="5"/>
        <v>3.4545999999999997</v>
      </c>
      <c r="J44" s="7"/>
      <c r="K44" s="117">
        <f t="shared" si="2"/>
        <v>55</v>
      </c>
      <c r="L44" s="118">
        <f t="shared" si="3"/>
        <v>23.000999999999998</v>
      </c>
      <c r="M44" s="119">
        <f t="shared" si="0"/>
        <v>41.82</v>
      </c>
      <c r="N44" s="118">
        <f t="shared" si="4"/>
        <v>3.9984999999999995</v>
      </c>
      <c r="O44" s="120">
        <f t="shared" si="1"/>
        <v>7.27</v>
      </c>
    </row>
    <row r="45" spans="1:15" s="1" customFormat="1" ht="15" customHeight="1" x14ac:dyDescent="0.25">
      <c r="A45" s="11">
        <v>14</v>
      </c>
      <c r="B45" s="48">
        <v>30790</v>
      </c>
      <c r="C45" s="19" t="s">
        <v>36</v>
      </c>
      <c r="D45" s="149">
        <v>55</v>
      </c>
      <c r="E45" s="150"/>
      <c r="F45" s="150"/>
      <c r="G45" s="150"/>
      <c r="H45" s="150"/>
      <c r="I45" s="43">
        <f t="shared" si="5"/>
        <v>0</v>
      </c>
      <c r="J45" s="7"/>
      <c r="K45" s="117">
        <f t="shared" si="2"/>
        <v>55</v>
      </c>
      <c r="L45" s="118"/>
      <c r="M45" s="261" t="s">
        <v>138</v>
      </c>
      <c r="N45" s="266" t="s">
        <v>138</v>
      </c>
      <c r="O45" s="262" t="s">
        <v>138</v>
      </c>
    </row>
    <row r="46" spans="1:15" s="1" customFormat="1" ht="15" customHeight="1" x14ac:dyDescent="0.25">
      <c r="A46" s="11">
        <v>15</v>
      </c>
      <c r="B46" s="48">
        <v>30890</v>
      </c>
      <c r="C46" s="19" t="s">
        <v>37</v>
      </c>
      <c r="D46" s="149">
        <v>49</v>
      </c>
      <c r="E46" s="150">
        <v>14.29</v>
      </c>
      <c r="F46" s="150">
        <v>40.82</v>
      </c>
      <c r="G46" s="150">
        <v>38.78</v>
      </c>
      <c r="H46" s="150">
        <v>6.12</v>
      </c>
      <c r="I46" s="43">
        <f t="shared" si="5"/>
        <v>3.3676000000000004</v>
      </c>
      <c r="J46" s="7"/>
      <c r="K46" s="117">
        <f t="shared" si="2"/>
        <v>49</v>
      </c>
      <c r="L46" s="118">
        <f t="shared" si="3"/>
        <v>22.000999999999998</v>
      </c>
      <c r="M46" s="119">
        <f t="shared" si="0"/>
        <v>44.9</v>
      </c>
      <c r="N46" s="118">
        <f t="shared" si="4"/>
        <v>7.0020999999999995</v>
      </c>
      <c r="O46" s="120">
        <f t="shared" si="1"/>
        <v>14.29</v>
      </c>
    </row>
    <row r="47" spans="1:15" s="1" customFormat="1" ht="15" customHeight="1" x14ac:dyDescent="0.25">
      <c r="A47" s="11">
        <v>16</v>
      </c>
      <c r="B47" s="48">
        <v>30940</v>
      </c>
      <c r="C47" s="19" t="s">
        <v>38</v>
      </c>
      <c r="D47" s="149">
        <v>100</v>
      </c>
      <c r="E47" s="150">
        <v>7</v>
      </c>
      <c r="F47" s="150">
        <v>27</v>
      </c>
      <c r="G47" s="150">
        <v>44</v>
      </c>
      <c r="H47" s="150">
        <v>22</v>
      </c>
      <c r="I47" s="43">
        <f t="shared" si="5"/>
        <v>3.81</v>
      </c>
      <c r="J47" s="7"/>
      <c r="K47" s="117">
        <f t="shared" si="2"/>
        <v>100</v>
      </c>
      <c r="L47" s="118">
        <f t="shared" si="3"/>
        <v>66</v>
      </c>
      <c r="M47" s="119">
        <f t="shared" si="0"/>
        <v>66</v>
      </c>
      <c r="N47" s="118">
        <f t="shared" si="4"/>
        <v>7</v>
      </c>
      <c r="O47" s="120">
        <f t="shared" si="1"/>
        <v>7</v>
      </c>
    </row>
    <row r="48" spans="1:15" s="1" customFormat="1" ht="15" customHeight="1" thickBot="1" x14ac:dyDescent="0.3">
      <c r="A48" s="11">
        <v>17</v>
      </c>
      <c r="B48" s="52">
        <v>31480</v>
      </c>
      <c r="C48" s="20" t="s">
        <v>40</v>
      </c>
      <c r="D48" s="151">
        <v>118</v>
      </c>
      <c r="E48" s="152">
        <v>5.08</v>
      </c>
      <c r="F48" s="152">
        <v>26.27</v>
      </c>
      <c r="G48" s="152">
        <v>42.37</v>
      </c>
      <c r="H48" s="153">
        <v>26.27</v>
      </c>
      <c r="I48" s="45">
        <f t="shared" si="5"/>
        <v>3.8979999999999997</v>
      </c>
      <c r="J48" s="7"/>
      <c r="K48" s="121">
        <f t="shared" si="2"/>
        <v>118</v>
      </c>
      <c r="L48" s="122">
        <f t="shared" si="3"/>
        <v>80.995200000000011</v>
      </c>
      <c r="M48" s="123">
        <f t="shared" si="0"/>
        <v>68.64</v>
      </c>
      <c r="N48" s="122">
        <f t="shared" si="4"/>
        <v>5.9944000000000006</v>
      </c>
      <c r="O48" s="124">
        <f t="shared" si="1"/>
        <v>5.08</v>
      </c>
    </row>
    <row r="49" spans="1:15" s="1" customFormat="1" ht="15" customHeight="1" thickBot="1" x14ac:dyDescent="0.3">
      <c r="A49" s="35"/>
      <c r="B49" s="51"/>
      <c r="C49" s="37" t="s">
        <v>106</v>
      </c>
      <c r="D49" s="36">
        <f>SUM(D50:D68)</f>
        <v>1658</v>
      </c>
      <c r="E49" s="97">
        <v>9.2956249999999994</v>
      </c>
      <c r="F49" s="97">
        <v>24.006315789473689</v>
      </c>
      <c r="G49" s="97">
        <v>42.133684210526319</v>
      </c>
      <c r="H49" s="97">
        <v>27.475555555555552</v>
      </c>
      <c r="I49" s="41">
        <f>AVERAGE(I50:I68)</f>
        <v>3.8635684210526327</v>
      </c>
      <c r="J49" s="21"/>
      <c r="K49" s="131">
        <f t="shared" si="2"/>
        <v>1658</v>
      </c>
      <c r="L49" s="132">
        <f>SUM(L50:L68)</f>
        <v>1193.9499999999998</v>
      </c>
      <c r="M49" s="133">
        <f t="shared" si="0"/>
        <v>69.60923976608187</v>
      </c>
      <c r="N49" s="132">
        <f>SUM(N50:N68)</f>
        <v>94.996499999999983</v>
      </c>
      <c r="O49" s="134">
        <f t="shared" si="1"/>
        <v>9.2956249999999994</v>
      </c>
    </row>
    <row r="50" spans="1:15" s="1" customFormat="1" ht="15" customHeight="1" x14ac:dyDescent="0.25">
      <c r="A50" s="60">
        <v>1</v>
      </c>
      <c r="B50" s="49">
        <v>40010</v>
      </c>
      <c r="C50" s="13" t="s">
        <v>41</v>
      </c>
      <c r="D50" s="161">
        <v>189</v>
      </c>
      <c r="E50" s="162">
        <v>1.06</v>
      </c>
      <c r="F50" s="162">
        <v>15.34</v>
      </c>
      <c r="G50" s="162">
        <v>50.26</v>
      </c>
      <c r="H50" s="162">
        <v>33.33</v>
      </c>
      <c r="I50" s="42">
        <f t="shared" si="5"/>
        <v>4.1582999999999997</v>
      </c>
      <c r="J50" s="21"/>
      <c r="K50" s="113">
        <f t="shared" si="2"/>
        <v>189</v>
      </c>
      <c r="L50" s="114">
        <f t="shared" si="3"/>
        <v>157.98509999999999</v>
      </c>
      <c r="M50" s="115">
        <f t="shared" si="0"/>
        <v>83.59</v>
      </c>
      <c r="N50" s="114">
        <f t="shared" si="4"/>
        <v>2.0034000000000001</v>
      </c>
      <c r="O50" s="116">
        <f t="shared" si="1"/>
        <v>1.06</v>
      </c>
    </row>
    <row r="51" spans="1:15" s="1" customFormat="1" ht="15" customHeight="1" x14ac:dyDescent="0.25">
      <c r="A51" s="23">
        <v>2</v>
      </c>
      <c r="B51" s="48">
        <v>40030</v>
      </c>
      <c r="C51" s="19" t="s">
        <v>43</v>
      </c>
      <c r="D51" s="156">
        <v>52</v>
      </c>
      <c r="E51" s="157">
        <v>1.92</v>
      </c>
      <c r="F51" s="157">
        <v>13.46</v>
      </c>
      <c r="G51" s="157">
        <v>67.31</v>
      </c>
      <c r="H51" s="157">
        <v>17.309999999999999</v>
      </c>
      <c r="I51" s="43">
        <f t="shared" si="5"/>
        <v>4.0001000000000007</v>
      </c>
      <c r="J51" s="21"/>
      <c r="K51" s="117">
        <f t="shared" si="2"/>
        <v>52</v>
      </c>
      <c r="L51" s="118">
        <f t="shared" si="3"/>
        <v>44.002399999999994</v>
      </c>
      <c r="M51" s="119">
        <f t="shared" si="0"/>
        <v>84.62</v>
      </c>
      <c r="N51" s="118">
        <f t="shared" si="4"/>
        <v>0.99840000000000007</v>
      </c>
      <c r="O51" s="120">
        <f t="shared" si="1"/>
        <v>1.92</v>
      </c>
    </row>
    <row r="52" spans="1:15" s="1" customFormat="1" ht="15" customHeight="1" x14ac:dyDescent="0.25">
      <c r="A52" s="23">
        <v>3</v>
      </c>
      <c r="B52" s="48">
        <v>40410</v>
      </c>
      <c r="C52" s="19" t="s">
        <v>50</v>
      </c>
      <c r="D52" s="156">
        <v>171</v>
      </c>
      <c r="E52" s="157"/>
      <c r="F52" s="157">
        <v>14.62</v>
      </c>
      <c r="G52" s="157">
        <v>47.95</v>
      </c>
      <c r="H52" s="157">
        <v>37.43</v>
      </c>
      <c r="I52" s="43">
        <f t="shared" si="5"/>
        <v>4.2281000000000004</v>
      </c>
      <c r="J52" s="21"/>
      <c r="K52" s="117">
        <f t="shared" si="2"/>
        <v>171</v>
      </c>
      <c r="L52" s="118">
        <f t="shared" si="3"/>
        <v>145.99979999999999</v>
      </c>
      <c r="M52" s="119">
        <f t="shared" si="0"/>
        <v>85.38</v>
      </c>
      <c r="N52" s="118">
        <f t="shared" si="4"/>
        <v>0</v>
      </c>
      <c r="O52" s="120">
        <f t="shared" si="1"/>
        <v>0</v>
      </c>
    </row>
    <row r="53" spans="1:15" s="1" customFormat="1" ht="15" customHeight="1" x14ac:dyDescent="0.25">
      <c r="A53" s="23">
        <v>4</v>
      </c>
      <c r="B53" s="48">
        <v>40011</v>
      </c>
      <c r="C53" s="19" t="s">
        <v>42</v>
      </c>
      <c r="D53" s="156">
        <v>217</v>
      </c>
      <c r="E53" s="157">
        <v>7.37</v>
      </c>
      <c r="F53" s="157">
        <v>20.74</v>
      </c>
      <c r="G53" s="157">
        <v>41.01</v>
      </c>
      <c r="H53" s="157">
        <v>30.88</v>
      </c>
      <c r="I53" s="43">
        <f t="shared" si="5"/>
        <v>3.9539999999999997</v>
      </c>
      <c r="J53" s="21"/>
      <c r="K53" s="117">
        <f t="shared" si="2"/>
        <v>217</v>
      </c>
      <c r="L53" s="118">
        <f t="shared" si="3"/>
        <v>156.00130000000001</v>
      </c>
      <c r="M53" s="119">
        <f t="shared" si="0"/>
        <v>71.89</v>
      </c>
      <c r="N53" s="118">
        <f t="shared" si="4"/>
        <v>15.992899999999999</v>
      </c>
      <c r="O53" s="120">
        <f t="shared" si="1"/>
        <v>7.37</v>
      </c>
    </row>
    <row r="54" spans="1:15" s="1" customFormat="1" ht="15" customHeight="1" x14ac:dyDescent="0.25">
      <c r="A54" s="23">
        <v>5</v>
      </c>
      <c r="B54" s="48">
        <v>40080</v>
      </c>
      <c r="C54" s="19" t="s">
        <v>98</v>
      </c>
      <c r="D54" s="156">
        <v>123</v>
      </c>
      <c r="E54" s="157"/>
      <c r="F54" s="157">
        <v>28.46</v>
      </c>
      <c r="G54" s="157">
        <v>46.34</v>
      </c>
      <c r="H54" s="157">
        <v>25.2</v>
      </c>
      <c r="I54" s="43">
        <f t="shared" si="5"/>
        <v>3.9674</v>
      </c>
      <c r="J54" s="21"/>
      <c r="K54" s="117">
        <f t="shared" si="2"/>
        <v>123</v>
      </c>
      <c r="L54" s="118">
        <f t="shared" si="3"/>
        <v>87.994200000000006</v>
      </c>
      <c r="M54" s="119">
        <f t="shared" si="0"/>
        <v>71.540000000000006</v>
      </c>
      <c r="N54" s="118">
        <f t="shared" si="4"/>
        <v>0</v>
      </c>
      <c r="O54" s="120">
        <f t="shared" si="1"/>
        <v>0</v>
      </c>
    </row>
    <row r="55" spans="1:15" s="1" customFormat="1" ht="15" customHeight="1" x14ac:dyDescent="0.25">
      <c r="A55" s="23">
        <v>6</v>
      </c>
      <c r="B55" s="48">
        <v>40100</v>
      </c>
      <c r="C55" s="19" t="s">
        <v>44</v>
      </c>
      <c r="D55" s="156">
        <v>86</v>
      </c>
      <c r="E55" s="157">
        <v>2.33</v>
      </c>
      <c r="F55" s="157">
        <v>17.440000000000001</v>
      </c>
      <c r="G55" s="157">
        <v>43.02</v>
      </c>
      <c r="H55" s="157">
        <v>37.21</v>
      </c>
      <c r="I55" s="43">
        <f t="shared" si="5"/>
        <v>4.1511000000000005</v>
      </c>
      <c r="J55" s="21"/>
      <c r="K55" s="117">
        <f t="shared" si="2"/>
        <v>86</v>
      </c>
      <c r="L55" s="118">
        <f t="shared" si="3"/>
        <v>68.997800000000012</v>
      </c>
      <c r="M55" s="119">
        <f t="shared" si="0"/>
        <v>80.23</v>
      </c>
      <c r="N55" s="118">
        <f t="shared" si="4"/>
        <v>2.0038</v>
      </c>
      <c r="O55" s="120">
        <f t="shared" si="1"/>
        <v>2.33</v>
      </c>
    </row>
    <row r="56" spans="1:15" s="1" customFormat="1" ht="15" customHeight="1" x14ac:dyDescent="0.25">
      <c r="A56" s="23">
        <v>7</v>
      </c>
      <c r="B56" s="48">
        <v>40020</v>
      </c>
      <c r="C56" s="19" t="s">
        <v>112</v>
      </c>
      <c r="D56" s="156">
        <v>25</v>
      </c>
      <c r="E56" s="157">
        <v>20</v>
      </c>
      <c r="F56" s="157">
        <v>16</v>
      </c>
      <c r="G56" s="157">
        <v>32</v>
      </c>
      <c r="H56" s="157">
        <v>32</v>
      </c>
      <c r="I56" s="43">
        <f t="shared" si="5"/>
        <v>3.76</v>
      </c>
      <c r="J56" s="21"/>
      <c r="K56" s="117">
        <f t="shared" si="2"/>
        <v>25</v>
      </c>
      <c r="L56" s="118">
        <f t="shared" si="3"/>
        <v>16</v>
      </c>
      <c r="M56" s="119">
        <f t="shared" si="0"/>
        <v>64</v>
      </c>
      <c r="N56" s="135">
        <f t="shared" si="4"/>
        <v>5</v>
      </c>
      <c r="O56" s="120">
        <f t="shared" si="1"/>
        <v>20</v>
      </c>
    </row>
    <row r="57" spans="1:15" s="1" customFormat="1" ht="15" customHeight="1" x14ac:dyDescent="0.25">
      <c r="A57" s="23">
        <v>8</v>
      </c>
      <c r="B57" s="48">
        <v>40031</v>
      </c>
      <c r="C57" s="19" t="s">
        <v>115</v>
      </c>
      <c r="D57" s="156">
        <v>112</v>
      </c>
      <c r="E57" s="157">
        <v>4.46</v>
      </c>
      <c r="F57" s="157">
        <v>28.57</v>
      </c>
      <c r="G57" s="157">
        <v>44.64</v>
      </c>
      <c r="H57" s="157">
        <v>22.32</v>
      </c>
      <c r="I57" s="43">
        <f t="shared" si="5"/>
        <v>3.8478999999999997</v>
      </c>
      <c r="J57" s="21"/>
      <c r="K57" s="117">
        <f t="shared" si="2"/>
        <v>112</v>
      </c>
      <c r="L57" s="118">
        <f t="shared" si="3"/>
        <v>74.995200000000011</v>
      </c>
      <c r="M57" s="119">
        <f t="shared" si="0"/>
        <v>66.960000000000008</v>
      </c>
      <c r="N57" s="118">
        <f t="shared" si="4"/>
        <v>4.9951999999999996</v>
      </c>
      <c r="O57" s="120">
        <f t="shared" si="1"/>
        <v>4.46</v>
      </c>
    </row>
    <row r="58" spans="1:15" s="1" customFormat="1" ht="15" customHeight="1" x14ac:dyDescent="0.25">
      <c r="A58" s="23">
        <v>9</v>
      </c>
      <c r="B58" s="48">
        <v>40210</v>
      </c>
      <c r="C58" s="19" t="s">
        <v>46</v>
      </c>
      <c r="D58" s="156">
        <v>42</v>
      </c>
      <c r="E58" s="157">
        <v>7.14</v>
      </c>
      <c r="F58" s="157">
        <v>19.05</v>
      </c>
      <c r="G58" s="157">
        <v>38.1</v>
      </c>
      <c r="H58" s="157">
        <v>35.71</v>
      </c>
      <c r="I58" s="43">
        <f t="shared" si="5"/>
        <v>4.0237999999999996</v>
      </c>
      <c r="J58" s="21"/>
      <c r="K58" s="117">
        <f t="shared" si="2"/>
        <v>42</v>
      </c>
      <c r="L58" s="118">
        <f t="shared" si="3"/>
        <v>31.0002</v>
      </c>
      <c r="M58" s="119">
        <f t="shared" si="0"/>
        <v>73.81</v>
      </c>
      <c r="N58" s="135">
        <f t="shared" si="4"/>
        <v>2.9988000000000001</v>
      </c>
      <c r="O58" s="120">
        <f t="shared" si="1"/>
        <v>7.14</v>
      </c>
    </row>
    <row r="59" spans="1:15" s="1" customFormat="1" ht="15" customHeight="1" x14ac:dyDescent="0.25">
      <c r="A59" s="23">
        <v>10</v>
      </c>
      <c r="B59" s="48">
        <v>40300</v>
      </c>
      <c r="C59" s="19" t="s">
        <v>47</v>
      </c>
      <c r="D59" s="156">
        <v>21</v>
      </c>
      <c r="E59" s="157"/>
      <c r="F59" s="157">
        <v>23.81</v>
      </c>
      <c r="G59" s="157">
        <v>47.62</v>
      </c>
      <c r="H59" s="157">
        <v>28.57</v>
      </c>
      <c r="I59" s="43">
        <f t="shared" si="5"/>
        <v>4.0476000000000001</v>
      </c>
      <c r="J59" s="21"/>
      <c r="K59" s="117">
        <f t="shared" si="2"/>
        <v>21</v>
      </c>
      <c r="L59" s="118">
        <f t="shared" si="3"/>
        <v>15.9999</v>
      </c>
      <c r="M59" s="119">
        <f t="shared" si="0"/>
        <v>76.19</v>
      </c>
      <c r="N59" s="118">
        <f t="shared" si="4"/>
        <v>0</v>
      </c>
      <c r="O59" s="120">
        <f t="shared" si="1"/>
        <v>0</v>
      </c>
    </row>
    <row r="60" spans="1:15" s="1" customFormat="1" ht="15" customHeight="1" x14ac:dyDescent="0.25">
      <c r="A60" s="23">
        <v>11</v>
      </c>
      <c r="B60" s="48">
        <v>40360</v>
      </c>
      <c r="C60" s="19" t="s">
        <v>48</v>
      </c>
      <c r="D60" s="156">
        <v>46</v>
      </c>
      <c r="E60" s="157">
        <v>10.87</v>
      </c>
      <c r="F60" s="157">
        <v>36.96</v>
      </c>
      <c r="G60" s="157">
        <v>41.3</v>
      </c>
      <c r="H60" s="157">
        <v>10.87</v>
      </c>
      <c r="I60" s="43">
        <f t="shared" si="5"/>
        <v>3.5216999999999996</v>
      </c>
      <c r="J60" s="21"/>
      <c r="K60" s="117">
        <f t="shared" si="2"/>
        <v>46</v>
      </c>
      <c r="L60" s="118">
        <f t="shared" si="3"/>
        <v>23.998199999999997</v>
      </c>
      <c r="M60" s="119">
        <f t="shared" si="0"/>
        <v>52.169999999999995</v>
      </c>
      <c r="N60" s="118">
        <f t="shared" si="4"/>
        <v>5.0001999999999995</v>
      </c>
      <c r="O60" s="120">
        <f t="shared" si="1"/>
        <v>10.87</v>
      </c>
    </row>
    <row r="61" spans="1:15" s="1" customFormat="1" ht="15" customHeight="1" x14ac:dyDescent="0.25">
      <c r="A61" s="23">
        <v>12</v>
      </c>
      <c r="B61" s="48">
        <v>40390</v>
      </c>
      <c r="C61" s="19" t="s">
        <v>49</v>
      </c>
      <c r="D61" s="156">
        <v>71</v>
      </c>
      <c r="E61" s="157">
        <v>11.27</v>
      </c>
      <c r="F61" s="157">
        <v>23.94</v>
      </c>
      <c r="G61" s="157">
        <v>29.58</v>
      </c>
      <c r="H61" s="157">
        <v>35.21</v>
      </c>
      <c r="I61" s="43">
        <f t="shared" si="5"/>
        <v>3.8873000000000002</v>
      </c>
      <c r="J61" s="21"/>
      <c r="K61" s="117">
        <f t="shared" si="2"/>
        <v>71</v>
      </c>
      <c r="L61" s="118">
        <f t="shared" si="3"/>
        <v>46.000899999999994</v>
      </c>
      <c r="M61" s="119">
        <f t="shared" si="0"/>
        <v>64.789999999999992</v>
      </c>
      <c r="N61" s="118">
        <f t="shared" si="4"/>
        <v>8.0016999999999996</v>
      </c>
      <c r="O61" s="120">
        <f t="shared" si="1"/>
        <v>11.27</v>
      </c>
    </row>
    <row r="62" spans="1:15" s="1" customFormat="1" ht="15" customHeight="1" x14ac:dyDescent="0.25">
      <c r="A62" s="23">
        <v>13</v>
      </c>
      <c r="B62" s="48">
        <v>40720</v>
      </c>
      <c r="C62" s="19" t="s">
        <v>111</v>
      </c>
      <c r="D62" s="156">
        <v>81</v>
      </c>
      <c r="E62" s="157">
        <v>9.8800000000000008</v>
      </c>
      <c r="F62" s="157">
        <v>34.57</v>
      </c>
      <c r="G62" s="157">
        <v>44.44</v>
      </c>
      <c r="H62" s="157">
        <v>11.11</v>
      </c>
      <c r="I62" s="43">
        <f t="shared" si="5"/>
        <v>3.5678000000000001</v>
      </c>
      <c r="J62" s="21"/>
      <c r="K62" s="117">
        <f t="shared" si="2"/>
        <v>81</v>
      </c>
      <c r="L62" s="118">
        <f t="shared" si="3"/>
        <v>44.9955</v>
      </c>
      <c r="M62" s="119">
        <f t="shared" si="0"/>
        <v>55.55</v>
      </c>
      <c r="N62" s="118">
        <f t="shared" si="4"/>
        <v>8.0028000000000006</v>
      </c>
      <c r="O62" s="120">
        <f t="shared" si="1"/>
        <v>9.8800000000000008</v>
      </c>
    </row>
    <row r="63" spans="1:15" s="1" customFormat="1" ht="15" customHeight="1" x14ac:dyDescent="0.25">
      <c r="A63" s="23">
        <v>14</v>
      </c>
      <c r="B63" s="48">
        <v>40730</v>
      </c>
      <c r="C63" s="19" t="s">
        <v>51</v>
      </c>
      <c r="D63" s="156">
        <v>16</v>
      </c>
      <c r="E63" s="157">
        <v>25</v>
      </c>
      <c r="F63" s="157">
        <v>43.75</v>
      </c>
      <c r="G63" s="157">
        <v>31.25</v>
      </c>
      <c r="H63" s="157"/>
      <c r="I63" s="43">
        <f t="shared" si="5"/>
        <v>3.0625</v>
      </c>
      <c r="J63" s="21"/>
      <c r="K63" s="117">
        <f t="shared" si="2"/>
        <v>16</v>
      </c>
      <c r="L63" s="118">
        <f t="shared" si="3"/>
        <v>5</v>
      </c>
      <c r="M63" s="119">
        <f t="shared" si="0"/>
        <v>31.25</v>
      </c>
      <c r="N63" s="135">
        <f t="shared" si="4"/>
        <v>4</v>
      </c>
      <c r="O63" s="120">
        <f t="shared" si="1"/>
        <v>25</v>
      </c>
    </row>
    <row r="64" spans="1:15" s="1" customFormat="1" ht="15" customHeight="1" x14ac:dyDescent="0.25">
      <c r="A64" s="23">
        <v>15</v>
      </c>
      <c r="B64" s="48">
        <v>40820</v>
      </c>
      <c r="C64" s="19" t="s">
        <v>52</v>
      </c>
      <c r="D64" s="156">
        <v>75</v>
      </c>
      <c r="E64" s="157">
        <v>2.67</v>
      </c>
      <c r="F64" s="157">
        <v>10.67</v>
      </c>
      <c r="G64" s="157">
        <v>37.33</v>
      </c>
      <c r="H64" s="157">
        <v>49.33</v>
      </c>
      <c r="I64" s="43">
        <f t="shared" si="5"/>
        <v>4.3331999999999997</v>
      </c>
      <c r="J64" s="21"/>
      <c r="K64" s="117">
        <f t="shared" si="2"/>
        <v>75</v>
      </c>
      <c r="L64" s="118">
        <f t="shared" si="3"/>
        <v>64.995000000000005</v>
      </c>
      <c r="M64" s="119">
        <f t="shared" si="0"/>
        <v>86.66</v>
      </c>
      <c r="N64" s="135">
        <f t="shared" si="4"/>
        <v>2.0024999999999999</v>
      </c>
      <c r="O64" s="120">
        <f t="shared" si="1"/>
        <v>2.67</v>
      </c>
    </row>
    <row r="65" spans="1:15" s="1" customFormat="1" ht="15" customHeight="1" x14ac:dyDescent="0.25">
      <c r="A65" s="23">
        <v>16</v>
      </c>
      <c r="B65" s="48">
        <v>40840</v>
      </c>
      <c r="C65" s="19" t="s">
        <v>53</v>
      </c>
      <c r="D65" s="156">
        <v>81</v>
      </c>
      <c r="E65" s="157">
        <v>19.75</v>
      </c>
      <c r="F65" s="157">
        <v>38.270000000000003</v>
      </c>
      <c r="G65" s="157">
        <v>33.33</v>
      </c>
      <c r="H65" s="157">
        <v>8.64</v>
      </c>
      <c r="I65" s="43">
        <f t="shared" si="5"/>
        <v>3.3083</v>
      </c>
      <c r="J65" s="21"/>
      <c r="K65" s="117">
        <f t="shared" si="2"/>
        <v>81</v>
      </c>
      <c r="L65" s="118">
        <f t="shared" si="3"/>
        <v>33.995699999999999</v>
      </c>
      <c r="M65" s="119">
        <f t="shared" si="0"/>
        <v>41.97</v>
      </c>
      <c r="N65" s="135">
        <f t="shared" si="4"/>
        <v>15.9975</v>
      </c>
      <c r="O65" s="120">
        <f t="shared" si="1"/>
        <v>19.75</v>
      </c>
    </row>
    <row r="66" spans="1:15" s="1" customFormat="1" ht="15" customHeight="1" x14ac:dyDescent="0.25">
      <c r="A66" s="23">
        <v>17</v>
      </c>
      <c r="B66" s="48">
        <v>40950</v>
      </c>
      <c r="C66" s="19" t="s">
        <v>54</v>
      </c>
      <c r="D66" s="156">
        <v>90</v>
      </c>
      <c r="E66" s="157">
        <v>7.78</v>
      </c>
      <c r="F66" s="157">
        <v>34.44</v>
      </c>
      <c r="G66" s="157">
        <v>41.11</v>
      </c>
      <c r="H66" s="157">
        <v>16.670000000000002</v>
      </c>
      <c r="I66" s="43">
        <f t="shared" si="5"/>
        <v>3.6667000000000001</v>
      </c>
      <c r="J66" s="21"/>
      <c r="K66" s="117">
        <f t="shared" si="2"/>
        <v>90</v>
      </c>
      <c r="L66" s="118">
        <f t="shared" si="3"/>
        <v>52.001999999999995</v>
      </c>
      <c r="M66" s="119">
        <f t="shared" si="0"/>
        <v>57.78</v>
      </c>
      <c r="N66" s="135">
        <f t="shared" si="4"/>
        <v>7.0020000000000007</v>
      </c>
      <c r="O66" s="120">
        <f t="shared" si="1"/>
        <v>7.78</v>
      </c>
    </row>
    <row r="67" spans="1:15" s="1" customFormat="1" ht="15" customHeight="1" x14ac:dyDescent="0.25">
      <c r="A67" s="23">
        <v>18</v>
      </c>
      <c r="B67" s="50">
        <v>40990</v>
      </c>
      <c r="C67" s="22" t="s">
        <v>55</v>
      </c>
      <c r="D67" s="156">
        <v>101</v>
      </c>
      <c r="E67" s="157">
        <v>1.98</v>
      </c>
      <c r="F67" s="157">
        <v>8.91</v>
      </c>
      <c r="G67" s="157">
        <v>41.58</v>
      </c>
      <c r="H67" s="157">
        <v>47.52</v>
      </c>
      <c r="I67" s="46">
        <f t="shared" si="5"/>
        <v>4.3460999999999999</v>
      </c>
      <c r="J67" s="21"/>
      <c r="K67" s="117">
        <f t="shared" si="2"/>
        <v>101</v>
      </c>
      <c r="L67" s="118">
        <f t="shared" si="3"/>
        <v>89.990999999999985</v>
      </c>
      <c r="M67" s="119">
        <f t="shared" si="0"/>
        <v>89.1</v>
      </c>
      <c r="N67" s="135">
        <f t="shared" si="4"/>
        <v>1.9997999999999998</v>
      </c>
      <c r="O67" s="120">
        <f t="shared" si="1"/>
        <v>1.98</v>
      </c>
    </row>
    <row r="68" spans="1:15" s="1" customFormat="1" ht="15" customHeight="1" thickBot="1" x14ac:dyDescent="0.3">
      <c r="A68" s="24">
        <v>19</v>
      </c>
      <c r="B68" s="48">
        <v>40133</v>
      </c>
      <c r="C68" s="19" t="s">
        <v>45</v>
      </c>
      <c r="D68" s="158">
        <v>59</v>
      </c>
      <c r="E68" s="159">
        <v>15.25</v>
      </c>
      <c r="F68" s="159">
        <v>27.12</v>
      </c>
      <c r="G68" s="159">
        <v>42.37</v>
      </c>
      <c r="H68" s="160">
        <v>15.25</v>
      </c>
      <c r="I68" s="43">
        <f t="shared" si="5"/>
        <v>3.5758999999999999</v>
      </c>
      <c r="J68" s="21"/>
      <c r="K68" s="121">
        <f t="shared" si="2"/>
        <v>59</v>
      </c>
      <c r="L68" s="122">
        <f t="shared" si="3"/>
        <v>33.995800000000003</v>
      </c>
      <c r="M68" s="123">
        <f t="shared" si="0"/>
        <v>57.62</v>
      </c>
      <c r="N68" s="192">
        <f t="shared" si="4"/>
        <v>8.9975000000000005</v>
      </c>
      <c r="O68" s="124">
        <f t="shared" si="1"/>
        <v>15.25</v>
      </c>
    </row>
    <row r="69" spans="1:15" s="1" customFormat="1" ht="15" customHeight="1" thickBot="1" x14ac:dyDescent="0.3">
      <c r="A69" s="35"/>
      <c r="B69" s="51"/>
      <c r="C69" s="37" t="s">
        <v>107</v>
      </c>
      <c r="D69" s="36">
        <f>SUM(D70:D83)</f>
        <v>1346</v>
      </c>
      <c r="E69" s="38">
        <v>6.674545454545453</v>
      </c>
      <c r="F69" s="38">
        <v>22.190714285714286</v>
      </c>
      <c r="G69" s="38">
        <v>49.506428571428572</v>
      </c>
      <c r="H69" s="38">
        <v>23.057857142857141</v>
      </c>
      <c r="I69" s="39">
        <f>AVERAGE(I70:I83)</f>
        <v>3.9037571428571423</v>
      </c>
      <c r="J69" s="21"/>
      <c r="K69" s="131">
        <f t="shared" si="2"/>
        <v>1346</v>
      </c>
      <c r="L69" s="132">
        <f>SUM(L70:L83)</f>
        <v>962.00190000000009</v>
      </c>
      <c r="M69" s="133">
        <f t="shared" si="0"/>
        <v>72.564285714285717</v>
      </c>
      <c r="N69" s="132">
        <f>SUM(N70:N83)</f>
        <v>78.00630000000001</v>
      </c>
      <c r="O69" s="134">
        <f t="shared" si="1"/>
        <v>6.674545454545453</v>
      </c>
    </row>
    <row r="70" spans="1:15" s="1" customFormat="1" ht="15" customHeight="1" x14ac:dyDescent="0.25">
      <c r="A70" s="16">
        <v>1</v>
      </c>
      <c r="B70" s="48">
        <v>50040</v>
      </c>
      <c r="C70" s="19" t="s">
        <v>56</v>
      </c>
      <c r="D70" s="167">
        <v>95</v>
      </c>
      <c r="E70" s="168"/>
      <c r="F70" s="168">
        <v>13.68</v>
      </c>
      <c r="G70" s="168">
        <v>49.47</v>
      </c>
      <c r="H70" s="168">
        <v>36.840000000000003</v>
      </c>
      <c r="I70" s="43">
        <f t="shared" si="5"/>
        <v>4.2312000000000003</v>
      </c>
      <c r="J70" s="21"/>
      <c r="K70" s="113">
        <f t="shared" si="2"/>
        <v>95</v>
      </c>
      <c r="L70" s="114">
        <f t="shared" si="3"/>
        <v>81.994500000000002</v>
      </c>
      <c r="M70" s="115">
        <f t="shared" ref="M70:M125" si="6">G70+H70</f>
        <v>86.31</v>
      </c>
      <c r="N70" s="114">
        <f t="shared" si="4"/>
        <v>0</v>
      </c>
      <c r="O70" s="116">
        <f t="shared" ref="O70:O125" si="7">E70</f>
        <v>0</v>
      </c>
    </row>
    <row r="71" spans="1:15" s="1" customFormat="1" ht="15" customHeight="1" x14ac:dyDescent="0.25">
      <c r="A71" s="11">
        <v>2</v>
      </c>
      <c r="B71" s="48">
        <v>50003</v>
      </c>
      <c r="C71" s="19" t="s">
        <v>99</v>
      </c>
      <c r="D71" s="163">
        <v>84</v>
      </c>
      <c r="E71" s="164">
        <v>1.19</v>
      </c>
      <c r="F71" s="164">
        <v>5.95</v>
      </c>
      <c r="G71" s="164">
        <v>54.76</v>
      </c>
      <c r="H71" s="164">
        <v>38.1</v>
      </c>
      <c r="I71" s="43">
        <f t="shared" si="5"/>
        <v>4.2976999999999999</v>
      </c>
      <c r="J71" s="21"/>
      <c r="K71" s="117">
        <f t="shared" ref="K71:K125" si="8">D71</f>
        <v>84</v>
      </c>
      <c r="L71" s="118">
        <f t="shared" ref="L71:L125" si="9">M71*K71/100</f>
        <v>78.002399999999994</v>
      </c>
      <c r="M71" s="119">
        <f t="shared" si="6"/>
        <v>92.86</v>
      </c>
      <c r="N71" s="118">
        <f t="shared" ref="N71:N83" si="10">O71*K71/100</f>
        <v>0.99959999999999993</v>
      </c>
      <c r="O71" s="120">
        <f t="shared" si="7"/>
        <v>1.19</v>
      </c>
    </row>
    <row r="72" spans="1:15" s="1" customFormat="1" ht="15" customHeight="1" x14ac:dyDescent="0.25">
      <c r="A72" s="11">
        <v>3</v>
      </c>
      <c r="B72" s="48">
        <v>50060</v>
      </c>
      <c r="C72" s="19" t="s">
        <v>58</v>
      </c>
      <c r="D72" s="163">
        <v>128</v>
      </c>
      <c r="E72" s="164">
        <v>2.34</v>
      </c>
      <c r="F72" s="164">
        <v>14.84</v>
      </c>
      <c r="G72" s="164">
        <v>42.97</v>
      </c>
      <c r="H72" s="164">
        <v>39.840000000000003</v>
      </c>
      <c r="I72" s="43">
        <f t="shared" si="5"/>
        <v>4.2027999999999999</v>
      </c>
      <c r="J72" s="21"/>
      <c r="K72" s="117">
        <f t="shared" si="8"/>
        <v>128</v>
      </c>
      <c r="L72" s="118">
        <f t="shared" si="9"/>
        <v>105.99680000000001</v>
      </c>
      <c r="M72" s="119">
        <f t="shared" si="6"/>
        <v>82.81</v>
      </c>
      <c r="N72" s="118">
        <f t="shared" si="10"/>
        <v>2.9951999999999996</v>
      </c>
      <c r="O72" s="120">
        <f t="shared" si="7"/>
        <v>2.34</v>
      </c>
    </row>
    <row r="73" spans="1:15" s="1" customFormat="1" ht="15" customHeight="1" x14ac:dyDescent="0.25">
      <c r="A73" s="11">
        <v>4</v>
      </c>
      <c r="B73" s="54">
        <v>50170</v>
      </c>
      <c r="C73" s="19" t="s">
        <v>59</v>
      </c>
      <c r="D73" s="163">
        <v>79</v>
      </c>
      <c r="E73" s="164">
        <v>3.8</v>
      </c>
      <c r="F73" s="164">
        <v>30.38</v>
      </c>
      <c r="G73" s="164">
        <v>48.1</v>
      </c>
      <c r="H73" s="164">
        <v>17.72</v>
      </c>
      <c r="I73" s="43">
        <f t="shared" si="5"/>
        <v>3.7974000000000001</v>
      </c>
      <c r="J73" s="21"/>
      <c r="K73" s="117">
        <f t="shared" si="8"/>
        <v>79</v>
      </c>
      <c r="L73" s="118">
        <f t="shared" si="9"/>
        <v>51.997799999999998</v>
      </c>
      <c r="M73" s="119">
        <f t="shared" si="6"/>
        <v>65.819999999999993</v>
      </c>
      <c r="N73" s="135">
        <f t="shared" si="10"/>
        <v>3.0019999999999998</v>
      </c>
      <c r="O73" s="120">
        <f t="shared" si="7"/>
        <v>3.8</v>
      </c>
    </row>
    <row r="74" spans="1:15" s="1" customFormat="1" ht="15" customHeight="1" x14ac:dyDescent="0.25">
      <c r="A74" s="11">
        <v>5</v>
      </c>
      <c r="B74" s="48">
        <v>50230</v>
      </c>
      <c r="C74" s="19" t="s">
        <v>60</v>
      </c>
      <c r="D74" s="163">
        <v>91</v>
      </c>
      <c r="E74" s="164">
        <v>8.7899999999999991</v>
      </c>
      <c r="F74" s="164">
        <v>28.57</v>
      </c>
      <c r="G74" s="164">
        <v>46.15</v>
      </c>
      <c r="H74" s="164">
        <v>16.48</v>
      </c>
      <c r="I74" s="43">
        <f t="shared" si="5"/>
        <v>3.7028999999999996</v>
      </c>
      <c r="J74" s="21"/>
      <c r="K74" s="117">
        <f t="shared" si="8"/>
        <v>91</v>
      </c>
      <c r="L74" s="118">
        <f t="shared" si="9"/>
        <v>56.993299999999998</v>
      </c>
      <c r="M74" s="119">
        <f t="shared" si="6"/>
        <v>62.629999999999995</v>
      </c>
      <c r="N74" s="118">
        <f t="shared" si="10"/>
        <v>7.998899999999999</v>
      </c>
      <c r="O74" s="120">
        <f t="shared" si="7"/>
        <v>8.7899999999999991</v>
      </c>
    </row>
    <row r="75" spans="1:15" s="1" customFormat="1" ht="15" customHeight="1" x14ac:dyDescent="0.25">
      <c r="A75" s="11">
        <v>6</v>
      </c>
      <c r="B75" s="48">
        <v>50340</v>
      </c>
      <c r="C75" s="19" t="s">
        <v>61</v>
      </c>
      <c r="D75" s="163">
        <v>67</v>
      </c>
      <c r="E75" s="164">
        <v>1.49</v>
      </c>
      <c r="F75" s="164">
        <v>17.91</v>
      </c>
      <c r="G75" s="164">
        <v>64.180000000000007</v>
      </c>
      <c r="H75" s="164">
        <v>16.420000000000002</v>
      </c>
      <c r="I75" s="43">
        <f t="shared" ref="I75:I125" si="11">(E75*2+F75*3+G75*4+H75*5)/100</f>
        <v>3.9553000000000003</v>
      </c>
      <c r="J75" s="21"/>
      <c r="K75" s="117">
        <f t="shared" si="8"/>
        <v>67</v>
      </c>
      <c r="L75" s="118">
        <f t="shared" si="9"/>
        <v>54.00200000000001</v>
      </c>
      <c r="M75" s="119">
        <f t="shared" si="6"/>
        <v>80.600000000000009</v>
      </c>
      <c r="N75" s="118">
        <f t="shared" si="10"/>
        <v>0.99829999999999997</v>
      </c>
      <c r="O75" s="120">
        <f t="shared" si="7"/>
        <v>1.49</v>
      </c>
    </row>
    <row r="76" spans="1:15" s="1" customFormat="1" ht="15" customHeight="1" x14ac:dyDescent="0.25">
      <c r="A76" s="11">
        <v>7</v>
      </c>
      <c r="B76" s="48">
        <v>50420</v>
      </c>
      <c r="C76" s="19" t="s">
        <v>62</v>
      </c>
      <c r="D76" s="163">
        <v>97</v>
      </c>
      <c r="E76" s="164"/>
      <c r="F76" s="164">
        <v>12.37</v>
      </c>
      <c r="G76" s="164">
        <v>60.82</v>
      </c>
      <c r="H76" s="164">
        <v>26.8</v>
      </c>
      <c r="I76" s="43">
        <f t="shared" si="11"/>
        <v>4.1438999999999995</v>
      </c>
      <c r="J76" s="21"/>
      <c r="K76" s="117">
        <f t="shared" si="8"/>
        <v>97</v>
      </c>
      <c r="L76" s="118">
        <f t="shared" si="9"/>
        <v>84.991400000000013</v>
      </c>
      <c r="M76" s="119">
        <f t="shared" si="6"/>
        <v>87.62</v>
      </c>
      <c r="N76" s="118">
        <f t="shared" si="10"/>
        <v>0</v>
      </c>
      <c r="O76" s="120">
        <f t="shared" si="7"/>
        <v>0</v>
      </c>
    </row>
    <row r="77" spans="1:15" s="1" customFormat="1" ht="15" customHeight="1" x14ac:dyDescent="0.25">
      <c r="A77" s="11">
        <v>8</v>
      </c>
      <c r="B77" s="48">
        <v>50450</v>
      </c>
      <c r="C77" s="19" t="s">
        <v>63</v>
      </c>
      <c r="D77" s="163">
        <v>143</v>
      </c>
      <c r="E77" s="164">
        <v>4.2</v>
      </c>
      <c r="F77" s="164">
        <v>31.47</v>
      </c>
      <c r="G77" s="164">
        <v>51.05</v>
      </c>
      <c r="H77" s="164">
        <v>13.29</v>
      </c>
      <c r="I77" s="43">
        <f t="shared" si="11"/>
        <v>3.7345999999999999</v>
      </c>
      <c r="J77" s="21"/>
      <c r="K77" s="117">
        <f t="shared" si="8"/>
        <v>143</v>
      </c>
      <c r="L77" s="118">
        <f t="shared" si="9"/>
        <v>92.006200000000007</v>
      </c>
      <c r="M77" s="119">
        <f t="shared" si="6"/>
        <v>64.34</v>
      </c>
      <c r="N77" s="118">
        <f t="shared" si="10"/>
        <v>6.0060000000000002</v>
      </c>
      <c r="O77" s="120">
        <f t="shared" si="7"/>
        <v>4.2</v>
      </c>
    </row>
    <row r="78" spans="1:15" s="1" customFormat="1" ht="15" customHeight="1" x14ac:dyDescent="0.25">
      <c r="A78" s="11">
        <v>9</v>
      </c>
      <c r="B78" s="48">
        <v>50620</v>
      </c>
      <c r="C78" s="19" t="s">
        <v>64</v>
      </c>
      <c r="D78" s="163">
        <v>47</v>
      </c>
      <c r="E78" s="164"/>
      <c r="F78" s="164">
        <v>27.66</v>
      </c>
      <c r="G78" s="164">
        <v>63.83</v>
      </c>
      <c r="H78" s="164">
        <v>8.51</v>
      </c>
      <c r="I78" s="43">
        <f t="shared" si="11"/>
        <v>3.8085000000000004</v>
      </c>
      <c r="J78" s="21"/>
      <c r="K78" s="117">
        <f t="shared" si="8"/>
        <v>47</v>
      </c>
      <c r="L78" s="118">
        <f t="shared" si="9"/>
        <v>33.9998</v>
      </c>
      <c r="M78" s="119">
        <f t="shared" si="6"/>
        <v>72.34</v>
      </c>
      <c r="N78" s="118">
        <f t="shared" si="10"/>
        <v>0</v>
      </c>
      <c r="O78" s="120">
        <f t="shared" si="7"/>
        <v>0</v>
      </c>
    </row>
    <row r="79" spans="1:15" s="1" customFormat="1" ht="15" customHeight="1" x14ac:dyDescent="0.25">
      <c r="A79" s="11">
        <v>10</v>
      </c>
      <c r="B79" s="48">
        <v>50760</v>
      </c>
      <c r="C79" s="19" t="s">
        <v>65</v>
      </c>
      <c r="D79" s="163">
        <v>119</v>
      </c>
      <c r="E79" s="164">
        <v>17.649999999999999</v>
      </c>
      <c r="F79" s="164">
        <v>23.53</v>
      </c>
      <c r="G79" s="164">
        <v>44.54</v>
      </c>
      <c r="H79" s="164">
        <v>14.29</v>
      </c>
      <c r="I79" s="43">
        <f t="shared" si="11"/>
        <v>3.5550000000000002</v>
      </c>
      <c r="J79" s="21"/>
      <c r="K79" s="117">
        <f t="shared" si="8"/>
        <v>119</v>
      </c>
      <c r="L79" s="118">
        <f t="shared" si="9"/>
        <v>70.0077</v>
      </c>
      <c r="M79" s="119">
        <f t="shared" si="6"/>
        <v>58.83</v>
      </c>
      <c r="N79" s="135">
        <f t="shared" si="10"/>
        <v>21.003499999999999</v>
      </c>
      <c r="O79" s="120">
        <f t="shared" si="7"/>
        <v>17.649999999999999</v>
      </c>
    </row>
    <row r="80" spans="1:15" s="1" customFormat="1" ht="15" customHeight="1" x14ac:dyDescent="0.25">
      <c r="A80" s="11">
        <v>11</v>
      </c>
      <c r="B80" s="48">
        <v>50780</v>
      </c>
      <c r="C80" s="19" t="s">
        <v>66</v>
      </c>
      <c r="D80" s="163">
        <v>130</v>
      </c>
      <c r="E80" s="164">
        <v>16.149999999999999</v>
      </c>
      <c r="F80" s="164">
        <v>41.54</v>
      </c>
      <c r="G80" s="164">
        <v>34.619999999999997</v>
      </c>
      <c r="H80" s="164">
        <v>7.69</v>
      </c>
      <c r="I80" s="43">
        <f t="shared" si="11"/>
        <v>3.3384999999999998</v>
      </c>
      <c r="J80" s="21"/>
      <c r="K80" s="117">
        <f t="shared" si="8"/>
        <v>130</v>
      </c>
      <c r="L80" s="118">
        <f t="shared" si="9"/>
        <v>55.002999999999993</v>
      </c>
      <c r="M80" s="119">
        <f t="shared" si="6"/>
        <v>42.309999999999995</v>
      </c>
      <c r="N80" s="135">
        <f t="shared" si="10"/>
        <v>20.995000000000001</v>
      </c>
      <c r="O80" s="120">
        <f t="shared" si="7"/>
        <v>16.149999999999999</v>
      </c>
    </row>
    <row r="81" spans="1:15" s="1" customFormat="1" ht="15" customHeight="1" x14ac:dyDescent="0.25">
      <c r="A81" s="11">
        <v>12</v>
      </c>
      <c r="B81" s="48">
        <v>50930</v>
      </c>
      <c r="C81" s="19" t="s">
        <v>67</v>
      </c>
      <c r="D81" s="163">
        <v>82</v>
      </c>
      <c r="E81" s="164">
        <v>7.32</v>
      </c>
      <c r="F81" s="164">
        <v>23.17</v>
      </c>
      <c r="G81" s="164">
        <v>48.78</v>
      </c>
      <c r="H81" s="164">
        <v>20.73</v>
      </c>
      <c r="I81" s="43">
        <f t="shared" si="11"/>
        <v>3.8291999999999997</v>
      </c>
      <c r="J81" s="21"/>
      <c r="K81" s="117">
        <f t="shared" si="8"/>
        <v>82</v>
      </c>
      <c r="L81" s="118">
        <f t="shared" si="9"/>
        <v>56.998200000000004</v>
      </c>
      <c r="M81" s="119">
        <f t="shared" si="6"/>
        <v>69.510000000000005</v>
      </c>
      <c r="N81" s="118">
        <f t="shared" si="10"/>
        <v>6.0023999999999997</v>
      </c>
      <c r="O81" s="120">
        <f t="shared" si="7"/>
        <v>7.32</v>
      </c>
    </row>
    <row r="82" spans="1:15" s="1" customFormat="1" ht="15" customHeight="1" x14ac:dyDescent="0.25">
      <c r="A82" s="15">
        <v>13</v>
      </c>
      <c r="B82" s="50">
        <v>51370</v>
      </c>
      <c r="C82" s="22" t="s">
        <v>68</v>
      </c>
      <c r="D82" s="163">
        <v>54</v>
      </c>
      <c r="E82" s="164">
        <v>7.41</v>
      </c>
      <c r="F82" s="164">
        <v>20.37</v>
      </c>
      <c r="G82" s="164">
        <v>40.74</v>
      </c>
      <c r="H82" s="164">
        <v>31.48</v>
      </c>
      <c r="I82" s="46">
        <f t="shared" si="11"/>
        <v>3.9629000000000003</v>
      </c>
      <c r="J82" s="21"/>
      <c r="K82" s="117">
        <f t="shared" si="8"/>
        <v>54</v>
      </c>
      <c r="L82" s="118">
        <f t="shared" si="9"/>
        <v>38.998800000000003</v>
      </c>
      <c r="M82" s="119">
        <f t="shared" si="6"/>
        <v>72.22</v>
      </c>
      <c r="N82" s="118">
        <f t="shared" si="10"/>
        <v>4.0014000000000003</v>
      </c>
      <c r="O82" s="120">
        <f t="shared" si="7"/>
        <v>7.41</v>
      </c>
    </row>
    <row r="83" spans="1:15" s="1" customFormat="1" ht="15" customHeight="1" thickBot="1" x14ac:dyDescent="0.3">
      <c r="A83" s="15">
        <v>14</v>
      </c>
      <c r="B83" s="50">
        <v>51580</v>
      </c>
      <c r="C83" s="22" t="s">
        <v>126</v>
      </c>
      <c r="D83" s="165">
        <v>130</v>
      </c>
      <c r="E83" s="166">
        <v>3.08</v>
      </c>
      <c r="F83" s="166">
        <v>19.23</v>
      </c>
      <c r="G83" s="166">
        <v>43.08</v>
      </c>
      <c r="H83" s="169">
        <v>34.619999999999997</v>
      </c>
      <c r="I83" s="46">
        <f t="shared" si="11"/>
        <v>4.0926999999999998</v>
      </c>
      <c r="J83" s="21"/>
      <c r="K83" s="121">
        <f t="shared" si="8"/>
        <v>130</v>
      </c>
      <c r="L83" s="122">
        <f t="shared" si="9"/>
        <v>101.00999999999998</v>
      </c>
      <c r="M83" s="123">
        <f t="shared" si="6"/>
        <v>77.699999999999989</v>
      </c>
      <c r="N83" s="122">
        <f t="shared" si="10"/>
        <v>4.0040000000000004</v>
      </c>
      <c r="O83" s="124">
        <f t="shared" si="7"/>
        <v>3.08</v>
      </c>
    </row>
    <row r="84" spans="1:15" s="1" customFormat="1" ht="15" customHeight="1" thickBot="1" x14ac:dyDescent="0.3">
      <c r="A84" s="35"/>
      <c r="B84" s="51"/>
      <c r="C84" s="37" t="s">
        <v>108</v>
      </c>
      <c r="D84" s="36">
        <f>SUM(D85:D115)</f>
        <v>3512</v>
      </c>
      <c r="E84" s="38">
        <v>7.8574999999999999</v>
      </c>
      <c r="F84" s="38">
        <v>25.526129032258066</v>
      </c>
      <c r="G84" s="38">
        <v>46.489354838709687</v>
      </c>
      <c r="H84" s="38">
        <v>20.88774193548387</v>
      </c>
      <c r="I84" s="39">
        <f>AVERAGE(I85:I115)</f>
        <v>3.8116870967741932</v>
      </c>
      <c r="J84" s="21"/>
      <c r="K84" s="131">
        <f t="shared" si="8"/>
        <v>3512</v>
      </c>
      <c r="L84" s="132">
        <f>SUM(L85:L115)</f>
        <v>2425.9809</v>
      </c>
      <c r="M84" s="133">
        <f t="shared" si="6"/>
        <v>67.377096774193561</v>
      </c>
      <c r="N84" s="132">
        <f>SUM(N85:N115)</f>
        <v>223.98630000000003</v>
      </c>
      <c r="O84" s="134">
        <f t="shared" si="7"/>
        <v>7.8574999999999999</v>
      </c>
    </row>
    <row r="85" spans="1:15" s="1" customFormat="1" ht="15" customHeight="1" x14ac:dyDescent="0.25">
      <c r="A85" s="60">
        <v>1</v>
      </c>
      <c r="B85" s="53">
        <v>60010</v>
      </c>
      <c r="C85" s="19" t="s">
        <v>70</v>
      </c>
      <c r="D85" s="172">
        <v>92</v>
      </c>
      <c r="E85" s="173"/>
      <c r="F85" s="173">
        <v>22.83</v>
      </c>
      <c r="G85" s="173">
        <v>64.13</v>
      </c>
      <c r="H85" s="173">
        <v>13.04</v>
      </c>
      <c r="I85" s="43">
        <f t="shared" si="11"/>
        <v>3.9020999999999999</v>
      </c>
      <c r="J85" s="21"/>
      <c r="K85" s="113">
        <f t="shared" si="8"/>
        <v>92</v>
      </c>
      <c r="L85" s="114">
        <f t="shared" si="9"/>
        <v>70.99639999999998</v>
      </c>
      <c r="M85" s="115">
        <f t="shared" si="6"/>
        <v>77.169999999999987</v>
      </c>
      <c r="N85" s="114">
        <f t="shared" ref="N85:N115" si="12">O85*K85/100</f>
        <v>0</v>
      </c>
      <c r="O85" s="116">
        <f t="shared" si="7"/>
        <v>0</v>
      </c>
    </row>
    <row r="86" spans="1:15" s="1" customFormat="1" ht="15" customHeight="1" x14ac:dyDescent="0.25">
      <c r="A86" s="23">
        <v>2</v>
      </c>
      <c r="B86" s="48">
        <v>60020</v>
      </c>
      <c r="C86" s="19" t="s">
        <v>71</v>
      </c>
      <c r="D86" s="170">
        <v>65</v>
      </c>
      <c r="E86" s="171">
        <v>15.38</v>
      </c>
      <c r="F86" s="171">
        <v>27.69</v>
      </c>
      <c r="G86" s="171">
        <v>41.54</v>
      </c>
      <c r="H86" s="171">
        <v>15.38</v>
      </c>
      <c r="I86" s="43">
        <f t="shared" si="11"/>
        <v>3.5688999999999997</v>
      </c>
      <c r="J86" s="21"/>
      <c r="K86" s="117">
        <f t="shared" si="8"/>
        <v>65</v>
      </c>
      <c r="L86" s="118">
        <f t="shared" si="9"/>
        <v>36.998000000000005</v>
      </c>
      <c r="M86" s="119">
        <f t="shared" si="6"/>
        <v>56.92</v>
      </c>
      <c r="N86" s="135">
        <f t="shared" si="12"/>
        <v>9.9969999999999999</v>
      </c>
      <c r="O86" s="120">
        <f t="shared" si="7"/>
        <v>15.38</v>
      </c>
    </row>
    <row r="87" spans="1:15" s="1" customFormat="1" ht="15" customHeight="1" x14ac:dyDescent="0.25">
      <c r="A87" s="23">
        <v>3</v>
      </c>
      <c r="B87" s="48">
        <v>60050</v>
      </c>
      <c r="C87" s="19" t="s">
        <v>72</v>
      </c>
      <c r="D87" s="170">
        <v>101</v>
      </c>
      <c r="E87" s="171">
        <v>9.9</v>
      </c>
      <c r="F87" s="171">
        <v>19.8</v>
      </c>
      <c r="G87" s="171">
        <v>53.47</v>
      </c>
      <c r="H87" s="171">
        <v>16.829999999999998</v>
      </c>
      <c r="I87" s="43">
        <f t="shared" si="11"/>
        <v>3.7722999999999995</v>
      </c>
      <c r="J87" s="21"/>
      <c r="K87" s="117">
        <f t="shared" si="8"/>
        <v>101</v>
      </c>
      <c r="L87" s="118">
        <f t="shared" si="9"/>
        <v>71.002999999999986</v>
      </c>
      <c r="M87" s="119">
        <f t="shared" si="6"/>
        <v>70.3</v>
      </c>
      <c r="N87" s="118">
        <f t="shared" si="12"/>
        <v>9.9990000000000006</v>
      </c>
      <c r="O87" s="120">
        <f t="shared" si="7"/>
        <v>9.9</v>
      </c>
    </row>
    <row r="88" spans="1:15" s="1" customFormat="1" ht="15" customHeight="1" x14ac:dyDescent="0.25">
      <c r="A88" s="23">
        <v>4</v>
      </c>
      <c r="B88" s="48">
        <v>60070</v>
      </c>
      <c r="C88" s="19" t="s">
        <v>73</v>
      </c>
      <c r="D88" s="170">
        <v>97</v>
      </c>
      <c r="E88" s="171"/>
      <c r="F88" s="171">
        <v>13.4</v>
      </c>
      <c r="G88" s="171">
        <v>42.27</v>
      </c>
      <c r="H88" s="171">
        <v>44.33</v>
      </c>
      <c r="I88" s="43">
        <f t="shared" si="11"/>
        <v>4.3093000000000004</v>
      </c>
      <c r="J88" s="21"/>
      <c r="K88" s="117">
        <f t="shared" si="8"/>
        <v>97</v>
      </c>
      <c r="L88" s="118">
        <f t="shared" si="9"/>
        <v>84.001999999999995</v>
      </c>
      <c r="M88" s="119">
        <f t="shared" si="6"/>
        <v>86.6</v>
      </c>
      <c r="N88" s="118">
        <f t="shared" si="12"/>
        <v>0</v>
      </c>
      <c r="O88" s="120">
        <f t="shared" si="7"/>
        <v>0</v>
      </c>
    </row>
    <row r="89" spans="1:15" s="1" customFormat="1" ht="15" customHeight="1" x14ac:dyDescent="0.25">
      <c r="A89" s="23">
        <v>5</v>
      </c>
      <c r="B89" s="48">
        <v>60180</v>
      </c>
      <c r="C89" s="19" t="s">
        <v>74</v>
      </c>
      <c r="D89" s="170">
        <v>140</v>
      </c>
      <c r="E89" s="171">
        <v>3.57</v>
      </c>
      <c r="F89" s="171">
        <v>12.86</v>
      </c>
      <c r="G89" s="171">
        <v>62.86</v>
      </c>
      <c r="H89" s="171">
        <v>20.71</v>
      </c>
      <c r="I89" s="43">
        <f t="shared" si="11"/>
        <v>4.0070999999999994</v>
      </c>
      <c r="J89" s="21"/>
      <c r="K89" s="117">
        <f t="shared" si="8"/>
        <v>140</v>
      </c>
      <c r="L89" s="118">
        <f t="shared" si="9"/>
        <v>116.99799999999999</v>
      </c>
      <c r="M89" s="119">
        <f t="shared" si="6"/>
        <v>83.57</v>
      </c>
      <c r="N89" s="118">
        <f t="shared" si="12"/>
        <v>4.9979999999999993</v>
      </c>
      <c r="O89" s="120">
        <f t="shared" si="7"/>
        <v>3.57</v>
      </c>
    </row>
    <row r="90" spans="1:15" s="1" customFormat="1" ht="15" customHeight="1" x14ac:dyDescent="0.25">
      <c r="A90" s="23">
        <v>6</v>
      </c>
      <c r="B90" s="48">
        <v>60240</v>
      </c>
      <c r="C90" s="19" t="s">
        <v>75</v>
      </c>
      <c r="D90" s="170">
        <v>150</v>
      </c>
      <c r="E90" s="171">
        <v>11.33</v>
      </c>
      <c r="F90" s="171">
        <v>25.33</v>
      </c>
      <c r="G90" s="171">
        <v>39.33</v>
      </c>
      <c r="H90" s="171">
        <v>24</v>
      </c>
      <c r="I90" s="43">
        <f t="shared" si="11"/>
        <v>3.7596999999999996</v>
      </c>
      <c r="J90" s="21"/>
      <c r="K90" s="117">
        <f t="shared" si="8"/>
        <v>150</v>
      </c>
      <c r="L90" s="118">
        <f t="shared" si="9"/>
        <v>94.995000000000005</v>
      </c>
      <c r="M90" s="119">
        <f t="shared" si="6"/>
        <v>63.33</v>
      </c>
      <c r="N90" s="135">
        <f t="shared" si="12"/>
        <v>16.995000000000001</v>
      </c>
      <c r="O90" s="120">
        <f t="shared" si="7"/>
        <v>11.33</v>
      </c>
    </row>
    <row r="91" spans="1:15" s="1" customFormat="1" ht="15" customHeight="1" x14ac:dyDescent="0.25">
      <c r="A91" s="23">
        <v>7</v>
      </c>
      <c r="B91" s="48">
        <v>60560</v>
      </c>
      <c r="C91" s="19" t="s">
        <v>76</v>
      </c>
      <c r="D91" s="170">
        <v>47</v>
      </c>
      <c r="E91" s="171">
        <v>6.38</v>
      </c>
      <c r="F91" s="171">
        <v>38.299999999999997</v>
      </c>
      <c r="G91" s="171">
        <v>42.55</v>
      </c>
      <c r="H91" s="171">
        <v>12.77</v>
      </c>
      <c r="I91" s="43">
        <f t="shared" si="11"/>
        <v>3.6171000000000002</v>
      </c>
      <c r="J91" s="21"/>
      <c r="K91" s="117">
        <f t="shared" si="8"/>
        <v>47</v>
      </c>
      <c r="L91" s="118">
        <f t="shared" si="9"/>
        <v>26.000399999999996</v>
      </c>
      <c r="M91" s="119">
        <f t="shared" si="6"/>
        <v>55.319999999999993</v>
      </c>
      <c r="N91" s="135">
        <f t="shared" si="12"/>
        <v>2.9986000000000002</v>
      </c>
      <c r="O91" s="120">
        <f t="shared" si="7"/>
        <v>6.38</v>
      </c>
    </row>
    <row r="92" spans="1:15" s="1" customFormat="1" ht="15" customHeight="1" x14ac:dyDescent="0.25">
      <c r="A92" s="23">
        <v>8</v>
      </c>
      <c r="B92" s="48">
        <v>60660</v>
      </c>
      <c r="C92" s="19" t="s">
        <v>77</v>
      </c>
      <c r="D92" s="170">
        <v>48</v>
      </c>
      <c r="E92" s="171">
        <v>4.17</v>
      </c>
      <c r="F92" s="171">
        <v>14.58</v>
      </c>
      <c r="G92" s="171">
        <v>56.25</v>
      </c>
      <c r="H92" s="171">
        <v>25</v>
      </c>
      <c r="I92" s="43">
        <f t="shared" si="11"/>
        <v>4.0207999999999995</v>
      </c>
      <c r="J92" s="21"/>
      <c r="K92" s="117">
        <f t="shared" si="8"/>
        <v>48</v>
      </c>
      <c r="L92" s="118">
        <f t="shared" si="9"/>
        <v>39</v>
      </c>
      <c r="M92" s="119">
        <f t="shared" si="6"/>
        <v>81.25</v>
      </c>
      <c r="N92" s="135">
        <f t="shared" si="12"/>
        <v>2.0015999999999998</v>
      </c>
      <c r="O92" s="120">
        <f t="shared" si="7"/>
        <v>4.17</v>
      </c>
    </row>
    <row r="93" spans="1:15" s="1" customFormat="1" ht="15" customHeight="1" x14ac:dyDescent="0.25">
      <c r="A93" s="23">
        <v>9</v>
      </c>
      <c r="B93" s="55">
        <v>60001</v>
      </c>
      <c r="C93" s="14" t="s">
        <v>69</v>
      </c>
      <c r="D93" s="170">
        <v>94</v>
      </c>
      <c r="E93" s="171">
        <v>28.72</v>
      </c>
      <c r="F93" s="171">
        <v>40.43</v>
      </c>
      <c r="G93" s="171">
        <v>25.53</v>
      </c>
      <c r="H93" s="171">
        <v>5.32</v>
      </c>
      <c r="I93" s="43">
        <f t="shared" si="11"/>
        <v>3.0745000000000005</v>
      </c>
      <c r="J93" s="21"/>
      <c r="K93" s="117">
        <f t="shared" si="8"/>
        <v>94</v>
      </c>
      <c r="L93" s="118">
        <f t="shared" si="9"/>
        <v>28.999000000000002</v>
      </c>
      <c r="M93" s="119">
        <f t="shared" si="6"/>
        <v>30.85</v>
      </c>
      <c r="N93" s="135">
        <f t="shared" si="12"/>
        <v>26.996799999999997</v>
      </c>
      <c r="O93" s="120">
        <f t="shared" si="7"/>
        <v>28.72</v>
      </c>
    </row>
    <row r="94" spans="1:15" s="1" customFormat="1" ht="15" customHeight="1" x14ac:dyDescent="0.25">
      <c r="A94" s="23">
        <v>10</v>
      </c>
      <c r="B94" s="48">
        <v>60701</v>
      </c>
      <c r="C94" s="19" t="s">
        <v>78</v>
      </c>
      <c r="D94" s="170">
        <v>47</v>
      </c>
      <c r="E94" s="171">
        <v>12.77</v>
      </c>
      <c r="F94" s="171">
        <v>48.94</v>
      </c>
      <c r="G94" s="171">
        <v>27.66</v>
      </c>
      <c r="H94" s="171">
        <v>10.64</v>
      </c>
      <c r="I94" s="44">
        <f t="shared" si="11"/>
        <v>3.3620000000000001</v>
      </c>
      <c r="J94" s="21"/>
      <c r="K94" s="117">
        <f t="shared" si="8"/>
        <v>47</v>
      </c>
      <c r="L94" s="118">
        <f t="shared" si="9"/>
        <v>18.000999999999998</v>
      </c>
      <c r="M94" s="119">
        <f t="shared" si="6"/>
        <v>38.299999999999997</v>
      </c>
      <c r="N94" s="118">
        <f t="shared" si="12"/>
        <v>6.0018999999999991</v>
      </c>
      <c r="O94" s="120">
        <f t="shared" si="7"/>
        <v>12.77</v>
      </c>
    </row>
    <row r="95" spans="1:15" s="1" customFormat="1" ht="15" customHeight="1" x14ac:dyDescent="0.25">
      <c r="A95" s="23">
        <v>11</v>
      </c>
      <c r="B95" s="48">
        <v>60850</v>
      </c>
      <c r="C95" s="19" t="s">
        <v>79</v>
      </c>
      <c r="D95" s="170">
        <v>88</v>
      </c>
      <c r="E95" s="171">
        <v>7.95</v>
      </c>
      <c r="F95" s="171">
        <v>22.73</v>
      </c>
      <c r="G95" s="171">
        <v>48.86</v>
      </c>
      <c r="H95" s="171">
        <v>20.45</v>
      </c>
      <c r="I95" s="43">
        <f t="shared" si="11"/>
        <v>3.8177999999999996</v>
      </c>
      <c r="J95" s="21"/>
      <c r="K95" s="117">
        <f t="shared" si="8"/>
        <v>88</v>
      </c>
      <c r="L95" s="118">
        <f t="shared" si="9"/>
        <v>60.99280000000001</v>
      </c>
      <c r="M95" s="119">
        <f t="shared" si="6"/>
        <v>69.31</v>
      </c>
      <c r="N95" s="118">
        <f t="shared" si="12"/>
        <v>6.9960000000000004</v>
      </c>
      <c r="O95" s="120">
        <f t="shared" si="7"/>
        <v>7.95</v>
      </c>
    </row>
    <row r="96" spans="1:15" s="1" customFormat="1" ht="15" customHeight="1" x14ac:dyDescent="0.25">
      <c r="A96" s="23">
        <v>12</v>
      </c>
      <c r="B96" s="48">
        <v>60910</v>
      </c>
      <c r="C96" s="19" t="s">
        <v>80</v>
      </c>
      <c r="D96" s="170">
        <v>72</v>
      </c>
      <c r="E96" s="171">
        <v>9.7200000000000006</v>
      </c>
      <c r="F96" s="171">
        <v>31.94</v>
      </c>
      <c r="G96" s="171">
        <v>50</v>
      </c>
      <c r="H96" s="171">
        <v>8.33</v>
      </c>
      <c r="I96" s="43">
        <f t="shared" si="11"/>
        <v>3.5690999999999997</v>
      </c>
      <c r="J96" s="21"/>
      <c r="K96" s="117">
        <f t="shared" si="8"/>
        <v>72</v>
      </c>
      <c r="L96" s="118">
        <f t="shared" si="9"/>
        <v>41.997600000000006</v>
      </c>
      <c r="M96" s="119">
        <f t="shared" si="6"/>
        <v>58.33</v>
      </c>
      <c r="N96" s="118">
        <f t="shared" si="12"/>
        <v>6.9984000000000002</v>
      </c>
      <c r="O96" s="120">
        <f t="shared" si="7"/>
        <v>9.7200000000000006</v>
      </c>
    </row>
    <row r="97" spans="1:15" s="1" customFormat="1" ht="15" customHeight="1" x14ac:dyDescent="0.25">
      <c r="A97" s="23">
        <v>13</v>
      </c>
      <c r="B97" s="48">
        <v>60980</v>
      </c>
      <c r="C97" s="19" t="s">
        <v>81</v>
      </c>
      <c r="D97" s="170">
        <v>96</v>
      </c>
      <c r="E97" s="171">
        <v>9.3800000000000008</v>
      </c>
      <c r="F97" s="171">
        <v>22.92</v>
      </c>
      <c r="G97" s="171">
        <v>39.58</v>
      </c>
      <c r="H97" s="171">
        <v>28.13</v>
      </c>
      <c r="I97" s="43">
        <f t="shared" si="11"/>
        <v>3.8649</v>
      </c>
      <c r="J97" s="21"/>
      <c r="K97" s="117">
        <f t="shared" si="8"/>
        <v>96</v>
      </c>
      <c r="L97" s="118">
        <f t="shared" si="9"/>
        <v>65.001599999999996</v>
      </c>
      <c r="M97" s="119">
        <f t="shared" si="6"/>
        <v>67.709999999999994</v>
      </c>
      <c r="N97" s="118">
        <f t="shared" si="12"/>
        <v>9.0047999999999995</v>
      </c>
      <c r="O97" s="120">
        <f t="shared" si="7"/>
        <v>9.3800000000000008</v>
      </c>
    </row>
    <row r="98" spans="1:15" s="1" customFormat="1" ht="15" customHeight="1" x14ac:dyDescent="0.25">
      <c r="A98" s="23">
        <v>14</v>
      </c>
      <c r="B98" s="48">
        <v>61080</v>
      </c>
      <c r="C98" s="19" t="s">
        <v>82</v>
      </c>
      <c r="D98" s="170">
        <v>132</v>
      </c>
      <c r="E98" s="171">
        <v>7.58</v>
      </c>
      <c r="F98" s="171">
        <v>21.97</v>
      </c>
      <c r="G98" s="171">
        <v>44.7</v>
      </c>
      <c r="H98" s="171">
        <v>25.76</v>
      </c>
      <c r="I98" s="43">
        <f t="shared" si="11"/>
        <v>3.8867000000000003</v>
      </c>
      <c r="J98" s="21"/>
      <c r="K98" s="117">
        <f t="shared" si="8"/>
        <v>132</v>
      </c>
      <c r="L98" s="118">
        <f t="shared" si="9"/>
        <v>93.007200000000012</v>
      </c>
      <c r="M98" s="119">
        <f t="shared" si="6"/>
        <v>70.460000000000008</v>
      </c>
      <c r="N98" s="118">
        <f t="shared" si="12"/>
        <v>10.005600000000001</v>
      </c>
      <c r="O98" s="120">
        <f t="shared" si="7"/>
        <v>7.58</v>
      </c>
    </row>
    <row r="99" spans="1:15" s="1" customFormat="1" ht="15" customHeight="1" x14ac:dyDescent="0.25">
      <c r="A99" s="23">
        <v>15</v>
      </c>
      <c r="B99" s="48">
        <v>61150</v>
      </c>
      <c r="C99" s="19" t="s">
        <v>83</v>
      </c>
      <c r="D99" s="170">
        <v>92</v>
      </c>
      <c r="E99" s="171">
        <v>4.3499999999999996</v>
      </c>
      <c r="F99" s="171">
        <v>23.91</v>
      </c>
      <c r="G99" s="171">
        <v>45.65</v>
      </c>
      <c r="H99" s="171">
        <v>26.09</v>
      </c>
      <c r="I99" s="43">
        <f t="shared" si="11"/>
        <v>3.9347999999999996</v>
      </c>
      <c r="J99" s="21"/>
      <c r="K99" s="117">
        <f t="shared" si="8"/>
        <v>92</v>
      </c>
      <c r="L99" s="118">
        <f t="shared" si="9"/>
        <v>66.000799999999998</v>
      </c>
      <c r="M99" s="119">
        <f t="shared" si="6"/>
        <v>71.739999999999995</v>
      </c>
      <c r="N99" s="118">
        <f t="shared" si="12"/>
        <v>4.0019999999999998</v>
      </c>
      <c r="O99" s="120">
        <f t="shared" si="7"/>
        <v>4.3499999999999996</v>
      </c>
    </row>
    <row r="100" spans="1:15" s="1" customFormat="1" ht="15" customHeight="1" x14ac:dyDescent="0.25">
      <c r="A100" s="23">
        <v>16</v>
      </c>
      <c r="B100" s="48">
        <v>61210</v>
      </c>
      <c r="C100" s="19" t="s">
        <v>84</v>
      </c>
      <c r="D100" s="170">
        <v>41</v>
      </c>
      <c r="E100" s="171">
        <v>2.44</v>
      </c>
      <c r="F100" s="171">
        <v>26.83</v>
      </c>
      <c r="G100" s="171">
        <v>58.54</v>
      </c>
      <c r="H100" s="171">
        <v>12.2</v>
      </c>
      <c r="I100" s="43">
        <f t="shared" si="11"/>
        <v>3.8052999999999999</v>
      </c>
      <c r="J100" s="21"/>
      <c r="K100" s="117">
        <f t="shared" si="8"/>
        <v>41</v>
      </c>
      <c r="L100" s="118">
        <f t="shared" si="9"/>
        <v>29.003399999999996</v>
      </c>
      <c r="M100" s="119">
        <f t="shared" si="6"/>
        <v>70.739999999999995</v>
      </c>
      <c r="N100" s="118">
        <f t="shared" si="12"/>
        <v>1.0004</v>
      </c>
      <c r="O100" s="120">
        <f t="shared" si="7"/>
        <v>2.44</v>
      </c>
    </row>
    <row r="101" spans="1:15" s="1" customFormat="1" ht="15" customHeight="1" x14ac:dyDescent="0.25">
      <c r="A101" s="23">
        <v>17</v>
      </c>
      <c r="B101" s="48">
        <v>61290</v>
      </c>
      <c r="C101" s="19" t="s">
        <v>85</v>
      </c>
      <c r="D101" s="170">
        <v>63</v>
      </c>
      <c r="E101" s="171">
        <v>14.29</v>
      </c>
      <c r="F101" s="171">
        <v>33.33</v>
      </c>
      <c r="G101" s="171">
        <v>36.51</v>
      </c>
      <c r="H101" s="171">
        <v>15.87</v>
      </c>
      <c r="I101" s="43">
        <f t="shared" si="11"/>
        <v>3.5396000000000005</v>
      </c>
      <c r="J101" s="21"/>
      <c r="K101" s="117">
        <f t="shared" si="8"/>
        <v>63</v>
      </c>
      <c r="L101" s="118">
        <f t="shared" si="9"/>
        <v>32.999399999999994</v>
      </c>
      <c r="M101" s="119">
        <f t="shared" si="6"/>
        <v>52.379999999999995</v>
      </c>
      <c r="N101" s="135">
        <f t="shared" si="12"/>
        <v>9.002699999999999</v>
      </c>
      <c r="O101" s="120">
        <f t="shared" si="7"/>
        <v>14.29</v>
      </c>
    </row>
    <row r="102" spans="1:15" s="1" customFormat="1" ht="15" customHeight="1" x14ac:dyDescent="0.25">
      <c r="A102" s="23">
        <v>18</v>
      </c>
      <c r="B102" s="48">
        <v>61340</v>
      </c>
      <c r="C102" s="19" t="s">
        <v>86</v>
      </c>
      <c r="D102" s="170">
        <v>116</v>
      </c>
      <c r="E102" s="171">
        <v>10.34</v>
      </c>
      <c r="F102" s="171">
        <v>41.38</v>
      </c>
      <c r="G102" s="171">
        <v>36.21</v>
      </c>
      <c r="H102" s="171">
        <v>12.07</v>
      </c>
      <c r="I102" s="43">
        <f t="shared" si="11"/>
        <v>3.5001000000000007</v>
      </c>
      <c r="J102" s="21"/>
      <c r="K102" s="117">
        <f t="shared" si="8"/>
        <v>116</v>
      </c>
      <c r="L102" s="118">
        <f t="shared" si="9"/>
        <v>56.004800000000003</v>
      </c>
      <c r="M102" s="119">
        <f t="shared" si="6"/>
        <v>48.28</v>
      </c>
      <c r="N102" s="135">
        <f t="shared" si="12"/>
        <v>11.994400000000001</v>
      </c>
      <c r="O102" s="120">
        <f t="shared" si="7"/>
        <v>10.34</v>
      </c>
    </row>
    <row r="103" spans="1:15" s="1" customFormat="1" ht="15" customHeight="1" x14ac:dyDescent="0.25">
      <c r="A103" s="60">
        <v>19</v>
      </c>
      <c r="B103" s="48">
        <v>61390</v>
      </c>
      <c r="C103" s="19" t="s">
        <v>87</v>
      </c>
      <c r="D103" s="170">
        <v>79</v>
      </c>
      <c r="E103" s="171">
        <v>6.33</v>
      </c>
      <c r="F103" s="171">
        <v>36.71</v>
      </c>
      <c r="G103" s="171">
        <v>50.63</v>
      </c>
      <c r="H103" s="171">
        <v>6.33</v>
      </c>
      <c r="I103" s="43">
        <f t="shared" si="11"/>
        <v>3.5695999999999999</v>
      </c>
      <c r="J103" s="21"/>
      <c r="K103" s="117">
        <f t="shared" si="8"/>
        <v>79</v>
      </c>
      <c r="L103" s="118">
        <f t="shared" si="9"/>
        <v>44.998400000000004</v>
      </c>
      <c r="M103" s="119">
        <f t="shared" si="6"/>
        <v>56.96</v>
      </c>
      <c r="N103" s="118">
        <f t="shared" si="12"/>
        <v>5.0007000000000001</v>
      </c>
      <c r="O103" s="120">
        <f t="shared" si="7"/>
        <v>6.33</v>
      </c>
    </row>
    <row r="104" spans="1:15" s="1" customFormat="1" ht="15" customHeight="1" x14ac:dyDescent="0.25">
      <c r="A104" s="16">
        <v>20</v>
      </c>
      <c r="B104" s="48">
        <v>61410</v>
      </c>
      <c r="C104" s="19" t="s">
        <v>88</v>
      </c>
      <c r="D104" s="170">
        <v>87</v>
      </c>
      <c r="E104" s="171">
        <v>4.5999999999999996</v>
      </c>
      <c r="F104" s="171">
        <v>11.49</v>
      </c>
      <c r="G104" s="171">
        <v>52.87</v>
      </c>
      <c r="H104" s="171">
        <v>31.03</v>
      </c>
      <c r="I104" s="43">
        <f t="shared" si="11"/>
        <v>4.1029999999999998</v>
      </c>
      <c r="J104" s="21"/>
      <c r="K104" s="117">
        <f t="shared" si="8"/>
        <v>87</v>
      </c>
      <c r="L104" s="118">
        <f t="shared" si="9"/>
        <v>72.992999999999995</v>
      </c>
      <c r="M104" s="119">
        <f t="shared" si="6"/>
        <v>83.9</v>
      </c>
      <c r="N104" s="118">
        <f t="shared" si="12"/>
        <v>4.0019999999999998</v>
      </c>
      <c r="O104" s="120">
        <f t="shared" si="7"/>
        <v>4.5999999999999996</v>
      </c>
    </row>
    <row r="105" spans="1:15" s="1" customFormat="1" ht="15" customHeight="1" x14ac:dyDescent="0.25">
      <c r="A105" s="11">
        <v>21</v>
      </c>
      <c r="B105" s="48">
        <v>61430</v>
      </c>
      <c r="C105" s="19" t="s">
        <v>116</v>
      </c>
      <c r="D105" s="170">
        <v>212</v>
      </c>
      <c r="E105" s="171">
        <v>3.77</v>
      </c>
      <c r="F105" s="171">
        <v>29.25</v>
      </c>
      <c r="G105" s="171">
        <v>47.64</v>
      </c>
      <c r="H105" s="171">
        <v>19.34</v>
      </c>
      <c r="I105" s="43">
        <f t="shared" si="11"/>
        <v>3.8254999999999999</v>
      </c>
      <c r="J105" s="21"/>
      <c r="K105" s="117">
        <f t="shared" si="8"/>
        <v>212</v>
      </c>
      <c r="L105" s="118">
        <f t="shared" si="9"/>
        <v>141.99760000000001</v>
      </c>
      <c r="M105" s="119">
        <f t="shared" si="6"/>
        <v>66.98</v>
      </c>
      <c r="N105" s="118">
        <f t="shared" si="12"/>
        <v>7.9923999999999999</v>
      </c>
      <c r="O105" s="120">
        <f t="shared" si="7"/>
        <v>3.77</v>
      </c>
    </row>
    <row r="106" spans="1:15" s="1" customFormat="1" ht="15" customHeight="1" x14ac:dyDescent="0.25">
      <c r="A106" s="11">
        <v>22</v>
      </c>
      <c r="B106" s="48">
        <v>61440</v>
      </c>
      <c r="C106" s="19" t="s">
        <v>89</v>
      </c>
      <c r="D106" s="170">
        <v>248</v>
      </c>
      <c r="E106" s="171">
        <v>5.65</v>
      </c>
      <c r="F106" s="171">
        <v>29.44</v>
      </c>
      <c r="G106" s="171">
        <v>45.56</v>
      </c>
      <c r="H106" s="171">
        <v>19.350000000000001</v>
      </c>
      <c r="I106" s="43">
        <f t="shared" si="11"/>
        <v>3.7861000000000002</v>
      </c>
      <c r="J106" s="21"/>
      <c r="K106" s="117">
        <f t="shared" si="8"/>
        <v>248</v>
      </c>
      <c r="L106" s="118">
        <f t="shared" si="9"/>
        <v>160.9768</v>
      </c>
      <c r="M106" s="119">
        <f t="shared" si="6"/>
        <v>64.91</v>
      </c>
      <c r="N106" s="118">
        <f t="shared" si="12"/>
        <v>14.012</v>
      </c>
      <c r="O106" s="120">
        <f t="shared" si="7"/>
        <v>5.65</v>
      </c>
    </row>
    <row r="107" spans="1:15" s="1" customFormat="1" ht="15" customHeight="1" x14ac:dyDescent="0.25">
      <c r="A107" s="11">
        <v>23</v>
      </c>
      <c r="B107" s="48">
        <v>61450</v>
      </c>
      <c r="C107" s="19" t="s">
        <v>117</v>
      </c>
      <c r="D107" s="170">
        <v>124</v>
      </c>
      <c r="E107" s="171">
        <v>5.65</v>
      </c>
      <c r="F107" s="171">
        <v>14.52</v>
      </c>
      <c r="G107" s="171">
        <v>57.26</v>
      </c>
      <c r="H107" s="171">
        <v>22.58</v>
      </c>
      <c r="I107" s="43">
        <f t="shared" si="11"/>
        <v>3.9679999999999995</v>
      </c>
      <c r="J107" s="21"/>
      <c r="K107" s="117">
        <f t="shared" si="8"/>
        <v>124</v>
      </c>
      <c r="L107" s="118">
        <f t="shared" si="9"/>
        <v>99.001599999999996</v>
      </c>
      <c r="M107" s="119">
        <f t="shared" si="6"/>
        <v>79.84</v>
      </c>
      <c r="N107" s="118">
        <f t="shared" si="12"/>
        <v>7.0060000000000002</v>
      </c>
      <c r="O107" s="120">
        <f t="shared" si="7"/>
        <v>5.65</v>
      </c>
    </row>
    <row r="108" spans="1:15" s="1" customFormat="1" ht="15" customHeight="1" x14ac:dyDescent="0.25">
      <c r="A108" s="11">
        <v>24</v>
      </c>
      <c r="B108" s="48">
        <v>61470</v>
      </c>
      <c r="C108" s="19" t="s">
        <v>90</v>
      </c>
      <c r="D108" s="170">
        <v>127</v>
      </c>
      <c r="E108" s="171">
        <v>5.51</v>
      </c>
      <c r="F108" s="171">
        <v>22.83</v>
      </c>
      <c r="G108" s="171">
        <v>38.58</v>
      </c>
      <c r="H108" s="171">
        <v>33.07</v>
      </c>
      <c r="I108" s="43">
        <f t="shared" si="11"/>
        <v>3.9917999999999996</v>
      </c>
      <c r="J108" s="21"/>
      <c r="K108" s="117">
        <f t="shared" si="8"/>
        <v>127</v>
      </c>
      <c r="L108" s="118">
        <f t="shared" si="9"/>
        <v>90.995500000000007</v>
      </c>
      <c r="M108" s="119">
        <f t="shared" si="6"/>
        <v>71.650000000000006</v>
      </c>
      <c r="N108" s="118">
        <f t="shared" si="12"/>
        <v>6.9977</v>
      </c>
      <c r="O108" s="120">
        <f t="shared" si="7"/>
        <v>5.51</v>
      </c>
    </row>
    <row r="109" spans="1:15" s="1" customFormat="1" ht="15" customHeight="1" x14ac:dyDescent="0.25">
      <c r="A109" s="11">
        <v>25</v>
      </c>
      <c r="B109" s="48">
        <v>61490</v>
      </c>
      <c r="C109" s="19" t="s">
        <v>118</v>
      </c>
      <c r="D109" s="170">
        <v>236</v>
      </c>
      <c r="E109" s="171">
        <v>1.69</v>
      </c>
      <c r="F109" s="171">
        <v>13.14</v>
      </c>
      <c r="G109" s="171">
        <v>54.24</v>
      </c>
      <c r="H109" s="171">
        <v>30.93</v>
      </c>
      <c r="I109" s="43">
        <f t="shared" si="11"/>
        <v>4.1440999999999999</v>
      </c>
      <c r="J109" s="21"/>
      <c r="K109" s="117">
        <f t="shared" si="8"/>
        <v>236</v>
      </c>
      <c r="L109" s="118">
        <f t="shared" si="9"/>
        <v>201.00119999999998</v>
      </c>
      <c r="M109" s="119">
        <f t="shared" si="6"/>
        <v>85.17</v>
      </c>
      <c r="N109" s="118">
        <f t="shared" si="12"/>
        <v>3.9883999999999999</v>
      </c>
      <c r="O109" s="120">
        <f t="shared" si="7"/>
        <v>1.69</v>
      </c>
    </row>
    <row r="110" spans="1:15" s="1" customFormat="1" ht="15" customHeight="1" x14ac:dyDescent="0.25">
      <c r="A110" s="11">
        <v>26</v>
      </c>
      <c r="B110" s="48">
        <v>61500</v>
      </c>
      <c r="C110" s="19" t="s">
        <v>119</v>
      </c>
      <c r="D110" s="170">
        <v>123</v>
      </c>
      <c r="E110" s="171">
        <v>4.07</v>
      </c>
      <c r="F110" s="171">
        <v>23.58</v>
      </c>
      <c r="G110" s="171">
        <v>51.22</v>
      </c>
      <c r="H110" s="171">
        <v>21.14</v>
      </c>
      <c r="I110" s="43">
        <f t="shared" si="11"/>
        <v>3.8945999999999996</v>
      </c>
      <c r="J110" s="21"/>
      <c r="K110" s="117">
        <f t="shared" si="8"/>
        <v>123</v>
      </c>
      <c r="L110" s="118">
        <f t="shared" si="9"/>
        <v>89.002800000000008</v>
      </c>
      <c r="M110" s="119">
        <f t="shared" si="6"/>
        <v>72.36</v>
      </c>
      <c r="N110" s="118">
        <f t="shared" si="12"/>
        <v>5.0061</v>
      </c>
      <c r="O110" s="120">
        <f t="shared" si="7"/>
        <v>4.07</v>
      </c>
    </row>
    <row r="111" spans="1:15" s="1" customFormat="1" ht="15" customHeight="1" x14ac:dyDescent="0.25">
      <c r="A111" s="11">
        <v>27</v>
      </c>
      <c r="B111" s="48">
        <v>61510</v>
      </c>
      <c r="C111" s="19" t="s">
        <v>91</v>
      </c>
      <c r="D111" s="170">
        <v>102</v>
      </c>
      <c r="E111" s="171">
        <v>3.92</v>
      </c>
      <c r="F111" s="171">
        <v>20.59</v>
      </c>
      <c r="G111" s="171">
        <v>55.88</v>
      </c>
      <c r="H111" s="171">
        <v>19.61</v>
      </c>
      <c r="I111" s="66">
        <f t="shared" si="11"/>
        <v>3.9117999999999999</v>
      </c>
      <c r="J111" s="21"/>
      <c r="K111" s="117">
        <f t="shared" si="8"/>
        <v>102</v>
      </c>
      <c r="L111" s="118">
        <f t="shared" si="9"/>
        <v>76.999800000000008</v>
      </c>
      <c r="M111" s="119">
        <f t="shared" si="6"/>
        <v>75.490000000000009</v>
      </c>
      <c r="N111" s="118">
        <f t="shared" si="12"/>
        <v>3.9983999999999997</v>
      </c>
      <c r="O111" s="120">
        <f t="shared" si="7"/>
        <v>3.92</v>
      </c>
    </row>
    <row r="112" spans="1:15" s="1" customFormat="1" ht="15" customHeight="1" x14ac:dyDescent="0.25">
      <c r="A112" s="11">
        <v>28</v>
      </c>
      <c r="B112" s="50">
        <v>61520</v>
      </c>
      <c r="C112" s="22" t="s">
        <v>120</v>
      </c>
      <c r="D112" s="170">
        <v>207</v>
      </c>
      <c r="E112" s="171"/>
      <c r="F112" s="171">
        <v>23.19</v>
      </c>
      <c r="G112" s="171">
        <v>52.66</v>
      </c>
      <c r="H112" s="171">
        <v>24.15</v>
      </c>
      <c r="I112" s="43">
        <f t="shared" si="11"/>
        <v>4.0095999999999998</v>
      </c>
      <c r="J112" s="21"/>
      <c r="K112" s="117">
        <f t="shared" si="8"/>
        <v>207</v>
      </c>
      <c r="L112" s="118">
        <f t="shared" si="9"/>
        <v>158.9967</v>
      </c>
      <c r="M112" s="119">
        <f t="shared" si="6"/>
        <v>76.81</v>
      </c>
      <c r="N112" s="118">
        <f t="shared" si="12"/>
        <v>0</v>
      </c>
      <c r="O112" s="120">
        <f t="shared" si="7"/>
        <v>0</v>
      </c>
    </row>
    <row r="113" spans="1:15" s="1" customFormat="1" ht="15" customHeight="1" x14ac:dyDescent="0.25">
      <c r="A113" s="15">
        <v>29</v>
      </c>
      <c r="B113" s="50">
        <v>61540</v>
      </c>
      <c r="C113" s="22" t="s">
        <v>121</v>
      </c>
      <c r="D113" s="176">
        <v>155</v>
      </c>
      <c r="E113" s="177">
        <v>5.16</v>
      </c>
      <c r="F113" s="177">
        <v>25.81</v>
      </c>
      <c r="G113" s="177">
        <v>45.81</v>
      </c>
      <c r="H113" s="178">
        <v>23.23</v>
      </c>
      <c r="I113" s="46">
        <f t="shared" si="11"/>
        <v>3.8714</v>
      </c>
      <c r="J113" s="21"/>
      <c r="K113" s="117">
        <f t="shared" si="8"/>
        <v>155</v>
      </c>
      <c r="L113" s="118">
        <f t="shared" si="9"/>
        <v>107.012</v>
      </c>
      <c r="M113" s="119">
        <f t="shared" si="6"/>
        <v>69.040000000000006</v>
      </c>
      <c r="N113" s="118">
        <f t="shared" si="12"/>
        <v>7.9980000000000011</v>
      </c>
      <c r="O113" s="120">
        <f t="shared" si="7"/>
        <v>5.16</v>
      </c>
    </row>
    <row r="114" spans="1:15" s="1" customFormat="1" ht="15" customHeight="1" x14ac:dyDescent="0.25">
      <c r="A114" s="15">
        <v>30</v>
      </c>
      <c r="B114" s="50">
        <v>61560</v>
      </c>
      <c r="C114" s="22" t="s">
        <v>123</v>
      </c>
      <c r="D114" s="179">
        <v>126</v>
      </c>
      <c r="E114" s="179">
        <v>13.49</v>
      </c>
      <c r="F114" s="180">
        <v>37.299999999999997</v>
      </c>
      <c r="G114" s="179">
        <v>34.130000000000003</v>
      </c>
      <c r="H114" s="179">
        <v>15.08</v>
      </c>
      <c r="I114" s="46">
        <f t="shared" si="11"/>
        <v>3.5079999999999996</v>
      </c>
      <c r="J114" s="21"/>
      <c r="K114" s="117">
        <f t="shared" si="8"/>
        <v>126</v>
      </c>
      <c r="L114" s="118">
        <f t="shared" si="9"/>
        <v>62.004600000000003</v>
      </c>
      <c r="M114" s="119">
        <f t="shared" si="6"/>
        <v>49.21</v>
      </c>
      <c r="N114" s="135">
        <f t="shared" si="12"/>
        <v>16.997399999999999</v>
      </c>
      <c r="O114" s="120">
        <f t="shared" si="7"/>
        <v>13.49</v>
      </c>
    </row>
    <row r="115" spans="1:15" s="1" customFormat="1" ht="15" customHeight="1" thickBot="1" x14ac:dyDescent="0.3">
      <c r="A115" s="12">
        <v>31</v>
      </c>
      <c r="B115" s="50">
        <v>61570</v>
      </c>
      <c r="C115" s="22" t="s">
        <v>125</v>
      </c>
      <c r="D115" s="181">
        <v>105</v>
      </c>
      <c r="E115" s="182">
        <v>1.9</v>
      </c>
      <c r="F115" s="174">
        <v>14.29</v>
      </c>
      <c r="G115" s="174">
        <v>39.049999999999997</v>
      </c>
      <c r="H115" s="175">
        <v>44.76</v>
      </c>
      <c r="I115" s="45">
        <f t="shared" si="11"/>
        <v>4.2666999999999993</v>
      </c>
      <c r="J115" s="21"/>
      <c r="K115" s="121">
        <f t="shared" si="8"/>
        <v>105</v>
      </c>
      <c r="L115" s="122">
        <f t="shared" si="9"/>
        <v>88.000500000000017</v>
      </c>
      <c r="M115" s="123">
        <f t="shared" si="6"/>
        <v>83.81</v>
      </c>
      <c r="N115" s="122">
        <f t="shared" si="12"/>
        <v>1.9950000000000001</v>
      </c>
      <c r="O115" s="124">
        <f t="shared" si="7"/>
        <v>1.9</v>
      </c>
    </row>
    <row r="116" spans="1:15" s="1" customFormat="1" ht="15" customHeight="1" thickBot="1" x14ac:dyDescent="0.3">
      <c r="A116" s="40"/>
      <c r="B116" s="56"/>
      <c r="C116" s="37" t="s">
        <v>109</v>
      </c>
      <c r="D116" s="84">
        <f>SUM(D117:D125)</f>
        <v>969</v>
      </c>
      <c r="E116" s="38">
        <v>4.6957142857142866</v>
      </c>
      <c r="F116" s="38">
        <v>16.57</v>
      </c>
      <c r="G116" s="38">
        <v>46.89</v>
      </c>
      <c r="H116" s="38">
        <v>32.885555555555555</v>
      </c>
      <c r="I116" s="39">
        <f>AVERAGE(I117:I125)</f>
        <v>4.0900222222222222</v>
      </c>
      <c r="J116" s="21"/>
      <c r="K116" s="131">
        <f t="shared" si="8"/>
        <v>969</v>
      </c>
      <c r="L116" s="132">
        <f>SUM(L117:L125)</f>
        <v>725.97649999999999</v>
      </c>
      <c r="M116" s="133">
        <f t="shared" si="6"/>
        <v>79.775555555555556</v>
      </c>
      <c r="N116" s="132">
        <f>SUM(N117:N125)</f>
        <v>40.992699999999999</v>
      </c>
      <c r="O116" s="134">
        <f t="shared" si="7"/>
        <v>4.6957142857142866</v>
      </c>
    </row>
    <row r="117" spans="1:15" s="1" customFormat="1" ht="15" customHeight="1" x14ac:dyDescent="0.25">
      <c r="A117" s="10">
        <v>1</v>
      </c>
      <c r="B117" s="49">
        <v>70020</v>
      </c>
      <c r="C117" s="13" t="s">
        <v>92</v>
      </c>
      <c r="D117" s="189">
        <v>102</v>
      </c>
      <c r="E117" s="190"/>
      <c r="F117" s="190">
        <v>9.8000000000000007</v>
      </c>
      <c r="G117" s="190">
        <v>52.94</v>
      </c>
      <c r="H117" s="190">
        <v>37.25</v>
      </c>
      <c r="I117" s="42">
        <f t="shared" si="11"/>
        <v>4.2740999999999998</v>
      </c>
      <c r="J117" s="21"/>
      <c r="K117" s="113">
        <f t="shared" si="8"/>
        <v>102</v>
      </c>
      <c r="L117" s="114">
        <f t="shared" si="9"/>
        <v>91.993799999999993</v>
      </c>
      <c r="M117" s="115">
        <f t="shared" si="6"/>
        <v>90.19</v>
      </c>
      <c r="N117" s="114">
        <f t="shared" ref="N117:N125" si="13">O117*K117/100</f>
        <v>0</v>
      </c>
      <c r="O117" s="116">
        <f t="shared" si="7"/>
        <v>0</v>
      </c>
    </row>
    <row r="118" spans="1:15" s="1" customFormat="1" ht="15" customHeight="1" x14ac:dyDescent="0.25">
      <c r="A118" s="16">
        <v>2</v>
      </c>
      <c r="B118" s="48">
        <v>70110</v>
      </c>
      <c r="C118" s="19" t="s">
        <v>95</v>
      </c>
      <c r="D118" s="183">
        <v>44</v>
      </c>
      <c r="E118" s="184">
        <v>2.27</v>
      </c>
      <c r="F118" s="184">
        <v>11.36</v>
      </c>
      <c r="G118" s="184">
        <v>47.73</v>
      </c>
      <c r="H118" s="184">
        <v>38.64</v>
      </c>
      <c r="I118" s="43">
        <f t="shared" si="11"/>
        <v>4.2274000000000003</v>
      </c>
      <c r="J118" s="21"/>
      <c r="K118" s="117">
        <f t="shared" si="8"/>
        <v>44</v>
      </c>
      <c r="L118" s="118">
        <f t="shared" si="9"/>
        <v>38.002800000000001</v>
      </c>
      <c r="M118" s="119">
        <f t="shared" si="6"/>
        <v>86.37</v>
      </c>
      <c r="N118" s="118">
        <f t="shared" si="13"/>
        <v>0.99879999999999991</v>
      </c>
      <c r="O118" s="120">
        <f t="shared" si="7"/>
        <v>2.27</v>
      </c>
    </row>
    <row r="119" spans="1:15" s="1" customFormat="1" ht="15" customHeight="1" x14ac:dyDescent="0.25">
      <c r="A119" s="11">
        <v>3</v>
      </c>
      <c r="B119" s="48">
        <v>70021</v>
      </c>
      <c r="C119" s="19" t="s">
        <v>93</v>
      </c>
      <c r="D119" s="183">
        <v>85</v>
      </c>
      <c r="E119" s="184"/>
      <c r="F119" s="184">
        <v>1.18</v>
      </c>
      <c r="G119" s="184">
        <v>48.24</v>
      </c>
      <c r="H119" s="184">
        <v>50.59</v>
      </c>
      <c r="I119" s="43">
        <f t="shared" si="11"/>
        <v>4.4945000000000004</v>
      </c>
      <c r="J119" s="21"/>
      <c r="K119" s="117">
        <f t="shared" si="8"/>
        <v>85</v>
      </c>
      <c r="L119" s="118">
        <f t="shared" si="9"/>
        <v>84.005500000000012</v>
      </c>
      <c r="M119" s="119">
        <f t="shared" si="6"/>
        <v>98.830000000000013</v>
      </c>
      <c r="N119" s="118">
        <f t="shared" si="13"/>
        <v>0</v>
      </c>
      <c r="O119" s="120">
        <f t="shared" si="7"/>
        <v>0</v>
      </c>
    </row>
    <row r="120" spans="1:15" s="1" customFormat="1" ht="15" customHeight="1" x14ac:dyDescent="0.25">
      <c r="A120" s="11">
        <v>4</v>
      </c>
      <c r="B120" s="48">
        <v>70040</v>
      </c>
      <c r="C120" s="19" t="s">
        <v>94</v>
      </c>
      <c r="D120" s="183">
        <v>70</v>
      </c>
      <c r="E120" s="184">
        <v>5.71</v>
      </c>
      <c r="F120" s="184">
        <v>18.57</v>
      </c>
      <c r="G120" s="184">
        <v>35.71</v>
      </c>
      <c r="H120" s="184">
        <v>40</v>
      </c>
      <c r="I120" s="43">
        <f t="shared" si="11"/>
        <v>4.0997000000000003</v>
      </c>
      <c r="J120" s="21"/>
      <c r="K120" s="117">
        <f t="shared" si="8"/>
        <v>70</v>
      </c>
      <c r="L120" s="118">
        <f t="shared" si="9"/>
        <v>52.997000000000007</v>
      </c>
      <c r="M120" s="119">
        <f t="shared" si="6"/>
        <v>75.710000000000008</v>
      </c>
      <c r="N120" s="118">
        <f t="shared" si="13"/>
        <v>3.9969999999999999</v>
      </c>
      <c r="O120" s="120">
        <f t="shared" si="7"/>
        <v>5.71</v>
      </c>
    </row>
    <row r="121" spans="1:15" s="1" customFormat="1" ht="15" customHeight="1" x14ac:dyDescent="0.25">
      <c r="A121" s="11">
        <v>5</v>
      </c>
      <c r="B121" s="48">
        <v>70100</v>
      </c>
      <c r="C121" s="19" t="s">
        <v>110</v>
      </c>
      <c r="D121" s="183">
        <v>80</v>
      </c>
      <c r="E121" s="184">
        <v>2.5</v>
      </c>
      <c r="F121" s="184">
        <v>12.5</v>
      </c>
      <c r="G121" s="184">
        <v>53.75</v>
      </c>
      <c r="H121" s="184">
        <v>31.25</v>
      </c>
      <c r="I121" s="43">
        <f t="shared" si="11"/>
        <v>4.1375000000000002</v>
      </c>
      <c r="J121" s="21"/>
      <c r="K121" s="117">
        <f t="shared" si="8"/>
        <v>80</v>
      </c>
      <c r="L121" s="118">
        <f t="shared" si="9"/>
        <v>68</v>
      </c>
      <c r="M121" s="119">
        <f t="shared" si="6"/>
        <v>85</v>
      </c>
      <c r="N121" s="118">
        <f t="shared" si="13"/>
        <v>2</v>
      </c>
      <c r="O121" s="120">
        <f t="shared" si="7"/>
        <v>2.5</v>
      </c>
    </row>
    <row r="122" spans="1:15" s="1" customFormat="1" ht="15" customHeight="1" x14ac:dyDescent="0.25">
      <c r="A122" s="11">
        <v>6</v>
      </c>
      <c r="B122" s="48">
        <v>70270</v>
      </c>
      <c r="C122" s="19" t="s">
        <v>96</v>
      </c>
      <c r="D122" s="183">
        <v>77</v>
      </c>
      <c r="E122" s="184">
        <v>3.9</v>
      </c>
      <c r="F122" s="184">
        <v>11.69</v>
      </c>
      <c r="G122" s="184">
        <v>37.659999999999997</v>
      </c>
      <c r="H122" s="184">
        <v>46.75</v>
      </c>
      <c r="I122" s="43">
        <f t="shared" si="11"/>
        <v>4.2725999999999997</v>
      </c>
      <c r="J122" s="21"/>
      <c r="K122" s="117">
        <f t="shared" si="8"/>
        <v>77</v>
      </c>
      <c r="L122" s="118">
        <f t="shared" si="9"/>
        <v>64.995699999999999</v>
      </c>
      <c r="M122" s="119">
        <f t="shared" si="6"/>
        <v>84.41</v>
      </c>
      <c r="N122" s="118">
        <f t="shared" si="13"/>
        <v>3.0030000000000001</v>
      </c>
      <c r="O122" s="120">
        <f t="shared" si="7"/>
        <v>3.9</v>
      </c>
    </row>
    <row r="123" spans="1:15" s="1" customFormat="1" ht="15" customHeight="1" x14ac:dyDescent="0.25">
      <c r="A123" s="11">
        <v>7</v>
      </c>
      <c r="B123" s="48">
        <v>70510</v>
      </c>
      <c r="C123" s="19" t="s">
        <v>97</v>
      </c>
      <c r="D123" s="183">
        <v>31</v>
      </c>
      <c r="E123" s="184">
        <v>6.45</v>
      </c>
      <c r="F123" s="184">
        <v>29.03</v>
      </c>
      <c r="G123" s="184">
        <v>54.84</v>
      </c>
      <c r="H123" s="184">
        <v>9.68</v>
      </c>
      <c r="I123" s="43">
        <f t="shared" si="11"/>
        <v>3.6775000000000002</v>
      </c>
      <c r="J123" s="21"/>
      <c r="K123" s="117">
        <f t="shared" si="8"/>
        <v>31</v>
      </c>
      <c r="L123" s="118">
        <f t="shared" si="9"/>
        <v>20.001200000000004</v>
      </c>
      <c r="M123" s="119">
        <f t="shared" si="6"/>
        <v>64.52000000000001</v>
      </c>
      <c r="N123" s="118">
        <f t="shared" si="13"/>
        <v>1.9995000000000003</v>
      </c>
      <c r="O123" s="125">
        <f t="shared" si="7"/>
        <v>6.45</v>
      </c>
    </row>
    <row r="124" spans="1:15" s="1" customFormat="1" ht="15" customHeight="1" x14ac:dyDescent="0.25">
      <c r="A124" s="15">
        <v>8</v>
      </c>
      <c r="B124" s="50">
        <v>10880</v>
      </c>
      <c r="C124" s="22" t="s">
        <v>122</v>
      </c>
      <c r="D124" s="185">
        <v>363</v>
      </c>
      <c r="E124" s="186">
        <v>6.06</v>
      </c>
      <c r="F124" s="186">
        <v>32.78</v>
      </c>
      <c r="G124" s="186">
        <v>42.42</v>
      </c>
      <c r="H124" s="186">
        <v>18.73</v>
      </c>
      <c r="I124" s="46">
        <f t="shared" si="11"/>
        <v>3.7378999999999998</v>
      </c>
      <c r="J124" s="21"/>
      <c r="K124" s="117">
        <f t="shared" si="8"/>
        <v>363</v>
      </c>
      <c r="L124" s="118">
        <f t="shared" si="9"/>
        <v>221.97450000000001</v>
      </c>
      <c r="M124" s="119">
        <f t="shared" si="6"/>
        <v>61.150000000000006</v>
      </c>
      <c r="N124" s="118">
        <f t="shared" si="13"/>
        <v>21.997799999999998</v>
      </c>
      <c r="O124" s="120">
        <f t="shared" si="7"/>
        <v>6.06</v>
      </c>
    </row>
    <row r="125" spans="1:15" s="1" customFormat="1" ht="15" customHeight="1" thickBot="1" x14ac:dyDescent="0.3">
      <c r="A125" s="12">
        <v>9</v>
      </c>
      <c r="B125" s="52">
        <v>10890</v>
      </c>
      <c r="C125" s="20" t="s">
        <v>124</v>
      </c>
      <c r="D125" s="191">
        <v>117</v>
      </c>
      <c r="E125" s="187">
        <v>5.98</v>
      </c>
      <c r="F125" s="187">
        <v>22.22</v>
      </c>
      <c r="G125" s="187">
        <v>48.72</v>
      </c>
      <c r="H125" s="188">
        <v>23.08</v>
      </c>
      <c r="I125" s="45">
        <f t="shared" si="11"/>
        <v>3.8889999999999998</v>
      </c>
      <c r="J125" s="21"/>
      <c r="K125" s="126">
        <f t="shared" si="8"/>
        <v>117</v>
      </c>
      <c r="L125" s="127">
        <f t="shared" si="9"/>
        <v>84.006</v>
      </c>
      <c r="M125" s="128">
        <f t="shared" si="6"/>
        <v>71.8</v>
      </c>
      <c r="N125" s="127">
        <f t="shared" si="13"/>
        <v>6.9966000000000008</v>
      </c>
      <c r="O125" s="129">
        <f t="shared" si="7"/>
        <v>5.98</v>
      </c>
    </row>
    <row r="126" spans="1:15" ht="15" customHeight="1" x14ac:dyDescent="0.25">
      <c r="A126" s="6"/>
      <c r="B126" s="6"/>
      <c r="C126" s="6"/>
      <c r="D126" s="385" t="s">
        <v>100</v>
      </c>
      <c r="E126" s="385"/>
      <c r="F126" s="385"/>
      <c r="G126" s="385"/>
      <c r="H126" s="385"/>
      <c r="I126" s="57">
        <f>AVERAGE(I7,I9:I17,I19:I30,I32:I48,I50:I68,I70:I83,I85:I115,I117:I125)</f>
        <v>3.8294585585585583</v>
      </c>
      <c r="J126" s="4"/>
      <c r="M126" s="130"/>
      <c r="N126" s="130"/>
      <c r="O126" s="130"/>
    </row>
    <row r="127" spans="1:15" ht="15" customHeight="1" x14ac:dyDescent="0.25">
      <c r="A127" s="6"/>
      <c r="B127" s="6"/>
      <c r="C127" s="6"/>
      <c r="D127" s="6"/>
      <c r="E127" s="7"/>
      <c r="F127" s="7"/>
      <c r="G127" s="8"/>
      <c r="H127" s="8"/>
      <c r="I127" s="9"/>
      <c r="J127" s="4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ontainsBlanks" dxfId="321" priority="1">
      <formula>LEN(TRIM(I6))=0</formula>
    </cfRule>
    <cfRule type="cellIs" dxfId="320" priority="18" stopIfTrue="1" operator="between">
      <formula>$I$126</formula>
      <formula>4.137</formula>
    </cfRule>
    <cfRule type="cellIs" dxfId="319" priority="19" stopIfTrue="1" operator="lessThan">
      <formula>3.5</formula>
    </cfRule>
    <cfRule type="cellIs" dxfId="318" priority="20" stopIfTrue="1" operator="between">
      <formula>$I$126</formula>
      <formula>3.5</formula>
    </cfRule>
    <cfRule type="cellIs" dxfId="317" priority="21" stopIfTrue="1" operator="between">
      <formula>4.5</formula>
      <formula>$I$126</formula>
    </cfRule>
    <cfRule type="cellIs" dxfId="316" priority="22" stopIfTrue="1" operator="greaterThanOrEqual">
      <formula>4.5</formula>
    </cfRule>
  </conditionalFormatting>
  <conditionalFormatting sqref="N7:O8 N10:O125">
    <cfRule type="cellIs" dxfId="315" priority="3" operator="equal">
      <formula>"-"</formula>
    </cfRule>
    <cfRule type="cellIs" dxfId="314" priority="4" operator="equal">
      <formula>0</formula>
    </cfRule>
    <cfRule type="cellIs" dxfId="313" priority="5" operator="greaterThanOrEqual">
      <formula>9.99</formula>
    </cfRule>
    <cfRule type="cellIs" dxfId="312" priority="6" operator="between">
      <formula>0</formula>
      <formula>9.99</formula>
    </cfRule>
  </conditionalFormatting>
  <conditionalFormatting sqref="M7:M8 M10:M125">
    <cfRule type="cellIs" dxfId="311" priority="2" operator="between">
      <formula>90</formula>
      <formula>100</formula>
    </cfRule>
    <cfRule type="cellIs" dxfId="310" priority="14" operator="equal">
      <formula>"-"</formula>
    </cfRule>
    <cfRule type="cellIs" dxfId="309" priority="15" operator="lessThan">
      <formula>50</formula>
    </cfRule>
    <cfRule type="cellIs" dxfId="308" priority="16" operator="between">
      <formula>50</formula>
      <formula>$M$6</formula>
    </cfRule>
    <cfRule type="cellIs" dxfId="307" priority="17" operator="between">
      <formula>$M$6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36"/>
      <c r="L1" s="17" t="s">
        <v>134</v>
      </c>
    </row>
    <row r="2" spans="1:16" ht="18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2021</v>
      </c>
      <c r="J2" s="4"/>
      <c r="K2" s="27"/>
      <c r="L2" s="17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137</v>
      </c>
    </row>
    <row r="4" spans="1:16" ht="18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89" t="s">
        <v>132</v>
      </c>
      <c r="F4" s="390"/>
      <c r="G4" s="390"/>
      <c r="H4" s="391"/>
      <c r="I4" s="383" t="s">
        <v>101</v>
      </c>
      <c r="J4" s="4"/>
      <c r="K4" s="18"/>
      <c r="L4" s="17" t="s">
        <v>136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>
        <f>A7+A17+A30+A48+A68+A83+A115+A125</f>
        <v>112</v>
      </c>
      <c r="B6" s="30"/>
      <c r="C6" s="30" t="s">
        <v>102</v>
      </c>
      <c r="D6" s="31">
        <f>D7+D8+D18+D31+D49+D69+D84+D116</f>
        <v>12476</v>
      </c>
      <c r="E6" s="99">
        <f>AVERAGE(E7,E9:E17,E19:E30,E32:E48,E50:E68,E70:E83,E85:E115,E117:E125)</f>
        <v>1.928918918918918</v>
      </c>
      <c r="F6" s="100">
        <f t="shared" ref="F6:H6" si="0">AVERAGE(F7,F9:F17,F19:F30,F32:F48,F50:F68,F70:F83,F85:F115,F117:F125)</f>
        <v>16.941441441441437</v>
      </c>
      <c r="G6" s="100">
        <f t="shared" si="0"/>
        <v>42.360630630630602</v>
      </c>
      <c r="H6" s="101">
        <f t="shared" si="0"/>
        <v>38.769369369369365</v>
      </c>
      <c r="I6" s="58">
        <v>4.17</v>
      </c>
      <c r="J6" s="21"/>
      <c r="K6" s="131">
        <f>D6</f>
        <v>12476</v>
      </c>
      <c r="L6" s="132">
        <f>L7+L8+L18+L31+L49+L69+L84+L116</f>
        <v>10220.049199999999</v>
      </c>
      <c r="M6" s="133">
        <f t="shared" ref="M6:M69" si="1">G6+H6</f>
        <v>81.129999999999967</v>
      </c>
      <c r="N6" s="132">
        <f>N7+N8+N18+N31+N49+N69+N84+N116</f>
        <v>217.0171</v>
      </c>
      <c r="O6" s="134">
        <f t="shared" ref="O6:O69" si="2">E6</f>
        <v>1.928918918918918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57</v>
      </c>
      <c r="D7" s="71">
        <v>75</v>
      </c>
      <c r="E7" s="72">
        <v>0</v>
      </c>
      <c r="F7" s="72">
        <v>26.67</v>
      </c>
      <c r="G7" s="72">
        <v>52</v>
      </c>
      <c r="H7" s="72">
        <v>21.33</v>
      </c>
      <c r="I7" s="64">
        <f>(E7*2+F7*3+G7*4+H7*5)/100</f>
        <v>3.9465999999999997</v>
      </c>
      <c r="J7" s="65"/>
      <c r="K7" s="109">
        <f t="shared" ref="K7:K70" si="3">D7</f>
        <v>75</v>
      </c>
      <c r="L7" s="110">
        <f t="shared" ref="L7:L70" si="4">M7*K7/100</f>
        <v>54.997500000000002</v>
      </c>
      <c r="M7" s="111">
        <f t="shared" si="1"/>
        <v>73.33</v>
      </c>
      <c r="N7" s="110">
        <f t="shared" ref="N7:N70" si="5">O7*K7/100</f>
        <v>0</v>
      </c>
      <c r="O7" s="112">
        <f t="shared" si="2"/>
        <v>0</v>
      </c>
      <c r="P7" s="61"/>
    </row>
    <row r="8" spans="1:16" ht="15" customHeight="1" thickBot="1" x14ac:dyDescent="0.3">
      <c r="A8" s="32"/>
      <c r="B8" s="25"/>
      <c r="C8" s="33" t="s">
        <v>103</v>
      </c>
      <c r="D8" s="34">
        <f>SUM(D9:D17)</f>
        <v>914</v>
      </c>
      <c r="E8" s="96">
        <f t="shared" ref="E8:H8" si="6">AVERAGE(E9:E17)</f>
        <v>0.68666666666666665</v>
      </c>
      <c r="F8" s="96">
        <f t="shared" si="6"/>
        <v>13.876666666666667</v>
      </c>
      <c r="G8" s="96">
        <f t="shared" si="6"/>
        <v>38.714444444444446</v>
      </c>
      <c r="H8" s="96">
        <f t="shared" si="6"/>
        <v>46.721111111111114</v>
      </c>
      <c r="I8" s="41">
        <f>AVERAGE(I9:I17)</f>
        <v>4.3146666666666667</v>
      </c>
      <c r="J8" s="21"/>
      <c r="K8" s="131">
        <f t="shared" si="3"/>
        <v>914</v>
      </c>
      <c r="L8" s="132">
        <f>SUM(L9:L17)</f>
        <v>780.98829999999998</v>
      </c>
      <c r="M8" s="133">
        <f t="shared" si="1"/>
        <v>85.435555555555567</v>
      </c>
      <c r="N8" s="132">
        <f>SUM(N9:N17)</f>
        <v>6.0030000000000001</v>
      </c>
      <c r="O8" s="134">
        <f t="shared" si="2"/>
        <v>0.68666666666666665</v>
      </c>
      <c r="P8" s="70"/>
    </row>
    <row r="9" spans="1:16" s="1" customFormat="1" ht="15" customHeight="1" x14ac:dyDescent="0.25">
      <c r="A9" s="10">
        <v>1</v>
      </c>
      <c r="B9" s="49">
        <v>10003</v>
      </c>
      <c r="C9" s="13" t="s">
        <v>7</v>
      </c>
      <c r="D9" s="68">
        <v>50</v>
      </c>
      <c r="E9" s="68">
        <v>0</v>
      </c>
      <c r="F9" s="98">
        <v>2</v>
      </c>
      <c r="G9" s="98">
        <v>50</v>
      </c>
      <c r="H9" s="98">
        <v>48</v>
      </c>
      <c r="I9" s="42">
        <f>(E9*2+F9*3+G9*4+H9*5)/100</f>
        <v>4.46</v>
      </c>
      <c r="J9" s="21"/>
      <c r="K9" s="113">
        <f t="shared" si="3"/>
        <v>50</v>
      </c>
      <c r="L9" s="114">
        <f t="shared" si="4"/>
        <v>49</v>
      </c>
      <c r="M9" s="115">
        <f t="shared" si="1"/>
        <v>98</v>
      </c>
      <c r="N9" s="114">
        <f t="shared" si="5"/>
        <v>0</v>
      </c>
      <c r="O9" s="116">
        <f t="shared" si="2"/>
        <v>0</v>
      </c>
      <c r="P9" s="62"/>
    </row>
    <row r="10" spans="1:16" s="1" customFormat="1" ht="15" customHeight="1" x14ac:dyDescent="0.25">
      <c r="A10" s="11">
        <v>2</v>
      </c>
      <c r="B10" s="48">
        <v>10002</v>
      </c>
      <c r="C10" s="19" t="s">
        <v>6</v>
      </c>
      <c r="D10" s="71">
        <v>99</v>
      </c>
      <c r="E10" s="72">
        <v>0</v>
      </c>
      <c r="F10" s="72">
        <v>16.16</v>
      </c>
      <c r="G10" s="72">
        <v>40.4</v>
      </c>
      <c r="H10" s="72">
        <v>43.43</v>
      </c>
      <c r="I10" s="43">
        <f>(E10*2+F10*3+G10*4+H10*5)/100</f>
        <v>4.2723000000000004</v>
      </c>
      <c r="J10" s="21"/>
      <c r="K10" s="117">
        <f t="shared" si="3"/>
        <v>99</v>
      </c>
      <c r="L10" s="118">
        <f t="shared" si="4"/>
        <v>82.991699999999994</v>
      </c>
      <c r="M10" s="119">
        <f t="shared" si="1"/>
        <v>83.83</v>
      </c>
      <c r="N10" s="118">
        <f t="shared" si="5"/>
        <v>0</v>
      </c>
      <c r="O10" s="120">
        <f t="shared" si="2"/>
        <v>0</v>
      </c>
      <c r="P10" s="62"/>
    </row>
    <row r="11" spans="1:16" s="1" customFormat="1" ht="15" customHeight="1" x14ac:dyDescent="0.25">
      <c r="A11" s="11">
        <v>3</v>
      </c>
      <c r="B11" s="48">
        <v>10090</v>
      </c>
      <c r="C11" s="19" t="s">
        <v>9</v>
      </c>
      <c r="D11" s="71">
        <v>182</v>
      </c>
      <c r="E11" s="72">
        <v>0</v>
      </c>
      <c r="F11" s="72">
        <v>8.7899999999999991</v>
      </c>
      <c r="G11" s="72">
        <v>28.02</v>
      </c>
      <c r="H11" s="72">
        <v>63.19</v>
      </c>
      <c r="I11" s="43">
        <f t="shared" ref="I11:I71" si="7">(E11*2+F11*3+G11*4+H11*5)/100</f>
        <v>4.5439999999999996</v>
      </c>
      <c r="J11" s="21"/>
      <c r="K11" s="117">
        <f t="shared" si="3"/>
        <v>182</v>
      </c>
      <c r="L11" s="118">
        <f t="shared" si="4"/>
        <v>166.00219999999999</v>
      </c>
      <c r="M11" s="119">
        <f t="shared" si="1"/>
        <v>91.21</v>
      </c>
      <c r="N11" s="118">
        <f t="shared" si="5"/>
        <v>0</v>
      </c>
      <c r="O11" s="120">
        <f t="shared" si="2"/>
        <v>0</v>
      </c>
      <c r="P11" s="62"/>
    </row>
    <row r="12" spans="1:16" s="1" customFormat="1" ht="15" customHeight="1" x14ac:dyDescent="0.25">
      <c r="A12" s="11">
        <v>4</v>
      </c>
      <c r="B12" s="50">
        <v>10004</v>
      </c>
      <c r="C12" s="22" t="s">
        <v>8</v>
      </c>
      <c r="D12" s="71">
        <v>108</v>
      </c>
      <c r="E12" s="72">
        <v>0</v>
      </c>
      <c r="F12" s="72">
        <v>0</v>
      </c>
      <c r="G12" s="72">
        <v>16.670000000000002</v>
      </c>
      <c r="H12" s="72">
        <v>83.33</v>
      </c>
      <c r="I12" s="46">
        <f t="shared" si="7"/>
        <v>4.8332999999999995</v>
      </c>
      <c r="J12" s="21"/>
      <c r="K12" s="117">
        <f t="shared" si="3"/>
        <v>108</v>
      </c>
      <c r="L12" s="118">
        <f t="shared" si="4"/>
        <v>108</v>
      </c>
      <c r="M12" s="119">
        <f t="shared" si="1"/>
        <v>100</v>
      </c>
      <c r="N12" s="118">
        <f t="shared" si="5"/>
        <v>0</v>
      </c>
      <c r="O12" s="120">
        <f t="shared" si="2"/>
        <v>0</v>
      </c>
      <c r="P12" s="62"/>
    </row>
    <row r="13" spans="1:16" s="1" customFormat="1" ht="14.25" customHeight="1" x14ac:dyDescent="0.25">
      <c r="A13" s="11">
        <v>5</v>
      </c>
      <c r="B13" s="48">
        <v>10001</v>
      </c>
      <c r="C13" s="19" t="s">
        <v>5</v>
      </c>
      <c r="D13" s="71">
        <v>73</v>
      </c>
      <c r="E13" s="72">
        <v>0</v>
      </c>
      <c r="F13" s="72">
        <v>5.48</v>
      </c>
      <c r="G13" s="72">
        <v>43.84</v>
      </c>
      <c r="H13" s="72">
        <v>50.68</v>
      </c>
      <c r="I13" s="43">
        <f t="shared" si="7"/>
        <v>4.4520000000000008</v>
      </c>
      <c r="J13" s="21"/>
      <c r="K13" s="117">
        <f t="shared" si="3"/>
        <v>73</v>
      </c>
      <c r="L13" s="118">
        <f t="shared" si="4"/>
        <v>68.999600000000015</v>
      </c>
      <c r="M13" s="119">
        <f t="shared" si="1"/>
        <v>94.52000000000001</v>
      </c>
      <c r="N13" s="118">
        <f t="shared" si="5"/>
        <v>0</v>
      </c>
      <c r="O13" s="120">
        <f t="shared" si="2"/>
        <v>0</v>
      </c>
      <c r="P13" s="62"/>
    </row>
    <row r="14" spans="1:16" s="1" customFormat="1" ht="15" customHeight="1" x14ac:dyDescent="0.25">
      <c r="A14" s="11">
        <v>6</v>
      </c>
      <c r="B14" s="48">
        <v>10120</v>
      </c>
      <c r="C14" s="19" t="s">
        <v>10</v>
      </c>
      <c r="D14" s="71">
        <v>85</v>
      </c>
      <c r="E14" s="72">
        <v>1.18</v>
      </c>
      <c r="F14" s="72">
        <v>27.06</v>
      </c>
      <c r="G14" s="72">
        <v>50.59</v>
      </c>
      <c r="H14" s="72">
        <v>21.18</v>
      </c>
      <c r="I14" s="43">
        <f t="shared" si="7"/>
        <v>3.9179999999999997</v>
      </c>
      <c r="J14" s="21"/>
      <c r="K14" s="117">
        <f t="shared" si="3"/>
        <v>85</v>
      </c>
      <c r="L14" s="118">
        <f t="shared" si="4"/>
        <v>61.004500000000007</v>
      </c>
      <c r="M14" s="119">
        <f t="shared" si="1"/>
        <v>71.77000000000001</v>
      </c>
      <c r="N14" s="118">
        <f t="shared" si="5"/>
        <v>1.0029999999999999</v>
      </c>
      <c r="O14" s="120">
        <f t="shared" si="2"/>
        <v>1.18</v>
      </c>
      <c r="P14" s="62"/>
    </row>
    <row r="15" spans="1:16" s="1" customFormat="1" ht="15" customHeight="1" x14ac:dyDescent="0.25">
      <c r="A15" s="11">
        <v>7</v>
      </c>
      <c r="B15" s="48">
        <v>10190</v>
      </c>
      <c r="C15" s="19" t="s">
        <v>11</v>
      </c>
      <c r="D15" s="71">
        <v>117</v>
      </c>
      <c r="E15" s="72">
        <v>0</v>
      </c>
      <c r="F15" s="72">
        <v>9.4</v>
      </c>
      <c r="G15" s="72">
        <v>29.91</v>
      </c>
      <c r="H15" s="72">
        <v>60.68</v>
      </c>
      <c r="I15" s="43">
        <f t="shared" si="7"/>
        <v>4.5124000000000004</v>
      </c>
      <c r="J15" s="21"/>
      <c r="K15" s="117">
        <f t="shared" si="3"/>
        <v>117</v>
      </c>
      <c r="L15" s="118">
        <f t="shared" si="4"/>
        <v>105.9903</v>
      </c>
      <c r="M15" s="119">
        <f t="shared" si="1"/>
        <v>90.59</v>
      </c>
      <c r="N15" s="118">
        <f t="shared" si="5"/>
        <v>0</v>
      </c>
      <c r="O15" s="120">
        <f t="shared" si="2"/>
        <v>0</v>
      </c>
      <c r="P15" s="69"/>
    </row>
    <row r="16" spans="1:16" s="1" customFormat="1" ht="15" customHeight="1" x14ac:dyDescent="0.25">
      <c r="A16" s="11">
        <v>8</v>
      </c>
      <c r="B16" s="48">
        <v>10320</v>
      </c>
      <c r="C16" s="19" t="s">
        <v>12</v>
      </c>
      <c r="D16" s="71">
        <v>100</v>
      </c>
      <c r="E16" s="72">
        <v>4</v>
      </c>
      <c r="F16" s="72">
        <v>33</v>
      </c>
      <c r="G16" s="72">
        <v>45</v>
      </c>
      <c r="H16" s="72">
        <v>18</v>
      </c>
      <c r="I16" s="43">
        <f t="shared" si="7"/>
        <v>3.77</v>
      </c>
      <c r="J16" s="21"/>
      <c r="K16" s="117">
        <f t="shared" si="3"/>
        <v>100</v>
      </c>
      <c r="L16" s="118">
        <f t="shared" si="4"/>
        <v>63</v>
      </c>
      <c r="M16" s="119">
        <f t="shared" si="1"/>
        <v>63</v>
      </c>
      <c r="N16" s="118">
        <f t="shared" si="5"/>
        <v>4</v>
      </c>
      <c r="O16" s="120">
        <f t="shared" si="2"/>
        <v>4</v>
      </c>
      <c r="P16" s="62"/>
    </row>
    <row r="17" spans="1:16" s="1" customFormat="1" ht="15" customHeight="1" thickBot="1" x14ac:dyDescent="0.3">
      <c r="A17" s="12">
        <v>9</v>
      </c>
      <c r="B17" s="52">
        <v>10860</v>
      </c>
      <c r="C17" s="20" t="s">
        <v>114</v>
      </c>
      <c r="D17" s="73">
        <v>100</v>
      </c>
      <c r="E17" s="74">
        <v>1</v>
      </c>
      <c r="F17" s="74">
        <v>23</v>
      </c>
      <c r="G17" s="74">
        <v>44</v>
      </c>
      <c r="H17" s="74">
        <v>32</v>
      </c>
      <c r="I17" s="45">
        <f t="shared" si="7"/>
        <v>4.07</v>
      </c>
      <c r="J17" s="21"/>
      <c r="K17" s="121">
        <f t="shared" si="3"/>
        <v>100</v>
      </c>
      <c r="L17" s="122">
        <f t="shared" si="4"/>
        <v>76</v>
      </c>
      <c r="M17" s="123">
        <f t="shared" si="1"/>
        <v>76</v>
      </c>
      <c r="N17" s="122">
        <f t="shared" si="5"/>
        <v>1</v>
      </c>
      <c r="O17" s="124">
        <f t="shared" si="2"/>
        <v>1</v>
      </c>
      <c r="P17" s="62"/>
    </row>
    <row r="18" spans="1:16" s="1" customFormat="1" ht="15" customHeight="1" thickBot="1" x14ac:dyDescent="0.3">
      <c r="A18" s="35"/>
      <c r="B18" s="51"/>
      <c r="C18" s="37" t="s">
        <v>104</v>
      </c>
      <c r="D18" s="36">
        <f>SUM(D19:D30)</f>
        <v>1210</v>
      </c>
      <c r="E18" s="38">
        <f t="shared" ref="E18:H18" si="8">AVERAGE(E19:E30)</f>
        <v>1.6345454545454545</v>
      </c>
      <c r="F18" s="38">
        <f t="shared" si="8"/>
        <v>16.238181818181815</v>
      </c>
      <c r="G18" s="38">
        <f t="shared" si="8"/>
        <v>39.151818181818172</v>
      </c>
      <c r="H18" s="38">
        <f t="shared" si="8"/>
        <v>42.977272727272727</v>
      </c>
      <c r="I18" s="39">
        <f>AVERAGE(I19:I30)</f>
        <v>3.8818749999999995</v>
      </c>
      <c r="J18" s="21"/>
      <c r="K18" s="131">
        <f t="shared" si="3"/>
        <v>1210</v>
      </c>
      <c r="L18" s="132">
        <f>SUM(L19:L30)</f>
        <v>934.03679999999997</v>
      </c>
      <c r="M18" s="133">
        <f t="shared" si="1"/>
        <v>82.129090909090905</v>
      </c>
      <c r="N18" s="132">
        <f>SUM(N19:N30)</f>
        <v>15.9879</v>
      </c>
      <c r="O18" s="134">
        <f t="shared" si="2"/>
        <v>1.6345454545454545</v>
      </c>
      <c r="P18" s="62"/>
    </row>
    <row r="19" spans="1:16" s="1" customFormat="1" ht="15" customHeight="1" x14ac:dyDescent="0.25">
      <c r="A19" s="10">
        <v>1</v>
      </c>
      <c r="B19" s="49">
        <v>20040</v>
      </c>
      <c r="C19" s="13" t="s">
        <v>13</v>
      </c>
      <c r="D19" s="71">
        <v>84</v>
      </c>
      <c r="E19" s="72">
        <v>1.19</v>
      </c>
      <c r="F19" s="72">
        <v>11.9</v>
      </c>
      <c r="G19" s="72">
        <v>40.479999999999997</v>
      </c>
      <c r="H19" s="72">
        <v>46.43</v>
      </c>
      <c r="I19" s="42">
        <f t="shared" si="7"/>
        <v>4.3214999999999995</v>
      </c>
      <c r="J19" s="21"/>
      <c r="K19" s="113">
        <f t="shared" si="3"/>
        <v>84</v>
      </c>
      <c r="L19" s="114">
        <f t="shared" si="4"/>
        <v>73.00439999999999</v>
      </c>
      <c r="M19" s="115">
        <f t="shared" si="1"/>
        <v>86.91</v>
      </c>
      <c r="N19" s="114">
        <f t="shared" si="5"/>
        <v>0.99959999999999993</v>
      </c>
      <c r="O19" s="116">
        <f t="shared" si="2"/>
        <v>1.19</v>
      </c>
      <c r="P19" s="62"/>
    </row>
    <row r="20" spans="1:16" s="1" customFormat="1" ht="15" customHeight="1" x14ac:dyDescent="0.25">
      <c r="A20" s="16">
        <v>2</v>
      </c>
      <c r="B20" s="48">
        <v>20061</v>
      </c>
      <c r="C20" s="19" t="s">
        <v>15</v>
      </c>
      <c r="D20" s="71">
        <v>71</v>
      </c>
      <c r="E20" s="72">
        <v>0</v>
      </c>
      <c r="F20" s="72">
        <v>14.08</v>
      </c>
      <c r="G20" s="72">
        <v>49.3</v>
      </c>
      <c r="H20" s="72">
        <v>36.619999999999997</v>
      </c>
      <c r="I20" s="43">
        <f t="shared" si="7"/>
        <v>4.2253999999999996</v>
      </c>
      <c r="J20" s="21"/>
      <c r="K20" s="117">
        <f t="shared" si="3"/>
        <v>71</v>
      </c>
      <c r="L20" s="118">
        <f t="shared" si="4"/>
        <v>61.003199999999985</v>
      </c>
      <c r="M20" s="119">
        <f t="shared" si="1"/>
        <v>85.919999999999987</v>
      </c>
      <c r="N20" s="118">
        <f t="shared" si="5"/>
        <v>0</v>
      </c>
      <c r="O20" s="120">
        <f t="shared" si="2"/>
        <v>0</v>
      </c>
      <c r="P20" s="62"/>
    </row>
    <row r="21" spans="1:16" s="1" customFormat="1" ht="15" customHeight="1" x14ac:dyDescent="0.25">
      <c r="A21" s="16">
        <v>3</v>
      </c>
      <c r="B21" s="48">
        <v>21020</v>
      </c>
      <c r="C21" s="19" t="s">
        <v>23</v>
      </c>
      <c r="D21" s="71">
        <v>95</v>
      </c>
      <c r="E21" s="72">
        <v>0</v>
      </c>
      <c r="F21" s="72">
        <v>8.42</v>
      </c>
      <c r="G21" s="72">
        <v>35.79</v>
      </c>
      <c r="H21" s="72">
        <v>55.79</v>
      </c>
      <c r="I21" s="43">
        <f t="shared" si="7"/>
        <v>4.4737</v>
      </c>
      <c r="J21" s="21"/>
      <c r="K21" s="117">
        <f t="shared" si="3"/>
        <v>95</v>
      </c>
      <c r="L21" s="118">
        <f t="shared" si="4"/>
        <v>87.001000000000005</v>
      </c>
      <c r="M21" s="119">
        <f t="shared" si="1"/>
        <v>91.58</v>
      </c>
      <c r="N21" s="118">
        <f t="shared" si="5"/>
        <v>0</v>
      </c>
      <c r="O21" s="120">
        <f t="shared" si="2"/>
        <v>0</v>
      </c>
      <c r="P21" s="62"/>
    </row>
    <row r="22" spans="1:16" s="1" customFormat="1" ht="15" customHeight="1" x14ac:dyDescent="0.25">
      <c r="A22" s="11">
        <v>4</v>
      </c>
      <c r="B22" s="48">
        <v>20060</v>
      </c>
      <c r="C22" s="19" t="s">
        <v>14</v>
      </c>
      <c r="D22" s="71">
        <v>161</v>
      </c>
      <c r="E22" s="72">
        <v>0</v>
      </c>
      <c r="F22" s="72">
        <v>6.21</v>
      </c>
      <c r="G22" s="72">
        <v>28.57</v>
      </c>
      <c r="H22" s="72">
        <v>65.22</v>
      </c>
      <c r="I22" s="43">
        <f t="shared" si="7"/>
        <v>4.5900999999999996</v>
      </c>
      <c r="J22" s="21"/>
      <c r="K22" s="117">
        <f t="shared" si="3"/>
        <v>161</v>
      </c>
      <c r="L22" s="118">
        <f t="shared" si="4"/>
        <v>151.00189999999998</v>
      </c>
      <c r="M22" s="119">
        <f t="shared" si="1"/>
        <v>93.789999999999992</v>
      </c>
      <c r="N22" s="118">
        <f t="shared" si="5"/>
        <v>0</v>
      </c>
      <c r="O22" s="120">
        <f t="shared" si="2"/>
        <v>0</v>
      </c>
      <c r="P22" s="62"/>
    </row>
    <row r="23" spans="1:16" s="1" customFormat="1" ht="15" customHeight="1" x14ac:dyDescent="0.25">
      <c r="A23" s="11">
        <v>5</v>
      </c>
      <c r="B23" s="48">
        <v>20400</v>
      </c>
      <c r="C23" s="19" t="s">
        <v>17</v>
      </c>
      <c r="D23" s="71">
        <v>143</v>
      </c>
      <c r="E23" s="72">
        <v>0</v>
      </c>
      <c r="F23" s="72">
        <v>11.19</v>
      </c>
      <c r="G23" s="72">
        <v>33.57</v>
      </c>
      <c r="H23" s="72">
        <v>55.24</v>
      </c>
      <c r="I23" s="43">
        <f t="shared" si="7"/>
        <v>4.4404999999999992</v>
      </c>
      <c r="J23" s="21"/>
      <c r="K23" s="117">
        <f t="shared" si="3"/>
        <v>143</v>
      </c>
      <c r="L23" s="118">
        <f t="shared" si="4"/>
        <v>126.9983</v>
      </c>
      <c r="M23" s="119">
        <f t="shared" si="1"/>
        <v>88.81</v>
      </c>
      <c r="N23" s="118">
        <f t="shared" si="5"/>
        <v>0</v>
      </c>
      <c r="O23" s="120">
        <f t="shared" si="2"/>
        <v>0</v>
      </c>
      <c r="P23" s="62"/>
    </row>
    <row r="24" spans="1:16" s="1" customFormat="1" ht="15" customHeight="1" x14ac:dyDescent="0.25">
      <c r="A24" s="11">
        <v>6</v>
      </c>
      <c r="B24" s="48">
        <v>20080</v>
      </c>
      <c r="C24" s="19" t="s">
        <v>16</v>
      </c>
      <c r="D24" s="71">
        <v>81</v>
      </c>
      <c r="E24" s="72">
        <v>1.23</v>
      </c>
      <c r="F24" s="72">
        <v>28.4</v>
      </c>
      <c r="G24" s="72">
        <v>41.98</v>
      </c>
      <c r="H24" s="72">
        <v>28.4</v>
      </c>
      <c r="I24" s="43">
        <f t="shared" si="7"/>
        <v>3.9758</v>
      </c>
      <c r="J24" s="21"/>
      <c r="K24" s="117">
        <f t="shared" si="3"/>
        <v>81</v>
      </c>
      <c r="L24" s="118">
        <f t="shared" si="4"/>
        <v>57.007799999999996</v>
      </c>
      <c r="M24" s="119">
        <f t="shared" si="1"/>
        <v>70.38</v>
      </c>
      <c r="N24" s="118">
        <f t="shared" si="5"/>
        <v>0.99629999999999996</v>
      </c>
      <c r="O24" s="120">
        <f t="shared" si="2"/>
        <v>1.23</v>
      </c>
    </row>
    <row r="25" spans="1:16" s="1" customFormat="1" ht="15" customHeight="1" x14ac:dyDescent="0.25">
      <c r="A25" s="11">
        <v>7</v>
      </c>
      <c r="B25" s="48">
        <v>20460</v>
      </c>
      <c r="C25" s="19" t="s">
        <v>18</v>
      </c>
      <c r="D25" s="71">
        <v>107</v>
      </c>
      <c r="E25" s="72">
        <v>4.67</v>
      </c>
      <c r="F25" s="72">
        <v>24.3</v>
      </c>
      <c r="G25" s="72">
        <v>39.25</v>
      </c>
      <c r="H25" s="72">
        <v>31.78</v>
      </c>
      <c r="I25" s="43">
        <f t="shared" si="7"/>
        <v>3.9813999999999998</v>
      </c>
      <c r="J25" s="21"/>
      <c r="K25" s="117">
        <f t="shared" si="3"/>
        <v>107</v>
      </c>
      <c r="L25" s="118">
        <f t="shared" si="4"/>
        <v>76.002099999999999</v>
      </c>
      <c r="M25" s="119">
        <f t="shared" si="1"/>
        <v>71.03</v>
      </c>
      <c r="N25" s="118">
        <f t="shared" si="5"/>
        <v>4.9969000000000001</v>
      </c>
      <c r="O25" s="120">
        <f t="shared" si="2"/>
        <v>4.67</v>
      </c>
    </row>
    <row r="26" spans="1:16" s="1" customFormat="1" ht="15" customHeight="1" x14ac:dyDescent="0.25">
      <c r="A26" s="11">
        <v>8</v>
      </c>
      <c r="B26" s="48">
        <v>20550</v>
      </c>
      <c r="C26" s="19" t="s">
        <v>19</v>
      </c>
      <c r="D26" s="71">
        <v>91</v>
      </c>
      <c r="E26" s="72"/>
      <c r="F26" s="72"/>
      <c r="G26" s="72"/>
      <c r="H26" s="72"/>
      <c r="I26" s="43">
        <f t="shared" si="7"/>
        <v>0</v>
      </c>
      <c r="J26" s="21"/>
      <c r="K26" s="117">
        <f t="shared" si="3"/>
        <v>91</v>
      </c>
      <c r="L26" s="118"/>
      <c r="M26" s="119">
        <f t="shared" si="1"/>
        <v>0</v>
      </c>
      <c r="N26" s="135">
        <f t="shared" si="5"/>
        <v>0</v>
      </c>
      <c r="O26" s="120">
        <f t="shared" si="2"/>
        <v>0</v>
      </c>
    </row>
    <row r="27" spans="1:16" s="1" customFormat="1" ht="15" customHeight="1" x14ac:dyDescent="0.25">
      <c r="A27" s="11">
        <v>9</v>
      </c>
      <c r="B27" s="48">
        <v>20630</v>
      </c>
      <c r="C27" s="19" t="s">
        <v>20</v>
      </c>
      <c r="D27" s="71">
        <v>106</v>
      </c>
      <c r="E27" s="72">
        <v>2.83</v>
      </c>
      <c r="F27" s="72">
        <v>14.15</v>
      </c>
      <c r="G27" s="72">
        <v>45.28</v>
      </c>
      <c r="H27" s="72">
        <v>37.74</v>
      </c>
      <c r="I27" s="43">
        <f t="shared" si="7"/>
        <v>4.1793000000000005</v>
      </c>
      <c r="J27" s="21"/>
      <c r="K27" s="117">
        <f t="shared" si="3"/>
        <v>106</v>
      </c>
      <c r="L27" s="118">
        <f t="shared" si="4"/>
        <v>88.001200000000011</v>
      </c>
      <c r="M27" s="119">
        <f t="shared" si="1"/>
        <v>83.02000000000001</v>
      </c>
      <c r="N27" s="118">
        <f t="shared" si="5"/>
        <v>2.9998</v>
      </c>
      <c r="O27" s="120">
        <f t="shared" si="2"/>
        <v>2.83</v>
      </c>
    </row>
    <row r="28" spans="1:16" s="1" customFormat="1" ht="15" customHeight="1" x14ac:dyDescent="0.25">
      <c r="A28" s="11">
        <v>10</v>
      </c>
      <c r="B28" s="48">
        <v>20810</v>
      </c>
      <c r="C28" s="19" t="s">
        <v>21</v>
      </c>
      <c r="D28" s="71">
        <v>89</v>
      </c>
      <c r="E28" s="72">
        <v>4.49</v>
      </c>
      <c r="F28" s="72">
        <v>25.84</v>
      </c>
      <c r="G28" s="72">
        <v>33.71</v>
      </c>
      <c r="H28" s="72">
        <v>35.96</v>
      </c>
      <c r="I28" s="43">
        <f t="shared" si="7"/>
        <v>4.0114000000000001</v>
      </c>
      <c r="J28" s="21"/>
      <c r="K28" s="117">
        <f t="shared" si="3"/>
        <v>89</v>
      </c>
      <c r="L28" s="118">
        <f t="shared" si="4"/>
        <v>62.006300000000003</v>
      </c>
      <c r="M28" s="119">
        <f t="shared" si="1"/>
        <v>69.67</v>
      </c>
      <c r="N28" s="118">
        <f t="shared" si="5"/>
        <v>3.9961000000000002</v>
      </c>
      <c r="O28" s="120">
        <f t="shared" si="2"/>
        <v>4.49</v>
      </c>
    </row>
    <row r="29" spans="1:16" s="1" customFormat="1" ht="15" customHeight="1" x14ac:dyDescent="0.25">
      <c r="A29" s="11">
        <v>11</v>
      </c>
      <c r="B29" s="48">
        <v>20900</v>
      </c>
      <c r="C29" s="19" t="s">
        <v>22</v>
      </c>
      <c r="D29" s="71">
        <v>126</v>
      </c>
      <c r="E29" s="72">
        <v>0</v>
      </c>
      <c r="F29" s="72">
        <v>12.7</v>
      </c>
      <c r="G29" s="72">
        <v>38.1</v>
      </c>
      <c r="H29" s="72">
        <v>49.21</v>
      </c>
      <c r="I29" s="43">
        <f t="shared" si="7"/>
        <v>4.3654999999999999</v>
      </c>
      <c r="J29" s="21"/>
      <c r="K29" s="117">
        <f t="shared" si="3"/>
        <v>126</v>
      </c>
      <c r="L29" s="118">
        <f t="shared" si="4"/>
        <v>110.0106</v>
      </c>
      <c r="M29" s="119">
        <f t="shared" si="1"/>
        <v>87.31</v>
      </c>
      <c r="N29" s="118">
        <f t="shared" si="5"/>
        <v>0</v>
      </c>
      <c r="O29" s="120">
        <f t="shared" si="2"/>
        <v>0</v>
      </c>
    </row>
    <row r="30" spans="1:16" s="1" customFormat="1" ht="15" customHeight="1" thickBot="1" x14ac:dyDescent="0.3">
      <c r="A30" s="12">
        <v>12</v>
      </c>
      <c r="B30" s="52">
        <v>21350</v>
      </c>
      <c r="C30" s="20" t="s">
        <v>24</v>
      </c>
      <c r="D30" s="75">
        <v>56</v>
      </c>
      <c r="E30" s="76">
        <v>3.57</v>
      </c>
      <c r="F30" s="76">
        <v>21.43</v>
      </c>
      <c r="G30" s="76">
        <v>44.64</v>
      </c>
      <c r="H30" s="77">
        <v>30.36</v>
      </c>
      <c r="I30" s="45">
        <f t="shared" si="7"/>
        <v>4.0179</v>
      </c>
      <c r="J30" s="21"/>
      <c r="K30" s="121">
        <f t="shared" si="3"/>
        <v>56</v>
      </c>
      <c r="L30" s="122">
        <f t="shared" si="4"/>
        <v>42</v>
      </c>
      <c r="M30" s="123">
        <f t="shared" si="1"/>
        <v>75</v>
      </c>
      <c r="N30" s="122">
        <f t="shared" si="5"/>
        <v>1.9991999999999999</v>
      </c>
      <c r="O30" s="124">
        <f t="shared" si="2"/>
        <v>3.57</v>
      </c>
    </row>
    <row r="31" spans="1:16" s="1" customFormat="1" ht="15" customHeight="1" thickBot="1" x14ac:dyDescent="0.3">
      <c r="A31" s="35"/>
      <c r="B31" s="51"/>
      <c r="C31" s="37" t="s">
        <v>105</v>
      </c>
      <c r="D31" s="36">
        <f>SUM(D32:D48)</f>
        <v>1693</v>
      </c>
      <c r="E31" s="38">
        <f t="shared" ref="E31:H31" si="9">AVERAGE(E32:E48)</f>
        <v>3.0082352941176476</v>
      </c>
      <c r="F31" s="38">
        <f t="shared" si="9"/>
        <v>23.404117647058825</v>
      </c>
      <c r="G31" s="38">
        <f t="shared" si="9"/>
        <v>43.316470588235291</v>
      </c>
      <c r="H31" s="38">
        <f t="shared" si="9"/>
        <v>30.271764705882354</v>
      </c>
      <c r="I31" s="39">
        <f>AVERAGE(I32:I48)</f>
        <v>4.0085352941176469</v>
      </c>
      <c r="J31" s="21"/>
      <c r="K31" s="131">
        <f t="shared" si="3"/>
        <v>1693</v>
      </c>
      <c r="L31" s="132">
        <f>SUM(L32:L48)</f>
        <v>1274.0117999999998</v>
      </c>
      <c r="M31" s="133">
        <f t="shared" si="1"/>
        <v>73.588235294117652</v>
      </c>
      <c r="N31" s="132">
        <f>SUM(N32:N48)</f>
        <v>49.002600000000001</v>
      </c>
      <c r="O31" s="134">
        <f t="shared" si="2"/>
        <v>3.0082352941176476</v>
      </c>
    </row>
    <row r="32" spans="1:16" s="1" customFormat="1" ht="15" customHeight="1" x14ac:dyDescent="0.25">
      <c r="A32" s="10">
        <v>1</v>
      </c>
      <c r="B32" s="49">
        <v>30070</v>
      </c>
      <c r="C32" s="13" t="s">
        <v>26</v>
      </c>
      <c r="D32" s="78">
        <v>134</v>
      </c>
      <c r="E32" s="79">
        <v>0.75</v>
      </c>
      <c r="F32" s="79">
        <v>11.19</v>
      </c>
      <c r="G32" s="79">
        <v>34.33</v>
      </c>
      <c r="H32" s="79">
        <v>53.73</v>
      </c>
      <c r="I32" s="42">
        <f t="shared" si="7"/>
        <v>4.4103999999999992</v>
      </c>
      <c r="J32" s="7"/>
      <c r="K32" s="113">
        <f t="shared" si="3"/>
        <v>134</v>
      </c>
      <c r="L32" s="114">
        <f t="shared" si="4"/>
        <v>118.00040000000001</v>
      </c>
      <c r="M32" s="115">
        <f t="shared" si="1"/>
        <v>88.06</v>
      </c>
      <c r="N32" s="114">
        <f t="shared" si="5"/>
        <v>1.0049999999999999</v>
      </c>
      <c r="O32" s="116">
        <f t="shared" si="2"/>
        <v>0.75</v>
      </c>
    </row>
    <row r="33" spans="1:15" s="1" customFormat="1" ht="15" customHeight="1" x14ac:dyDescent="0.25">
      <c r="A33" s="11">
        <v>2</v>
      </c>
      <c r="B33" s="48">
        <v>30480</v>
      </c>
      <c r="C33" s="19" t="s">
        <v>113</v>
      </c>
      <c r="D33" s="71">
        <v>118</v>
      </c>
      <c r="E33" s="72">
        <v>1.69</v>
      </c>
      <c r="F33" s="72">
        <v>16.100000000000001</v>
      </c>
      <c r="G33" s="72">
        <v>43.22</v>
      </c>
      <c r="H33" s="72">
        <v>38.979999999999997</v>
      </c>
      <c r="I33" s="43">
        <f t="shared" si="7"/>
        <v>4.1945999999999994</v>
      </c>
      <c r="J33" s="7"/>
      <c r="K33" s="117">
        <f t="shared" si="3"/>
        <v>118</v>
      </c>
      <c r="L33" s="118">
        <f t="shared" si="4"/>
        <v>96.995999999999981</v>
      </c>
      <c r="M33" s="119">
        <f t="shared" si="1"/>
        <v>82.199999999999989</v>
      </c>
      <c r="N33" s="118">
        <f t="shared" si="5"/>
        <v>1.9942</v>
      </c>
      <c r="O33" s="120">
        <f t="shared" si="2"/>
        <v>1.69</v>
      </c>
    </row>
    <row r="34" spans="1:15" s="1" customFormat="1" ht="15" customHeight="1" x14ac:dyDescent="0.25">
      <c r="A34" s="11">
        <v>3</v>
      </c>
      <c r="B34" s="50">
        <v>30460</v>
      </c>
      <c r="C34" s="22" t="s">
        <v>31</v>
      </c>
      <c r="D34" s="71">
        <v>113</v>
      </c>
      <c r="E34" s="72">
        <v>0.88</v>
      </c>
      <c r="F34" s="72">
        <v>18.579999999999998</v>
      </c>
      <c r="G34" s="72">
        <v>62.83</v>
      </c>
      <c r="H34" s="72">
        <v>17.7</v>
      </c>
      <c r="I34" s="46">
        <f t="shared" si="7"/>
        <v>3.9731999999999998</v>
      </c>
      <c r="J34" s="7"/>
      <c r="K34" s="117">
        <f t="shared" si="3"/>
        <v>113</v>
      </c>
      <c r="L34" s="118">
        <f t="shared" si="4"/>
        <v>90.998899999999992</v>
      </c>
      <c r="M34" s="119">
        <f t="shared" si="1"/>
        <v>80.53</v>
      </c>
      <c r="N34" s="118">
        <f t="shared" si="5"/>
        <v>0.99439999999999995</v>
      </c>
      <c r="O34" s="120">
        <f t="shared" si="2"/>
        <v>0.88</v>
      </c>
    </row>
    <row r="35" spans="1:15" s="1" customFormat="1" ht="15" customHeight="1" x14ac:dyDescent="0.25">
      <c r="A35" s="11">
        <v>4</v>
      </c>
      <c r="B35" s="48">
        <v>30030</v>
      </c>
      <c r="C35" s="19" t="s">
        <v>25</v>
      </c>
      <c r="D35" s="71">
        <v>100</v>
      </c>
      <c r="E35" s="72">
        <v>0</v>
      </c>
      <c r="F35" s="72">
        <v>17</v>
      </c>
      <c r="G35" s="72">
        <v>35</v>
      </c>
      <c r="H35" s="72">
        <v>48</v>
      </c>
      <c r="I35" s="43">
        <f t="shared" si="7"/>
        <v>4.3099999999999996</v>
      </c>
      <c r="J35" s="7"/>
      <c r="K35" s="117">
        <f t="shared" si="3"/>
        <v>100</v>
      </c>
      <c r="L35" s="118">
        <f t="shared" si="4"/>
        <v>83</v>
      </c>
      <c r="M35" s="119">
        <f t="shared" si="1"/>
        <v>83</v>
      </c>
      <c r="N35" s="118">
        <f t="shared" si="5"/>
        <v>0</v>
      </c>
      <c r="O35" s="120">
        <f t="shared" si="2"/>
        <v>0</v>
      </c>
    </row>
    <row r="36" spans="1:15" s="1" customFormat="1" ht="15" customHeight="1" x14ac:dyDescent="0.25">
      <c r="A36" s="11">
        <v>5</v>
      </c>
      <c r="B36" s="48">
        <v>31000</v>
      </c>
      <c r="C36" s="19" t="s">
        <v>39</v>
      </c>
      <c r="D36" s="71">
        <v>100</v>
      </c>
      <c r="E36" s="72">
        <v>2</v>
      </c>
      <c r="F36" s="72">
        <v>22</v>
      </c>
      <c r="G36" s="72">
        <v>43</v>
      </c>
      <c r="H36" s="72">
        <v>33</v>
      </c>
      <c r="I36" s="43">
        <f t="shared" si="7"/>
        <v>4.07</v>
      </c>
      <c r="J36" s="7"/>
      <c r="K36" s="117">
        <f t="shared" si="3"/>
        <v>100</v>
      </c>
      <c r="L36" s="118">
        <f t="shared" si="4"/>
        <v>76</v>
      </c>
      <c r="M36" s="119">
        <f t="shared" si="1"/>
        <v>76</v>
      </c>
      <c r="N36" s="118">
        <f t="shared" si="5"/>
        <v>2</v>
      </c>
      <c r="O36" s="120">
        <f t="shared" si="2"/>
        <v>2</v>
      </c>
    </row>
    <row r="37" spans="1:15" s="1" customFormat="1" ht="15" customHeight="1" x14ac:dyDescent="0.25">
      <c r="A37" s="11">
        <v>6</v>
      </c>
      <c r="B37" s="48">
        <v>30130</v>
      </c>
      <c r="C37" s="19" t="s">
        <v>27</v>
      </c>
      <c r="D37" s="71">
        <v>59</v>
      </c>
      <c r="E37" s="72">
        <v>8.4700000000000006</v>
      </c>
      <c r="F37" s="72">
        <v>23.73</v>
      </c>
      <c r="G37" s="72">
        <v>44.07</v>
      </c>
      <c r="H37" s="72">
        <v>23.73</v>
      </c>
      <c r="I37" s="43">
        <f t="shared" si="7"/>
        <v>3.8305999999999996</v>
      </c>
      <c r="J37" s="7"/>
      <c r="K37" s="117">
        <f t="shared" si="3"/>
        <v>59</v>
      </c>
      <c r="L37" s="118">
        <f t="shared" si="4"/>
        <v>40.001999999999995</v>
      </c>
      <c r="M37" s="119">
        <f t="shared" si="1"/>
        <v>67.8</v>
      </c>
      <c r="N37" s="118">
        <f t="shared" si="5"/>
        <v>4.9973000000000001</v>
      </c>
      <c r="O37" s="120">
        <f t="shared" si="2"/>
        <v>8.4700000000000006</v>
      </c>
    </row>
    <row r="38" spans="1:15" s="1" customFormat="1" ht="15" customHeight="1" x14ac:dyDescent="0.25">
      <c r="A38" s="11">
        <v>7</v>
      </c>
      <c r="B38" s="48">
        <v>30160</v>
      </c>
      <c r="C38" s="19" t="s">
        <v>28</v>
      </c>
      <c r="D38" s="71">
        <v>154</v>
      </c>
      <c r="E38" s="72">
        <v>1.3</v>
      </c>
      <c r="F38" s="72">
        <v>29.22</v>
      </c>
      <c r="G38" s="72">
        <v>48.05</v>
      </c>
      <c r="H38" s="72">
        <v>21.43</v>
      </c>
      <c r="I38" s="43">
        <f t="shared" si="7"/>
        <v>3.8961000000000001</v>
      </c>
      <c r="J38" s="7"/>
      <c r="K38" s="117">
        <f t="shared" si="3"/>
        <v>154</v>
      </c>
      <c r="L38" s="118">
        <f t="shared" si="4"/>
        <v>106.99919999999999</v>
      </c>
      <c r="M38" s="119">
        <f t="shared" si="1"/>
        <v>69.47999999999999</v>
      </c>
      <c r="N38" s="118">
        <f t="shared" si="5"/>
        <v>2.0020000000000002</v>
      </c>
      <c r="O38" s="120">
        <f t="shared" si="2"/>
        <v>1.3</v>
      </c>
    </row>
    <row r="39" spans="1:15" s="1" customFormat="1" ht="15" customHeight="1" x14ac:dyDescent="0.25">
      <c r="A39" s="11">
        <v>8</v>
      </c>
      <c r="B39" s="48">
        <v>30310</v>
      </c>
      <c r="C39" s="19" t="s">
        <v>29</v>
      </c>
      <c r="D39" s="71">
        <v>66</v>
      </c>
      <c r="E39" s="72">
        <v>1.52</v>
      </c>
      <c r="F39" s="72">
        <v>30.3</v>
      </c>
      <c r="G39" s="72">
        <v>51.52</v>
      </c>
      <c r="H39" s="72">
        <v>16.670000000000002</v>
      </c>
      <c r="I39" s="43">
        <f t="shared" si="7"/>
        <v>3.8337000000000008</v>
      </c>
      <c r="J39" s="7"/>
      <c r="K39" s="117">
        <f t="shared" si="3"/>
        <v>66</v>
      </c>
      <c r="L39" s="118">
        <f t="shared" si="4"/>
        <v>45.005400000000002</v>
      </c>
      <c r="M39" s="119">
        <f t="shared" si="1"/>
        <v>68.19</v>
      </c>
      <c r="N39" s="118">
        <f t="shared" si="5"/>
        <v>1.0032000000000001</v>
      </c>
      <c r="O39" s="120">
        <f t="shared" si="2"/>
        <v>1.52</v>
      </c>
    </row>
    <row r="40" spans="1:15" s="1" customFormat="1" ht="15" customHeight="1" x14ac:dyDescent="0.25">
      <c r="A40" s="11">
        <v>9</v>
      </c>
      <c r="B40" s="48">
        <v>30440</v>
      </c>
      <c r="C40" s="19" t="s">
        <v>30</v>
      </c>
      <c r="D40" s="71">
        <v>93</v>
      </c>
      <c r="E40" s="72">
        <v>3.23</v>
      </c>
      <c r="F40" s="72">
        <v>24.73</v>
      </c>
      <c r="G40" s="72">
        <v>48.39</v>
      </c>
      <c r="H40" s="72">
        <v>23.66</v>
      </c>
      <c r="I40" s="43">
        <f t="shared" si="7"/>
        <v>3.9251</v>
      </c>
      <c r="J40" s="7"/>
      <c r="K40" s="117">
        <f t="shared" si="3"/>
        <v>93</v>
      </c>
      <c r="L40" s="118">
        <f t="shared" si="4"/>
        <v>67.006500000000003</v>
      </c>
      <c r="M40" s="119">
        <f t="shared" si="1"/>
        <v>72.05</v>
      </c>
      <c r="N40" s="118">
        <f t="shared" si="5"/>
        <v>3.0038999999999998</v>
      </c>
      <c r="O40" s="120">
        <f t="shared" si="2"/>
        <v>3.23</v>
      </c>
    </row>
    <row r="41" spans="1:15" s="1" customFormat="1" ht="15" customHeight="1" x14ac:dyDescent="0.25">
      <c r="A41" s="11">
        <v>10</v>
      </c>
      <c r="B41" s="48">
        <v>30500</v>
      </c>
      <c r="C41" s="19" t="s">
        <v>32</v>
      </c>
      <c r="D41" s="71">
        <v>42</v>
      </c>
      <c r="E41" s="72">
        <v>2.38</v>
      </c>
      <c r="F41" s="72">
        <v>45.24</v>
      </c>
      <c r="G41" s="72">
        <v>35.71</v>
      </c>
      <c r="H41" s="72">
        <v>16.670000000000002</v>
      </c>
      <c r="I41" s="43">
        <f t="shared" si="7"/>
        <v>3.6667000000000001</v>
      </c>
      <c r="J41" s="7"/>
      <c r="K41" s="117">
        <f t="shared" si="3"/>
        <v>42</v>
      </c>
      <c r="L41" s="118">
        <f t="shared" si="4"/>
        <v>21.999600000000001</v>
      </c>
      <c r="M41" s="119">
        <f t="shared" si="1"/>
        <v>52.38</v>
      </c>
      <c r="N41" s="118">
        <f t="shared" si="5"/>
        <v>0.99959999999999993</v>
      </c>
      <c r="O41" s="120">
        <f t="shared" si="2"/>
        <v>2.38</v>
      </c>
    </row>
    <row r="42" spans="1:15" s="1" customFormat="1" ht="15" customHeight="1" x14ac:dyDescent="0.25">
      <c r="A42" s="11">
        <v>11</v>
      </c>
      <c r="B42" s="48">
        <v>30530</v>
      </c>
      <c r="C42" s="19" t="s">
        <v>33</v>
      </c>
      <c r="D42" s="71">
        <v>145</v>
      </c>
      <c r="E42" s="72">
        <v>9.66</v>
      </c>
      <c r="F42" s="72">
        <v>19.309999999999999</v>
      </c>
      <c r="G42" s="72">
        <v>44.83</v>
      </c>
      <c r="H42" s="72">
        <v>26.21</v>
      </c>
      <c r="I42" s="43">
        <f t="shared" si="7"/>
        <v>3.8761999999999999</v>
      </c>
      <c r="J42" s="7"/>
      <c r="K42" s="117">
        <f t="shared" si="3"/>
        <v>145</v>
      </c>
      <c r="L42" s="118">
        <f t="shared" si="4"/>
        <v>103.008</v>
      </c>
      <c r="M42" s="119">
        <f t="shared" si="1"/>
        <v>71.039999999999992</v>
      </c>
      <c r="N42" s="135">
        <f t="shared" si="5"/>
        <v>14.007</v>
      </c>
      <c r="O42" s="120">
        <f t="shared" si="2"/>
        <v>9.66</v>
      </c>
    </row>
    <row r="43" spans="1:15" s="1" customFormat="1" ht="15" customHeight="1" x14ac:dyDescent="0.25">
      <c r="A43" s="11">
        <v>12</v>
      </c>
      <c r="B43" s="48">
        <v>30640</v>
      </c>
      <c r="C43" s="19" t="s">
        <v>34</v>
      </c>
      <c r="D43" s="71">
        <v>100</v>
      </c>
      <c r="E43" s="72">
        <v>0</v>
      </c>
      <c r="F43" s="72">
        <v>22</v>
      </c>
      <c r="G43" s="72">
        <v>50</v>
      </c>
      <c r="H43" s="72">
        <v>28</v>
      </c>
      <c r="I43" s="43">
        <f t="shared" si="7"/>
        <v>4.0599999999999996</v>
      </c>
      <c r="J43" s="7"/>
      <c r="K43" s="117">
        <f t="shared" si="3"/>
        <v>100</v>
      </c>
      <c r="L43" s="118">
        <f t="shared" si="4"/>
        <v>78</v>
      </c>
      <c r="M43" s="119">
        <f t="shared" si="1"/>
        <v>78</v>
      </c>
      <c r="N43" s="118">
        <f t="shared" si="5"/>
        <v>0</v>
      </c>
      <c r="O43" s="120">
        <f t="shared" si="2"/>
        <v>0</v>
      </c>
    </row>
    <row r="44" spans="1:15" s="1" customFormat="1" ht="15" customHeight="1" x14ac:dyDescent="0.25">
      <c r="A44" s="11">
        <v>13</v>
      </c>
      <c r="B44" s="48">
        <v>30650</v>
      </c>
      <c r="C44" s="19" t="s">
        <v>35</v>
      </c>
      <c r="D44" s="71">
        <v>109</v>
      </c>
      <c r="E44" s="72">
        <v>2.75</v>
      </c>
      <c r="F44" s="72">
        <v>27.52</v>
      </c>
      <c r="G44" s="72">
        <v>44.95</v>
      </c>
      <c r="H44" s="72">
        <v>24.77</v>
      </c>
      <c r="I44" s="43">
        <f t="shared" si="7"/>
        <v>3.9171000000000005</v>
      </c>
      <c r="J44" s="7"/>
      <c r="K44" s="117">
        <f t="shared" si="3"/>
        <v>109</v>
      </c>
      <c r="L44" s="118">
        <f t="shared" si="4"/>
        <v>75.994799999999998</v>
      </c>
      <c r="M44" s="119">
        <f t="shared" si="1"/>
        <v>69.72</v>
      </c>
      <c r="N44" s="118">
        <f t="shared" si="5"/>
        <v>2.9975000000000001</v>
      </c>
      <c r="O44" s="120">
        <f t="shared" si="2"/>
        <v>2.75</v>
      </c>
    </row>
    <row r="45" spans="1:15" s="1" customFormat="1" ht="15" customHeight="1" x14ac:dyDescent="0.25">
      <c r="A45" s="11">
        <v>14</v>
      </c>
      <c r="B45" s="48">
        <v>30790</v>
      </c>
      <c r="C45" s="19" t="s">
        <v>36</v>
      </c>
      <c r="D45" s="71">
        <v>90</v>
      </c>
      <c r="E45" s="72">
        <v>6.67</v>
      </c>
      <c r="F45" s="72">
        <v>15.56</v>
      </c>
      <c r="G45" s="72">
        <v>35.56</v>
      </c>
      <c r="H45" s="72">
        <v>42.22</v>
      </c>
      <c r="I45" s="43">
        <f t="shared" si="7"/>
        <v>4.1336000000000004</v>
      </c>
      <c r="J45" s="7"/>
      <c r="K45" s="117">
        <f t="shared" si="3"/>
        <v>90</v>
      </c>
      <c r="L45" s="118">
        <f t="shared" si="4"/>
        <v>70.001999999999995</v>
      </c>
      <c r="M45" s="119">
        <f t="shared" si="1"/>
        <v>77.78</v>
      </c>
      <c r="N45" s="118">
        <f t="shared" si="5"/>
        <v>6.0029999999999992</v>
      </c>
      <c r="O45" s="120">
        <f t="shared" si="2"/>
        <v>6.67</v>
      </c>
    </row>
    <row r="46" spans="1:15" s="1" customFormat="1" ht="15" customHeight="1" x14ac:dyDescent="0.25">
      <c r="A46" s="11">
        <v>15</v>
      </c>
      <c r="B46" s="48">
        <v>30890</v>
      </c>
      <c r="C46" s="19" t="s">
        <v>37</v>
      </c>
      <c r="D46" s="71">
        <v>58</v>
      </c>
      <c r="E46" s="72">
        <v>5.17</v>
      </c>
      <c r="F46" s="72">
        <v>39.659999999999997</v>
      </c>
      <c r="G46" s="72">
        <v>31.03</v>
      </c>
      <c r="H46" s="72">
        <v>24.14</v>
      </c>
      <c r="I46" s="43">
        <f t="shared" si="7"/>
        <v>3.7414000000000001</v>
      </c>
      <c r="J46" s="7"/>
      <c r="K46" s="117">
        <f t="shared" si="3"/>
        <v>58</v>
      </c>
      <c r="L46" s="118">
        <f t="shared" si="4"/>
        <v>31.9986</v>
      </c>
      <c r="M46" s="119">
        <f t="shared" si="1"/>
        <v>55.17</v>
      </c>
      <c r="N46" s="118">
        <f t="shared" si="5"/>
        <v>2.9986000000000002</v>
      </c>
      <c r="O46" s="120">
        <f t="shared" si="2"/>
        <v>5.17</v>
      </c>
    </row>
    <row r="47" spans="1:15" s="1" customFormat="1" ht="15" customHeight="1" x14ac:dyDescent="0.25">
      <c r="A47" s="11">
        <v>16</v>
      </c>
      <c r="B47" s="48">
        <v>30940</v>
      </c>
      <c r="C47" s="19" t="s">
        <v>38</v>
      </c>
      <c r="D47" s="71">
        <v>107</v>
      </c>
      <c r="E47" s="72">
        <v>4.67</v>
      </c>
      <c r="F47" s="72">
        <v>24.3</v>
      </c>
      <c r="G47" s="72">
        <v>45.79</v>
      </c>
      <c r="H47" s="72">
        <v>25.23</v>
      </c>
      <c r="I47" s="43">
        <f t="shared" si="7"/>
        <v>3.9154999999999998</v>
      </c>
      <c r="J47" s="7"/>
      <c r="K47" s="117">
        <f t="shared" si="3"/>
        <v>107</v>
      </c>
      <c r="L47" s="118">
        <f t="shared" si="4"/>
        <v>75.991399999999999</v>
      </c>
      <c r="M47" s="119">
        <f t="shared" si="1"/>
        <v>71.02</v>
      </c>
      <c r="N47" s="118">
        <f t="shared" si="5"/>
        <v>4.9969000000000001</v>
      </c>
      <c r="O47" s="120">
        <f t="shared" si="2"/>
        <v>4.67</v>
      </c>
    </row>
    <row r="48" spans="1:15" s="1" customFormat="1" ht="15" customHeight="1" thickBot="1" x14ac:dyDescent="0.3">
      <c r="A48" s="11">
        <v>17</v>
      </c>
      <c r="B48" s="52">
        <v>31480</v>
      </c>
      <c r="C48" s="20" t="s">
        <v>40</v>
      </c>
      <c r="D48" s="75">
        <v>105</v>
      </c>
      <c r="E48" s="76">
        <v>0</v>
      </c>
      <c r="F48" s="76">
        <v>11.43</v>
      </c>
      <c r="G48" s="76">
        <v>38.1</v>
      </c>
      <c r="H48" s="77">
        <v>50.48</v>
      </c>
      <c r="I48" s="45">
        <f t="shared" si="7"/>
        <v>4.3908999999999994</v>
      </c>
      <c r="J48" s="7"/>
      <c r="K48" s="121">
        <f t="shared" si="3"/>
        <v>105</v>
      </c>
      <c r="L48" s="122">
        <f t="shared" si="4"/>
        <v>93.009</v>
      </c>
      <c r="M48" s="123">
        <f t="shared" si="1"/>
        <v>88.58</v>
      </c>
      <c r="N48" s="122">
        <f t="shared" si="5"/>
        <v>0</v>
      </c>
      <c r="O48" s="124">
        <f t="shared" si="2"/>
        <v>0</v>
      </c>
    </row>
    <row r="49" spans="1:15" s="1" customFormat="1" ht="15" customHeight="1" thickBot="1" x14ac:dyDescent="0.3">
      <c r="A49" s="35"/>
      <c r="B49" s="51"/>
      <c r="C49" s="37" t="s">
        <v>106</v>
      </c>
      <c r="D49" s="36">
        <f>SUM(D50:D68)</f>
        <v>1945</v>
      </c>
      <c r="E49" s="97">
        <f t="shared" ref="E49:H49" si="10">AVERAGE(E50:E68)</f>
        <v>1.8673684210526313</v>
      </c>
      <c r="F49" s="97">
        <f t="shared" si="10"/>
        <v>17.425789473684208</v>
      </c>
      <c r="G49" s="97">
        <f t="shared" si="10"/>
        <v>44.257368421052639</v>
      </c>
      <c r="H49" s="97">
        <f t="shared" si="10"/>
        <v>36.451052631578946</v>
      </c>
      <c r="I49" s="41">
        <f>AVERAGE(I50:I68)</f>
        <v>4.1529684210526323</v>
      </c>
      <c r="J49" s="21"/>
      <c r="K49" s="131">
        <f t="shared" si="3"/>
        <v>1945</v>
      </c>
      <c r="L49" s="132">
        <f>SUM(L50:L68)</f>
        <v>1618.0200999999997</v>
      </c>
      <c r="M49" s="133">
        <f t="shared" si="1"/>
        <v>80.708421052631593</v>
      </c>
      <c r="N49" s="132">
        <f>SUM(N50:N68)</f>
        <v>25.995899999999999</v>
      </c>
      <c r="O49" s="134">
        <f t="shared" si="2"/>
        <v>1.8673684210526313</v>
      </c>
    </row>
    <row r="50" spans="1:15" s="1" customFormat="1" ht="15" customHeight="1" x14ac:dyDescent="0.25">
      <c r="A50" s="60">
        <v>1</v>
      </c>
      <c r="B50" s="49">
        <v>40010</v>
      </c>
      <c r="C50" s="13" t="s">
        <v>41</v>
      </c>
      <c r="D50" s="78">
        <v>242</v>
      </c>
      <c r="E50" s="79">
        <v>0.41</v>
      </c>
      <c r="F50" s="79">
        <v>10.33</v>
      </c>
      <c r="G50" s="79">
        <v>41.74</v>
      </c>
      <c r="H50" s="79">
        <v>47.52</v>
      </c>
      <c r="I50" s="42">
        <f t="shared" si="7"/>
        <v>4.3636999999999997</v>
      </c>
      <c r="J50" s="21"/>
      <c r="K50" s="113">
        <f t="shared" si="3"/>
        <v>242</v>
      </c>
      <c r="L50" s="114">
        <f t="shared" si="4"/>
        <v>216.00920000000002</v>
      </c>
      <c r="M50" s="115">
        <f t="shared" si="1"/>
        <v>89.26</v>
      </c>
      <c r="N50" s="114">
        <f t="shared" si="5"/>
        <v>0.99219999999999997</v>
      </c>
      <c r="O50" s="116">
        <f t="shared" si="2"/>
        <v>0.41</v>
      </c>
    </row>
    <row r="51" spans="1:15" s="1" customFormat="1" ht="15" customHeight="1" x14ac:dyDescent="0.25">
      <c r="A51" s="23">
        <v>2</v>
      </c>
      <c r="B51" s="48">
        <v>40030</v>
      </c>
      <c r="C51" s="19" t="s">
        <v>43</v>
      </c>
      <c r="D51" s="71">
        <v>60</v>
      </c>
      <c r="E51" s="72">
        <v>0</v>
      </c>
      <c r="F51" s="72">
        <v>6.67</v>
      </c>
      <c r="G51" s="72">
        <v>31.67</v>
      </c>
      <c r="H51" s="72">
        <v>61.67</v>
      </c>
      <c r="I51" s="43">
        <f t="shared" si="7"/>
        <v>4.5503999999999998</v>
      </c>
      <c r="J51" s="21"/>
      <c r="K51" s="117">
        <f t="shared" si="3"/>
        <v>60</v>
      </c>
      <c r="L51" s="118">
        <f t="shared" si="4"/>
        <v>56.004000000000005</v>
      </c>
      <c r="M51" s="119">
        <f t="shared" si="1"/>
        <v>93.34</v>
      </c>
      <c r="N51" s="118">
        <f t="shared" si="5"/>
        <v>0</v>
      </c>
      <c r="O51" s="120">
        <f t="shared" si="2"/>
        <v>0</v>
      </c>
    </row>
    <row r="52" spans="1:15" s="1" customFormat="1" ht="15" customHeight="1" x14ac:dyDescent="0.25">
      <c r="A52" s="23">
        <v>3</v>
      </c>
      <c r="B52" s="48">
        <v>40410</v>
      </c>
      <c r="C52" s="19" t="s">
        <v>50</v>
      </c>
      <c r="D52" s="71">
        <v>184</v>
      </c>
      <c r="E52" s="72">
        <v>0</v>
      </c>
      <c r="F52" s="72">
        <v>3.8</v>
      </c>
      <c r="G52" s="72">
        <v>38.590000000000003</v>
      </c>
      <c r="H52" s="72">
        <v>57.61</v>
      </c>
      <c r="I52" s="43">
        <f t="shared" si="7"/>
        <v>4.5381000000000009</v>
      </c>
      <c r="J52" s="21"/>
      <c r="K52" s="117">
        <f t="shared" si="3"/>
        <v>184</v>
      </c>
      <c r="L52" s="118">
        <f t="shared" si="4"/>
        <v>177.00799999999998</v>
      </c>
      <c r="M52" s="119">
        <f t="shared" si="1"/>
        <v>96.2</v>
      </c>
      <c r="N52" s="118">
        <f t="shared" si="5"/>
        <v>0</v>
      </c>
      <c r="O52" s="120">
        <f t="shared" si="2"/>
        <v>0</v>
      </c>
    </row>
    <row r="53" spans="1:15" s="1" customFormat="1" ht="15" customHeight="1" x14ac:dyDescent="0.25">
      <c r="A53" s="23">
        <v>4</v>
      </c>
      <c r="B53" s="48">
        <v>40011</v>
      </c>
      <c r="C53" s="19" t="s">
        <v>42</v>
      </c>
      <c r="D53" s="71">
        <v>232</v>
      </c>
      <c r="E53" s="72">
        <v>3.45</v>
      </c>
      <c r="F53" s="72">
        <v>18.53</v>
      </c>
      <c r="G53" s="72">
        <v>39.659999999999997</v>
      </c>
      <c r="H53" s="72">
        <v>38.36</v>
      </c>
      <c r="I53" s="43">
        <f t="shared" si="7"/>
        <v>4.1292999999999997</v>
      </c>
      <c r="J53" s="21"/>
      <c r="K53" s="117">
        <f t="shared" si="3"/>
        <v>232</v>
      </c>
      <c r="L53" s="118">
        <f t="shared" si="4"/>
        <v>181.00639999999999</v>
      </c>
      <c r="M53" s="119">
        <f t="shared" si="1"/>
        <v>78.02</v>
      </c>
      <c r="N53" s="118">
        <f t="shared" si="5"/>
        <v>8.0040000000000013</v>
      </c>
      <c r="O53" s="120">
        <f t="shared" si="2"/>
        <v>3.45</v>
      </c>
    </row>
    <row r="54" spans="1:15" s="1" customFormat="1" ht="15" customHeight="1" x14ac:dyDescent="0.25">
      <c r="A54" s="23">
        <v>5</v>
      </c>
      <c r="B54" s="48">
        <v>40080</v>
      </c>
      <c r="C54" s="19" t="s">
        <v>98</v>
      </c>
      <c r="D54" s="71">
        <v>150</v>
      </c>
      <c r="E54" s="72">
        <v>0</v>
      </c>
      <c r="F54" s="72">
        <v>10.67</v>
      </c>
      <c r="G54" s="72">
        <v>44</v>
      </c>
      <c r="H54" s="72">
        <v>45.33</v>
      </c>
      <c r="I54" s="43">
        <f t="shared" si="7"/>
        <v>4.3465999999999996</v>
      </c>
      <c r="J54" s="21"/>
      <c r="K54" s="117">
        <f t="shared" si="3"/>
        <v>150</v>
      </c>
      <c r="L54" s="118">
        <f t="shared" si="4"/>
        <v>133.995</v>
      </c>
      <c r="M54" s="119">
        <f t="shared" si="1"/>
        <v>89.33</v>
      </c>
      <c r="N54" s="118">
        <f t="shared" si="5"/>
        <v>0</v>
      </c>
      <c r="O54" s="120">
        <f t="shared" si="2"/>
        <v>0</v>
      </c>
    </row>
    <row r="55" spans="1:15" s="1" customFormat="1" ht="15" customHeight="1" x14ac:dyDescent="0.25">
      <c r="A55" s="23">
        <v>6</v>
      </c>
      <c r="B55" s="48">
        <v>40100</v>
      </c>
      <c r="C55" s="19" t="s">
        <v>44</v>
      </c>
      <c r="D55" s="71">
        <v>109</v>
      </c>
      <c r="E55" s="72">
        <v>0</v>
      </c>
      <c r="F55" s="72">
        <v>13.76</v>
      </c>
      <c r="G55" s="72">
        <v>48.62</v>
      </c>
      <c r="H55" s="72">
        <v>37.61</v>
      </c>
      <c r="I55" s="43">
        <f t="shared" si="7"/>
        <v>4.2381000000000002</v>
      </c>
      <c r="J55" s="21"/>
      <c r="K55" s="117">
        <f t="shared" si="3"/>
        <v>109</v>
      </c>
      <c r="L55" s="118">
        <f t="shared" si="4"/>
        <v>93.990700000000004</v>
      </c>
      <c r="M55" s="119">
        <f t="shared" si="1"/>
        <v>86.22999999999999</v>
      </c>
      <c r="N55" s="118">
        <f t="shared" si="5"/>
        <v>0</v>
      </c>
      <c r="O55" s="120">
        <f t="shared" si="2"/>
        <v>0</v>
      </c>
    </row>
    <row r="56" spans="1:15" s="1" customFormat="1" ht="15" customHeight="1" x14ac:dyDescent="0.25">
      <c r="A56" s="23">
        <v>7</v>
      </c>
      <c r="B56" s="48">
        <v>40020</v>
      </c>
      <c r="C56" s="19" t="s">
        <v>112</v>
      </c>
      <c r="D56" s="71">
        <v>26</v>
      </c>
      <c r="E56" s="72">
        <v>3.85</v>
      </c>
      <c r="F56" s="72">
        <v>3.85</v>
      </c>
      <c r="G56" s="72">
        <v>69.23</v>
      </c>
      <c r="H56" s="72">
        <v>23.08</v>
      </c>
      <c r="I56" s="43">
        <f t="shared" si="7"/>
        <v>4.1157000000000004</v>
      </c>
      <c r="J56" s="21"/>
      <c r="K56" s="117">
        <f t="shared" si="3"/>
        <v>26</v>
      </c>
      <c r="L56" s="118">
        <f t="shared" si="4"/>
        <v>24.000599999999999</v>
      </c>
      <c r="M56" s="119">
        <f t="shared" si="1"/>
        <v>92.31</v>
      </c>
      <c r="N56" s="118">
        <f t="shared" si="5"/>
        <v>1.0010000000000001</v>
      </c>
      <c r="O56" s="120">
        <f t="shared" si="2"/>
        <v>3.85</v>
      </c>
    </row>
    <row r="57" spans="1:15" s="1" customFormat="1" ht="15" customHeight="1" x14ac:dyDescent="0.25">
      <c r="A57" s="23">
        <v>8</v>
      </c>
      <c r="B57" s="48">
        <v>40031</v>
      </c>
      <c r="C57" s="19" t="s">
        <v>115</v>
      </c>
      <c r="D57" s="71">
        <v>115</v>
      </c>
      <c r="E57" s="72">
        <v>0</v>
      </c>
      <c r="F57" s="72">
        <v>11.3</v>
      </c>
      <c r="G57" s="72">
        <v>52.17</v>
      </c>
      <c r="H57" s="72">
        <v>36.520000000000003</v>
      </c>
      <c r="I57" s="43">
        <f t="shared" si="7"/>
        <v>4.2518000000000002</v>
      </c>
      <c r="J57" s="21"/>
      <c r="K57" s="117">
        <f t="shared" si="3"/>
        <v>115</v>
      </c>
      <c r="L57" s="118">
        <f t="shared" si="4"/>
        <v>101.9935</v>
      </c>
      <c r="M57" s="119">
        <f t="shared" si="1"/>
        <v>88.69</v>
      </c>
      <c r="N57" s="118">
        <f t="shared" si="5"/>
        <v>0</v>
      </c>
      <c r="O57" s="120">
        <f t="shared" si="2"/>
        <v>0</v>
      </c>
    </row>
    <row r="58" spans="1:15" s="1" customFormat="1" ht="15" customHeight="1" x14ac:dyDescent="0.25">
      <c r="A58" s="23">
        <v>9</v>
      </c>
      <c r="B58" s="48">
        <v>40210</v>
      </c>
      <c r="C58" s="19" t="s">
        <v>46</v>
      </c>
      <c r="D58" s="71">
        <v>50</v>
      </c>
      <c r="E58" s="72">
        <v>16</v>
      </c>
      <c r="F58" s="72">
        <v>30</v>
      </c>
      <c r="G58" s="72">
        <v>38</v>
      </c>
      <c r="H58" s="72">
        <v>16</v>
      </c>
      <c r="I58" s="43">
        <f t="shared" si="7"/>
        <v>3.54</v>
      </c>
      <c r="J58" s="21"/>
      <c r="K58" s="117">
        <f t="shared" si="3"/>
        <v>50</v>
      </c>
      <c r="L58" s="118">
        <f t="shared" si="4"/>
        <v>27</v>
      </c>
      <c r="M58" s="119">
        <f t="shared" si="1"/>
        <v>54</v>
      </c>
      <c r="N58" s="135">
        <f t="shared" si="5"/>
        <v>8</v>
      </c>
      <c r="O58" s="120">
        <f t="shared" si="2"/>
        <v>16</v>
      </c>
    </row>
    <row r="59" spans="1:15" s="1" customFormat="1" ht="15" customHeight="1" x14ac:dyDescent="0.25">
      <c r="A59" s="23">
        <v>10</v>
      </c>
      <c r="B59" s="48">
        <v>40300</v>
      </c>
      <c r="C59" s="19" t="s">
        <v>47</v>
      </c>
      <c r="D59" s="71">
        <v>40</v>
      </c>
      <c r="E59" s="72">
        <v>0</v>
      </c>
      <c r="F59" s="72">
        <v>22.5</v>
      </c>
      <c r="G59" s="72">
        <v>60</v>
      </c>
      <c r="H59" s="72">
        <v>17.5</v>
      </c>
      <c r="I59" s="43">
        <f t="shared" si="7"/>
        <v>3.95</v>
      </c>
      <c r="J59" s="21"/>
      <c r="K59" s="117">
        <f t="shared" si="3"/>
        <v>40</v>
      </c>
      <c r="L59" s="118">
        <f t="shared" si="4"/>
        <v>31</v>
      </c>
      <c r="M59" s="119">
        <f t="shared" si="1"/>
        <v>77.5</v>
      </c>
      <c r="N59" s="118">
        <f t="shared" si="5"/>
        <v>0</v>
      </c>
      <c r="O59" s="120">
        <f t="shared" si="2"/>
        <v>0</v>
      </c>
    </row>
    <row r="60" spans="1:15" s="1" customFormat="1" ht="15" customHeight="1" x14ac:dyDescent="0.25">
      <c r="A60" s="23">
        <v>11</v>
      </c>
      <c r="B60" s="48">
        <v>40360</v>
      </c>
      <c r="C60" s="19" t="s">
        <v>48</v>
      </c>
      <c r="D60" s="71">
        <v>37</v>
      </c>
      <c r="E60" s="72">
        <v>5.41</v>
      </c>
      <c r="F60" s="72">
        <v>32.43</v>
      </c>
      <c r="G60" s="72">
        <v>43.24</v>
      </c>
      <c r="H60" s="72">
        <v>18.920000000000002</v>
      </c>
      <c r="I60" s="43">
        <f t="shared" si="7"/>
        <v>3.7567000000000004</v>
      </c>
      <c r="J60" s="21"/>
      <c r="K60" s="117">
        <f t="shared" si="3"/>
        <v>37</v>
      </c>
      <c r="L60" s="118">
        <f t="shared" si="4"/>
        <v>22.999200000000002</v>
      </c>
      <c r="M60" s="119">
        <f t="shared" si="1"/>
        <v>62.160000000000004</v>
      </c>
      <c r="N60" s="118">
        <f t="shared" si="5"/>
        <v>2.0017</v>
      </c>
      <c r="O60" s="120">
        <f t="shared" si="2"/>
        <v>5.41</v>
      </c>
    </row>
    <row r="61" spans="1:15" s="1" customFormat="1" ht="15" customHeight="1" x14ac:dyDescent="0.25">
      <c r="A61" s="23">
        <v>12</v>
      </c>
      <c r="B61" s="48">
        <v>40390</v>
      </c>
      <c r="C61" s="19" t="s">
        <v>49</v>
      </c>
      <c r="D61" s="71">
        <v>69</v>
      </c>
      <c r="E61" s="72">
        <v>0</v>
      </c>
      <c r="F61" s="72">
        <v>23.19</v>
      </c>
      <c r="G61" s="72">
        <v>49.28</v>
      </c>
      <c r="H61" s="72">
        <v>27.54</v>
      </c>
      <c r="I61" s="43">
        <f t="shared" si="7"/>
        <v>4.0438999999999998</v>
      </c>
      <c r="J61" s="21"/>
      <c r="K61" s="117">
        <f t="shared" si="3"/>
        <v>69</v>
      </c>
      <c r="L61" s="118">
        <f t="shared" si="4"/>
        <v>53.005800000000001</v>
      </c>
      <c r="M61" s="119">
        <f t="shared" si="1"/>
        <v>76.819999999999993</v>
      </c>
      <c r="N61" s="118">
        <f t="shared" si="5"/>
        <v>0</v>
      </c>
      <c r="O61" s="120">
        <f t="shared" si="2"/>
        <v>0</v>
      </c>
    </row>
    <row r="62" spans="1:15" s="1" customFormat="1" ht="15" customHeight="1" x14ac:dyDescent="0.25">
      <c r="A62" s="23">
        <v>13</v>
      </c>
      <c r="B62" s="48">
        <v>40720</v>
      </c>
      <c r="C62" s="19" t="s">
        <v>111</v>
      </c>
      <c r="D62" s="71">
        <v>112</v>
      </c>
      <c r="E62" s="72">
        <v>0</v>
      </c>
      <c r="F62" s="72">
        <v>8.0399999999999991</v>
      </c>
      <c r="G62" s="72">
        <v>28.57</v>
      </c>
      <c r="H62" s="72">
        <v>63.39</v>
      </c>
      <c r="I62" s="43">
        <f t="shared" si="7"/>
        <v>4.5535000000000005</v>
      </c>
      <c r="J62" s="21"/>
      <c r="K62" s="117">
        <f t="shared" si="3"/>
        <v>112</v>
      </c>
      <c r="L62" s="118">
        <f t="shared" si="4"/>
        <v>102.99520000000001</v>
      </c>
      <c r="M62" s="119">
        <f t="shared" si="1"/>
        <v>91.960000000000008</v>
      </c>
      <c r="N62" s="118">
        <f t="shared" si="5"/>
        <v>0</v>
      </c>
      <c r="O62" s="120">
        <f t="shared" si="2"/>
        <v>0</v>
      </c>
    </row>
    <row r="63" spans="1:15" s="1" customFormat="1" ht="15" customHeight="1" x14ac:dyDescent="0.25">
      <c r="A63" s="23">
        <v>14</v>
      </c>
      <c r="B63" s="48">
        <v>40730</v>
      </c>
      <c r="C63" s="19" t="s">
        <v>51</v>
      </c>
      <c r="D63" s="71">
        <v>32</v>
      </c>
      <c r="E63" s="72">
        <v>0</v>
      </c>
      <c r="F63" s="72">
        <v>18.75</v>
      </c>
      <c r="G63" s="72">
        <v>53.13</v>
      </c>
      <c r="H63" s="72">
        <v>28.13</v>
      </c>
      <c r="I63" s="43">
        <f t="shared" si="7"/>
        <v>4.0941999999999998</v>
      </c>
      <c r="J63" s="21"/>
      <c r="K63" s="117">
        <f t="shared" si="3"/>
        <v>32</v>
      </c>
      <c r="L63" s="118">
        <f t="shared" si="4"/>
        <v>26.003200000000003</v>
      </c>
      <c r="M63" s="119">
        <f t="shared" si="1"/>
        <v>81.260000000000005</v>
      </c>
      <c r="N63" s="118">
        <f t="shared" si="5"/>
        <v>0</v>
      </c>
      <c r="O63" s="120">
        <f t="shared" si="2"/>
        <v>0</v>
      </c>
    </row>
    <row r="64" spans="1:15" s="1" customFormat="1" ht="15" customHeight="1" x14ac:dyDescent="0.25">
      <c r="A64" s="23">
        <v>15</v>
      </c>
      <c r="B64" s="48">
        <v>40820</v>
      </c>
      <c r="C64" s="19" t="s">
        <v>52</v>
      </c>
      <c r="D64" s="71">
        <v>95</v>
      </c>
      <c r="E64" s="72">
        <v>2.11</v>
      </c>
      <c r="F64" s="72">
        <v>31.58</v>
      </c>
      <c r="G64" s="72">
        <v>47.37</v>
      </c>
      <c r="H64" s="72">
        <v>18.95</v>
      </c>
      <c r="I64" s="43">
        <f t="shared" si="7"/>
        <v>3.8319000000000001</v>
      </c>
      <c r="J64" s="21"/>
      <c r="K64" s="117">
        <f t="shared" si="3"/>
        <v>95</v>
      </c>
      <c r="L64" s="118">
        <f t="shared" si="4"/>
        <v>63.003999999999998</v>
      </c>
      <c r="M64" s="119">
        <f t="shared" si="1"/>
        <v>66.319999999999993</v>
      </c>
      <c r="N64" s="118">
        <f t="shared" si="5"/>
        <v>2.0044999999999997</v>
      </c>
      <c r="O64" s="120">
        <f t="shared" si="2"/>
        <v>2.11</v>
      </c>
    </row>
    <row r="65" spans="1:15" s="1" customFormat="1" ht="15" customHeight="1" x14ac:dyDescent="0.25">
      <c r="A65" s="23">
        <v>16</v>
      </c>
      <c r="B65" s="48">
        <v>40840</v>
      </c>
      <c r="C65" s="19" t="s">
        <v>53</v>
      </c>
      <c r="D65" s="71">
        <v>84</v>
      </c>
      <c r="E65" s="72">
        <v>0</v>
      </c>
      <c r="F65" s="72">
        <v>35.71</v>
      </c>
      <c r="G65" s="72">
        <v>45.24</v>
      </c>
      <c r="H65" s="72">
        <v>19.05</v>
      </c>
      <c r="I65" s="43">
        <f t="shared" si="7"/>
        <v>3.8334000000000001</v>
      </c>
      <c r="J65" s="21"/>
      <c r="K65" s="117">
        <f t="shared" si="3"/>
        <v>84</v>
      </c>
      <c r="L65" s="118">
        <f t="shared" si="4"/>
        <v>54.003600000000006</v>
      </c>
      <c r="M65" s="119">
        <f t="shared" si="1"/>
        <v>64.290000000000006</v>
      </c>
      <c r="N65" s="118">
        <f t="shared" si="5"/>
        <v>0</v>
      </c>
      <c r="O65" s="120">
        <f t="shared" si="2"/>
        <v>0</v>
      </c>
    </row>
    <row r="66" spans="1:15" s="1" customFormat="1" ht="15" customHeight="1" x14ac:dyDescent="0.25">
      <c r="A66" s="23">
        <v>17</v>
      </c>
      <c r="B66" s="48">
        <v>40950</v>
      </c>
      <c r="C66" s="19" t="s">
        <v>54</v>
      </c>
      <c r="D66" s="71">
        <v>85</v>
      </c>
      <c r="E66" s="72">
        <v>2.35</v>
      </c>
      <c r="F66" s="72">
        <v>21.18</v>
      </c>
      <c r="G66" s="72">
        <v>47.06</v>
      </c>
      <c r="H66" s="72">
        <v>29.41</v>
      </c>
      <c r="I66" s="43">
        <f t="shared" si="7"/>
        <v>4.0353000000000003</v>
      </c>
      <c r="J66" s="21"/>
      <c r="K66" s="117">
        <f t="shared" si="3"/>
        <v>85</v>
      </c>
      <c r="L66" s="118">
        <f t="shared" si="4"/>
        <v>64.999499999999998</v>
      </c>
      <c r="M66" s="119">
        <f t="shared" si="1"/>
        <v>76.47</v>
      </c>
      <c r="N66" s="135">
        <f t="shared" si="5"/>
        <v>1.9975000000000001</v>
      </c>
      <c r="O66" s="120">
        <f t="shared" si="2"/>
        <v>2.35</v>
      </c>
    </row>
    <row r="67" spans="1:15" s="1" customFormat="1" ht="15" customHeight="1" x14ac:dyDescent="0.25">
      <c r="A67" s="23">
        <v>18</v>
      </c>
      <c r="B67" s="50">
        <v>40990</v>
      </c>
      <c r="C67" s="22" t="s">
        <v>55</v>
      </c>
      <c r="D67" s="71">
        <v>118</v>
      </c>
      <c r="E67" s="72">
        <v>0</v>
      </c>
      <c r="F67" s="72">
        <v>13.56</v>
      </c>
      <c r="G67" s="72">
        <v>34.75</v>
      </c>
      <c r="H67" s="72">
        <v>51.69</v>
      </c>
      <c r="I67" s="46">
        <f t="shared" si="7"/>
        <v>4.3812999999999995</v>
      </c>
      <c r="J67" s="21"/>
      <c r="K67" s="117">
        <f t="shared" si="3"/>
        <v>118</v>
      </c>
      <c r="L67" s="118">
        <f t="shared" si="4"/>
        <v>101.9992</v>
      </c>
      <c r="M67" s="119">
        <f t="shared" si="1"/>
        <v>86.44</v>
      </c>
      <c r="N67" s="118">
        <f t="shared" si="5"/>
        <v>0</v>
      </c>
      <c r="O67" s="120">
        <f t="shared" si="2"/>
        <v>0</v>
      </c>
    </row>
    <row r="68" spans="1:15" s="1" customFormat="1" ht="15" customHeight="1" thickBot="1" x14ac:dyDescent="0.3">
      <c r="A68" s="24">
        <v>19</v>
      </c>
      <c r="B68" s="48">
        <v>40133</v>
      </c>
      <c r="C68" s="19" t="s">
        <v>45</v>
      </c>
      <c r="D68" s="75">
        <v>105</v>
      </c>
      <c r="E68" s="76">
        <v>1.9</v>
      </c>
      <c r="F68" s="76">
        <v>15.24</v>
      </c>
      <c r="G68" s="76">
        <v>28.57</v>
      </c>
      <c r="H68" s="77">
        <v>54.29</v>
      </c>
      <c r="I68" s="43">
        <f t="shared" si="7"/>
        <v>4.3525</v>
      </c>
      <c r="J68" s="21"/>
      <c r="K68" s="121">
        <f t="shared" si="3"/>
        <v>105</v>
      </c>
      <c r="L68" s="122">
        <f t="shared" si="4"/>
        <v>87.002999999999986</v>
      </c>
      <c r="M68" s="123">
        <f t="shared" si="1"/>
        <v>82.86</v>
      </c>
      <c r="N68" s="122">
        <f t="shared" si="5"/>
        <v>1.9950000000000001</v>
      </c>
      <c r="O68" s="124">
        <f t="shared" si="2"/>
        <v>1.9</v>
      </c>
    </row>
    <row r="69" spans="1:15" s="1" customFormat="1" ht="15" customHeight="1" thickBot="1" x14ac:dyDescent="0.3">
      <c r="A69" s="35"/>
      <c r="B69" s="51"/>
      <c r="C69" s="37" t="s">
        <v>107</v>
      </c>
      <c r="D69" s="36">
        <f>SUM(D70:D83)</f>
        <v>1638</v>
      </c>
      <c r="E69" s="38">
        <f t="shared" ref="E69:H69" si="11">AVERAGE(E70:E83)</f>
        <v>1.7814285714285714</v>
      </c>
      <c r="F69" s="38">
        <f t="shared" si="11"/>
        <v>17.201428571428568</v>
      </c>
      <c r="G69" s="38">
        <f t="shared" si="11"/>
        <v>43.357857142857135</v>
      </c>
      <c r="H69" s="38">
        <f t="shared" si="11"/>
        <v>37.658571428571427</v>
      </c>
      <c r="I69" s="39">
        <f>AVERAGE(I70:I83)</f>
        <v>4.1689142857142851</v>
      </c>
      <c r="J69" s="21"/>
      <c r="K69" s="131">
        <f t="shared" si="3"/>
        <v>1638</v>
      </c>
      <c r="L69" s="132">
        <f>SUM(L70:L83)</f>
        <v>1352.9948999999999</v>
      </c>
      <c r="M69" s="133">
        <f t="shared" si="1"/>
        <v>81.016428571428563</v>
      </c>
      <c r="N69" s="132">
        <f>SUM(N70:N83)</f>
        <v>24.003499999999999</v>
      </c>
      <c r="O69" s="134">
        <f t="shared" si="2"/>
        <v>1.7814285714285714</v>
      </c>
    </row>
    <row r="70" spans="1:15" s="1" customFormat="1" ht="15" customHeight="1" x14ac:dyDescent="0.25">
      <c r="A70" s="16">
        <v>1</v>
      </c>
      <c r="B70" s="48">
        <v>50040</v>
      </c>
      <c r="C70" s="19" t="s">
        <v>56</v>
      </c>
      <c r="D70" s="78">
        <v>102</v>
      </c>
      <c r="E70" s="79">
        <v>0</v>
      </c>
      <c r="F70" s="79">
        <v>2.94</v>
      </c>
      <c r="G70" s="79">
        <v>27.45</v>
      </c>
      <c r="H70" s="79">
        <v>69.61</v>
      </c>
      <c r="I70" s="43">
        <f t="shared" si="7"/>
        <v>4.6667000000000005</v>
      </c>
      <c r="J70" s="21"/>
      <c r="K70" s="113">
        <f t="shared" si="3"/>
        <v>102</v>
      </c>
      <c r="L70" s="114">
        <f t="shared" si="4"/>
        <v>99.001200000000011</v>
      </c>
      <c r="M70" s="115">
        <f t="shared" ref="M70:M125" si="12">G70+H70</f>
        <v>97.06</v>
      </c>
      <c r="N70" s="114">
        <f t="shared" si="5"/>
        <v>0</v>
      </c>
      <c r="O70" s="116">
        <f t="shared" ref="O70:O125" si="13">E70</f>
        <v>0</v>
      </c>
    </row>
    <row r="71" spans="1:15" s="1" customFormat="1" ht="15" customHeight="1" x14ac:dyDescent="0.25">
      <c r="A71" s="11">
        <v>2</v>
      </c>
      <c r="B71" s="48">
        <v>50003</v>
      </c>
      <c r="C71" s="19" t="s">
        <v>99</v>
      </c>
      <c r="D71" s="71">
        <v>115</v>
      </c>
      <c r="E71" s="72">
        <v>2.61</v>
      </c>
      <c r="F71" s="72">
        <v>10.43</v>
      </c>
      <c r="G71" s="72">
        <v>47.83</v>
      </c>
      <c r="H71" s="72">
        <v>39.130000000000003</v>
      </c>
      <c r="I71" s="43">
        <f t="shared" si="7"/>
        <v>4.2347999999999999</v>
      </c>
      <c r="J71" s="21"/>
      <c r="K71" s="117">
        <f t="shared" ref="K71:K125" si="14">D71</f>
        <v>115</v>
      </c>
      <c r="L71" s="118">
        <f t="shared" ref="L71:L125" si="15">M71*K71/100</f>
        <v>100.00400000000002</v>
      </c>
      <c r="M71" s="119">
        <f t="shared" si="12"/>
        <v>86.960000000000008</v>
      </c>
      <c r="N71" s="118">
        <f t="shared" ref="N71:N83" si="16">O71*K71/100</f>
        <v>3.0014999999999996</v>
      </c>
      <c r="O71" s="120">
        <f t="shared" si="13"/>
        <v>2.61</v>
      </c>
    </row>
    <row r="72" spans="1:15" s="1" customFormat="1" ht="15" customHeight="1" x14ac:dyDescent="0.25">
      <c r="A72" s="11">
        <v>3</v>
      </c>
      <c r="B72" s="48">
        <v>50060</v>
      </c>
      <c r="C72" s="19" t="s">
        <v>58</v>
      </c>
      <c r="D72" s="71">
        <v>178</v>
      </c>
      <c r="E72" s="72">
        <v>0</v>
      </c>
      <c r="F72" s="72">
        <v>11.8</v>
      </c>
      <c r="G72" s="72">
        <v>49.44</v>
      </c>
      <c r="H72" s="72">
        <v>38.76</v>
      </c>
      <c r="I72" s="43">
        <f t="shared" ref="I72:I125" si="17">(E72*2+F72*3+G72*4+H72*5)/100</f>
        <v>4.2695999999999996</v>
      </c>
      <c r="J72" s="21"/>
      <c r="K72" s="117">
        <f t="shared" si="14"/>
        <v>178</v>
      </c>
      <c r="L72" s="118">
        <f t="shared" si="15"/>
        <v>156.99599999999998</v>
      </c>
      <c r="M72" s="119">
        <f t="shared" si="12"/>
        <v>88.199999999999989</v>
      </c>
      <c r="N72" s="118">
        <f t="shared" si="16"/>
        <v>0</v>
      </c>
      <c r="O72" s="120">
        <f t="shared" si="13"/>
        <v>0</v>
      </c>
    </row>
    <row r="73" spans="1:15" s="1" customFormat="1" ht="15" customHeight="1" x14ac:dyDescent="0.25">
      <c r="A73" s="11">
        <v>4</v>
      </c>
      <c r="B73" s="54">
        <v>50170</v>
      </c>
      <c r="C73" s="19" t="s">
        <v>59</v>
      </c>
      <c r="D73" s="71">
        <v>71</v>
      </c>
      <c r="E73" s="72">
        <v>11.27</v>
      </c>
      <c r="F73" s="72">
        <v>19.72</v>
      </c>
      <c r="G73" s="72">
        <v>43.66</v>
      </c>
      <c r="H73" s="72">
        <v>25.35</v>
      </c>
      <c r="I73" s="43">
        <f t="shared" si="17"/>
        <v>3.8308999999999997</v>
      </c>
      <c r="J73" s="21"/>
      <c r="K73" s="117">
        <f t="shared" si="14"/>
        <v>71</v>
      </c>
      <c r="L73" s="118">
        <f t="shared" si="15"/>
        <v>48.997099999999989</v>
      </c>
      <c r="M73" s="119">
        <f t="shared" si="12"/>
        <v>69.009999999999991</v>
      </c>
      <c r="N73" s="135">
        <f t="shared" si="16"/>
        <v>8.0016999999999996</v>
      </c>
      <c r="O73" s="120">
        <f t="shared" si="13"/>
        <v>11.27</v>
      </c>
    </row>
    <row r="74" spans="1:15" s="1" customFormat="1" ht="15" customHeight="1" x14ac:dyDescent="0.25">
      <c r="A74" s="11">
        <v>5</v>
      </c>
      <c r="B74" s="48">
        <v>50230</v>
      </c>
      <c r="C74" s="19" t="s">
        <v>60</v>
      </c>
      <c r="D74" s="71">
        <v>114</v>
      </c>
      <c r="E74" s="72">
        <v>1.75</v>
      </c>
      <c r="F74" s="72">
        <v>18.420000000000002</v>
      </c>
      <c r="G74" s="72">
        <v>34.21</v>
      </c>
      <c r="H74" s="72">
        <v>45.61</v>
      </c>
      <c r="I74" s="43">
        <f t="shared" si="17"/>
        <v>4.2365000000000004</v>
      </c>
      <c r="J74" s="21"/>
      <c r="K74" s="117">
        <f t="shared" si="14"/>
        <v>114</v>
      </c>
      <c r="L74" s="118">
        <f t="shared" si="15"/>
        <v>90.994799999999998</v>
      </c>
      <c r="M74" s="119">
        <f t="shared" si="12"/>
        <v>79.819999999999993</v>
      </c>
      <c r="N74" s="118">
        <f t="shared" si="16"/>
        <v>1.9950000000000001</v>
      </c>
      <c r="O74" s="120">
        <f t="shared" si="13"/>
        <v>1.75</v>
      </c>
    </row>
    <row r="75" spans="1:15" s="1" customFormat="1" ht="15" customHeight="1" x14ac:dyDescent="0.25">
      <c r="A75" s="11">
        <v>6</v>
      </c>
      <c r="B75" s="48">
        <v>50340</v>
      </c>
      <c r="C75" s="19" t="s">
        <v>61</v>
      </c>
      <c r="D75" s="71">
        <v>83</v>
      </c>
      <c r="E75" s="72">
        <v>0</v>
      </c>
      <c r="F75" s="72">
        <v>32.53</v>
      </c>
      <c r="G75" s="72">
        <v>36.14</v>
      </c>
      <c r="H75" s="72">
        <v>31.33</v>
      </c>
      <c r="I75" s="43">
        <f t="shared" si="17"/>
        <v>3.9879999999999995</v>
      </c>
      <c r="J75" s="21"/>
      <c r="K75" s="117">
        <f t="shared" si="14"/>
        <v>83</v>
      </c>
      <c r="L75" s="118">
        <f t="shared" si="15"/>
        <v>56.000100000000003</v>
      </c>
      <c r="M75" s="119">
        <f t="shared" si="12"/>
        <v>67.47</v>
      </c>
      <c r="N75" s="118">
        <f t="shared" si="16"/>
        <v>0</v>
      </c>
      <c r="O75" s="120">
        <f t="shared" si="13"/>
        <v>0</v>
      </c>
    </row>
    <row r="76" spans="1:15" s="1" customFormat="1" ht="15" customHeight="1" x14ac:dyDescent="0.25">
      <c r="A76" s="11">
        <v>7</v>
      </c>
      <c r="B76" s="48">
        <v>50420</v>
      </c>
      <c r="C76" s="19" t="s">
        <v>62</v>
      </c>
      <c r="D76" s="71">
        <v>106</v>
      </c>
      <c r="E76" s="72">
        <v>0</v>
      </c>
      <c r="F76" s="72">
        <v>16.98</v>
      </c>
      <c r="G76" s="72">
        <v>52.83</v>
      </c>
      <c r="H76" s="72">
        <v>30.19</v>
      </c>
      <c r="I76" s="43">
        <f t="shared" si="17"/>
        <v>4.1321000000000003</v>
      </c>
      <c r="J76" s="21"/>
      <c r="K76" s="117">
        <f t="shared" si="14"/>
        <v>106</v>
      </c>
      <c r="L76" s="118">
        <f t="shared" si="15"/>
        <v>88.001199999999983</v>
      </c>
      <c r="M76" s="119">
        <f t="shared" si="12"/>
        <v>83.02</v>
      </c>
      <c r="N76" s="118">
        <f t="shared" si="16"/>
        <v>0</v>
      </c>
      <c r="O76" s="120">
        <f t="shared" si="13"/>
        <v>0</v>
      </c>
    </row>
    <row r="77" spans="1:15" s="1" customFormat="1" ht="15" customHeight="1" x14ac:dyDescent="0.25">
      <c r="A77" s="11">
        <v>8</v>
      </c>
      <c r="B77" s="48">
        <v>50450</v>
      </c>
      <c r="C77" s="19" t="s">
        <v>63</v>
      </c>
      <c r="D77" s="71">
        <v>159</v>
      </c>
      <c r="E77" s="72">
        <v>0</v>
      </c>
      <c r="F77" s="72">
        <v>20.75</v>
      </c>
      <c r="G77" s="72">
        <v>52.2</v>
      </c>
      <c r="H77" s="72">
        <v>27.04</v>
      </c>
      <c r="I77" s="43">
        <f t="shared" si="17"/>
        <v>4.0625</v>
      </c>
      <c r="J77" s="21"/>
      <c r="K77" s="117">
        <f t="shared" si="14"/>
        <v>159</v>
      </c>
      <c r="L77" s="118">
        <f t="shared" si="15"/>
        <v>125.99160000000002</v>
      </c>
      <c r="M77" s="119">
        <f t="shared" si="12"/>
        <v>79.240000000000009</v>
      </c>
      <c r="N77" s="118">
        <f t="shared" si="16"/>
        <v>0</v>
      </c>
      <c r="O77" s="120">
        <f t="shared" si="13"/>
        <v>0</v>
      </c>
    </row>
    <row r="78" spans="1:15" s="1" customFormat="1" ht="15" customHeight="1" x14ac:dyDescent="0.25">
      <c r="A78" s="11">
        <v>9</v>
      </c>
      <c r="B78" s="48">
        <v>50620</v>
      </c>
      <c r="C78" s="19" t="s">
        <v>64</v>
      </c>
      <c r="D78" s="71">
        <v>76</v>
      </c>
      <c r="E78" s="72">
        <v>3.95</v>
      </c>
      <c r="F78" s="72">
        <v>40.79</v>
      </c>
      <c r="G78" s="72">
        <v>38.159999999999997</v>
      </c>
      <c r="H78" s="72">
        <v>17.11</v>
      </c>
      <c r="I78" s="43">
        <f t="shared" si="17"/>
        <v>3.6845999999999997</v>
      </c>
      <c r="J78" s="21"/>
      <c r="K78" s="117">
        <f t="shared" si="14"/>
        <v>76</v>
      </c>
      <c r="L78" s="118">
        <f t="shared" si="15"/>
        <v>42.005199999999995</v>
      </c>
      <c r="M78" s="119">
        <f t="shared" si="12"/>
        <v>55.269999999999996</v>
      </c>
      <c r="N78" s="118">
        <f t="shared" si="16"/>
        <v>3.0019999999999998</v>
      </c>
      <c r="O78" s="120">
        <f t="shared" si="13"/>
        <v>3.95</v>
      </c>
    </row>
    <row r="79" spans="1:15" s="1" customFormat="1" ht="15" customHeight="1" x14ac:dyDescent="0.25">
      <c r="A79" s="11">
        <v>10</v>
      </c>
      <c r="B79" s="48">
        <v>50760</v>
      </c>
      <c r="C79" s="19" t="s">
        <v>65</v>
      </c>
      <c r="D79" s="71">
        <v>237</v>
      </c>
      <c r="E79" s="72">
        <v>0</v>
      </c>
      <c r="F79" s="72">
        <v>10.97</v>
      </c>
      <c r="G79" s="72">
        <v>49.79</v>
      </c>
      <c r="H79" s="72">
        <v>39.24</v>
      </c>
      <c r="I79" s="43">
        <f t="shared" si="17"/>
        <v>4.2827000000000002</v>
      </c>
      <c r="J79" s="21"/>
      <c r="K79" s="117">
        <f t="shared" si="14"/>
        <v>237</v>
      </c>
      <c r="L79" s="118">
        <f t="shared" si="15"/>
        <v>211.00110000000001</v>
      </c>
      <c r="M79" s="119">
        <f t="shared" si="12"/>
        <v>89.03</v>
      </c>
      <c r="N79" s="118">
        <f t="shared" si="16"/>
        <v>0</v>
      </c>
      <c r="O79" s="120">
        <f t="shared" si="13"/>
        <v>0</v>
      </c>
    </row>
    <row r="80" spans="1:15" s="1" customFormat="1" ht="15" customHeight="1" x14ac:dyDescent="0.25">
      <c r="A80" s="11">
        <v>11</v>
      </c>
      <c r="B80" s="48">
        <v>50780</v>
      </c>
      <c r="C80" s="19" t="s">
        <v>66</v>
      </c>
      <c r="D80" s="71">
        <v>154</v>
      </c>
      <c r="E80" s="72">
        <v>4.55</v>
      </c>
      <c r="F80" s="72">
        <v>23.38</v>
      </c>
      <c r="G80" s="72">
        <v>48.7</v>
      </c>
      <c r="H80" s="72">
        <v>23.38</v>
      </c>
      <c r="I80" s="43">
        <f t="shared" si="17"/>
        <v>3.9093999999999998</v>
      </c>
      <c r="J80" s="21"/>
      <c r="K80" s="117">
        <f t="shared" si="14"/>
        <v>154</v>
      </c>
      <c r="L80" s="118">
        <f t="shared" si="15"/>
        <v>111.00319999999999</v>
      </c>
      <c r="M80" s="119">
        <f t="shared" si="12"/>
        <v>72.08</v>
      </c>
      <c r="N80" s="135">
        <f t="shared" si="16"/>
        <v>7.0069999999999997</v>
      </c>
      <c r="O80" s="120">
        <f t="shared" si="13"/>
        <v>4.55</v>
      </c>
    </row>
    <row r="81" spans="1:15" s="1" customFormat="1" ht="15" customHeight="1" x14ac:dyDescent="0.25">
      <c r="A81" s="11">
        <v>12</v>
      </c>
      <c r="B81" s="48">
        <v>50930</v>
      </c>
      <c r="C81" s="19" t="s">
        <v>67</v>
      </c>
      <c r="D81" s="71">
        <v>94</v>
      </c>
      <c r="E81" s="72">
        <v>0</v>
      </c>
      <c r="F81" s="72">
        <v>6.38</v>
      </c>
      <c r="G81" s="72">
        <v>44.68</v>
      </c>
      <c r="H81" s="72">
        <v>48.94</v>
      </c>
      <c r="I81" s="43">
        <f t="shared" si="17"/>
        <v>4.4256000000000002</v>
      </c>
      <c r="J81" s="21"/>
      <c r="K81" s="117">
        <f t="shared" si="14"/>
        <v>94</v>
      </c>
      <c r="L81" s="118">
        <f t="shared" si="15"/>
        <v>88.002800000000008</v>
      </c>
      <c r="M81" s="119">
        <f t="shared" si="12"/>
        <v>93.62</v>
      </c>
      <c r="N81" s="118">
        <f t="shared" si="16"/>
        <v>0</v>
      </c>
      <c r="O81" s="120">
        <f t="shared" si="13"/>
        <v>0</v>
      </c>
    </row>
    <row r="82" spans="1:15" s="1" customFormat="1" ht="15" customHeight="1" x14ac:dyDescent="0.25">
      <c r="A82" s="15">
        <v>13</v>
      </c>
      <c r="B82" s="50">
        <v>51370</v>
      </c>
      <c r="C82" s="22" t="s">
        <v>68</v>
      </c>
      <c r="D82" s="102">
        <v>123</v>
      </c>
      <c r="E82" s="103">
        <v>0.81</v>
      </c>
      <c r="F82" s="103">
        <v>6.5</v>
      </c>
      <c r="G82" s="103">
        <v>35.770000000000003</v>
      </c>
      <c r="H82" s="104">
        <v>56.91</v>
      </c>
      <c r="I82" s="46">
        <f t="shared" ref="I82" si="18">(E82*2+F82*3+G82*4+H82*5)/100</f>
        <v>4.4874999999999998</v>
      </c>
      <c r="J82" s="21"/>
      <c r="K82" s="117">
        <f t="shared" si="14"/>
        <v>123</v>
      </c>
      <c r="L82" s="118">
        <f t="shared" si="15"/>
        <v>113.99640000000001</v>
      </c>
      <c r="M82" s="119">
        <f t="shared" si="12"/>
        <v>92.68</v>
      </c>
      <c r="N82" s="118">
        <f t="shared" si="16"/>
        <v>0.99630000000000007</v>
      </c>
      <c r="O82" s="120">
        <f t="shared" si="13"/>
        <v>0.81</v>
      </c>
    </row>
    <row r="83" spans="1:15" s="1" customFormat="1" ht="15" customHeight="1" thickBot="1" x14ac:dyDescent="0.3">
      <c r="A83" s="15">
        <v>14</v>
      </c>
      <c r="B83" s="50">
        <v>51580</v>
      </c>
      <c r="C83" s="22" t="s">
        <v>126</v>
      </c>
      <c r="D83" s="73">
        <v>26</v>
      </c>
      <c r="E83" s="74">
        <v>0</v>
      </c>
      <c r="F83" s="74">
        <v>19.23</v>
      </c>
      <c r="G83" s="74">
        <v>46.15</v>
      </c>
      <c r="H83" s="88">
        <v>34.619999999999997</v>
      </c>
      <c r="I83" s="46">
        <f t="shared" si="17"/>
        <v>4.1539000000000001</v>
      </c>
      <c r="J83" s="21"/>
      <c r="K83" s="121">
        <f t="shared" si="14"/>
        <v>26</v>
      </c>
      <c r="L83" s="122">
        <f t="shared" si="15"/>
        <v>21.0002</v>
      </c>
      <c r="M83" s="123">
        <f t="shared" si="12"/>
        <v>80.77</v>
      </c>
      <c r="N83" s="122">
        <f t="shared" si="16"/>
        <v>0</v>
      </c>
      <c r="O83" s="124">
        <f t="shared" si="13"/>
        <v>0</v>
      </c>
    </row>
    <row r="84" spans="1:15" s="1" customFormat="1" ht="15" customHeight="1" thickBot="1" x14ac:dyDescent="0.3">
      <c r="A84" s="35"/>
      <c r="B84" s="51"/>
      <c r="C84" s="37" t="s">
        <v>108</v>
      </c>
      <c r="D84" s="36">
        <f>SUM(D85:D115)</f>
        <v>3999</v>
      </c>
      <c r="E84" s="38">
        <f t="shared" ref="E84:H84" si="19">AVERAGE(E85:E115)</f>
        <v>2.1809677419354849</v>
      </c>
      <c r="F84" s="38">
        <f t="shared" si="19"/>
        <v>15.251290322580644</v>
      </c>
      <c r="G84" s="38">
        <f t="shared" si="19"/>
        <v>43.596129032258069</v>
      </c>
      <c r="H84" s="38">
        <f t="shared" si="19"/>
        <v>38.971612903225797</v>
      </c>
      <c r="I84" s="39">
        <f>AVERAGE(I85:I115)</f>
        <v>4.1935838709677409</v>
      </c>
      <c r="J84" s="21"/>
      <c r="K84" s="131">
        <f t="shared" si="14"/>
        <v>3999</v>
      </c>
      <c r="L84" s="132">
        <f>SUM(L85:L115)</f>
        <v>3356.0138000000002</v>
      </c>
      <c r="M84" s="133">
        <f t="shared" si="12"/>
        <v>82.567741935483866</v>
      </c>
      <c r="N84" s="132">
        <f>SUM(N85:N115)</f>
        <v>74.001200000000011</v>
      </c>
      <c r="O84" s="134">
        <f t="shared" si="13"/>
        <v>2.1809677419354849</v>
      </c>
    </row>
    <row r="85" spans="1:15" s="1" customFormat="1" ht="15" customHeight="1" x14ac:dyDescent="0.25">
      <c r="A85" s="60">
        <v>1</v>
      </c>
      <c r="B85" s="53">
        <v>60010</v>
      </c>
      <c r="C85" s="19" t="s">
        <v>70</v>
      </c>
      <c r="D85" s="78">
        <v>92</v>
      </c>
      <c r="E85" s="79">
        <v>2.17</v>
      </c>
      <c r="F85" s="79">
        <v>16.3</v>
      </c>
      <c r="G85" s="79">
        <v>52.17</v>
      </c>
      <c r="H85" s="79">
        <v>29.35</v>
      </c>
      <c r="I85" s="43">
        <f t="shared" si="17"/>
        <v>4.0867000000000004</v>
      </c>
      <c r="J85" s="21"/>
      <c r="K85" s="113">
        <f t="shared" si="14"/>
        <v>92</v>
      </c>
      <c r="L85" s="114">
        <f t="shared" si="15"/>
        <v>74.998400000000004</v>
      </c>
      <c r="M85" s="115">
        <f t="shared" si="12"/>
        <v>81.52000000000001</v>
      </c>
      <c r="N85" s="114">
        <f t="shared" ref="N85:N115" si="20">O85*K85/100</f>
        <v>1.9964</v>
      </c>
      <c r="O85" s="116">
        <f t="shared" si="13"/>
        <v>2.17</v>
      </c>
    </row>
    <row r="86" spans="1:15" s="1" customFormat="1" ht="15" customHeight="1" x14ac:dyDescent="0.25">
      <c r="A86" s="23">
        <v>2</v>
      </c>
      <c r="B86" s="48">
        <v>60020</v>
      </c>
      <c r="C86" s="19" t="s">
        <v>71</v>
      </c>
      <c r="D86" s="71">
        <v>83</v>
      </c>
      <c r="E86" s="72">
        <v>9.64</v>
      </c>
      <c r="F86" s="72">
        <v>18.07</v>
      </c>
      <c r="G86" s="72">
        <v>44.58</v>
      </c>
      <c r="H86" s="72">
        <v>27.71</v>
      </c>
      <c r="I86" s="43">
        <f t="shared" si="17"/>
        <v>3.9036</v>
      </c>
      <c r="J86" s="21"/>
      <c r="K86" s="117">
        <f t="shared" si="14"/>
        <v>83</v>
      </c>
      <c r="L86" s="118">
        <f t="shared" si="15"/>
        <v>60.000699999999995</v>
      </c>
      <c r="M86" s="119">
        <f t="shared" si="12"/>
        <v>72.289999999999992</v>
      </c>
      <c r="N86" s="118">
        <f t="shared" si="20"/>
        <v>8.0012000000000008</v>
      </c>
      <c r="O86" s="120">
        <f t="shared" si="13"/>
        <v>9.64</v>
      </c>
    </row>
    <row r="87" spans="1:15" s="1" customFormat="1" ht="15" customHeight="1" x14ac:dyDescent="0.25">
      <c r="A87" s="23">
        <v>3</v>
      </c>
      <c r="B87" s="48">
        <v>60050</v>
      </c>
      <c r="C87" s="19" t="s">
        <v>72</v>
      </c>
      <c r="D87" s="71">
        <v>105</v>
      </c>
      <c r="E87" s="72">
        <v>2.86</v>
      </c>
      <c r="F87" s="72">
        <v>8.57</v>
      </c>
      <c r="G87" s="72">
        <v>39.049999999999997</v>
      </c>
      <c r="H87" s="72">
        <v>49.52</v>
      </c>
      <c r="I87" s="43">
        <f t="shared" si="17"/>
        <v>4.3523000000000005</v>
      </c>
      <c r="J87" s="21"/>
      <c r="K87" s="117">
        <f t="shared" si="14"/>
        <v>105</v>
      </c>
      <c r="L87" s="118">
        <f t="shared" si="15"/>
        <v>92.998499999999979</v>
      </c>
      <c r="M87" s="119">
        <f t="shared" si="12"/>
        <v>88.57</v>
      </c>
      <c r="N87" s="118">
        <f t="shared" si="20"/>
        <v>3.0030000000000001</v>
      </c>
      <c r="O87" s="120">
        <f t="shared" si="13"/>
        <v>2.86</v>
      </c>
    </row>
    <row r="88" spans="1:15" s="1" customFormat="1" ht="15" customHeight="1" x14ac:dyDescent="0.25">
      <c r="A88" s="23">
        <v>4</v>
      </c>
      <c r="B88" s="48">
        <v>60070</v>
      </c>
      <c r="C88" s="19" t="s">
        <v>73</v>
      </c>
      <c r="D88" s="71">
        <v>107</v>
      </c>
      <c r="E88" s="72">
        <v>0</v>
      </c>
      <c r="F88" s="72">
        <v>9.35</v>
      </c>
      <c r="G88" s="72">
        <v>36.450000000000003</v>
      </c>
      <c r="H88" s="72">
        <v>54.21</v>
      </c>
      <c r="I88" s="43">
        <f t="shared" si="17"/>
        <v>4.4490000000000007</v>
      </c>
      <c r="J88" s="21"/>
      <c r="K88" s="117">
        <f t="shared" si="14"/>
        <v>107</v>
      </c>
      <c r="L88" s="118">
        <f t="shared" si="15"/>
        <v>97.006199999999993</v>
      </c>
      <c r="M88" s="119">
        <f t="shared" si="12"/>
        <v>90.66</v>
      </c>
      <c r="N88" s="118">
        <f t="shared" si="20"/>
        <v>0</v>
      </c>
      <c r="O88" s="120">
        <f t="shared" si="13"/>
        <v>0</v>
      </c>
    </row>
    <row r="89" spans="1:15" s="1" customFormat="1" ht="15" customHeight="1" x14ac:dyDescent="0.25">
      <c r="A89" s="23">
        <v>5</v>
      </c>
      <c r="B89" s="48">
        <v>60180</v>
      </c>
      <c r="C89" s="19" t="s">
        <v>74</v>
      </c>
      <c r="D89" s="71">
        <v>136</v>
      </c>
      <c r="E89" s="72">
        <v>1.47</v>
      </c>
      <c r="F89" s="72">
        <v>17.649999999999999</v>
      </c>
      <c r="G89" s="72">
        <v>46.32</v>
      </c>
      <c r="H89" s="72">
        <v>34.56</v>
      </c>
      <c r="I89" s="43">
        <f t="shared" si="17"/>
        <v>4.1397000000000004</v>
      </c>
      <c r="J89" s="21"/>
      <c r="K89" s="117">
        <f t="shared" si="14"/>
        <v>136</v>
      </c>
      <c r="L89" s="118">
        <f t="shared" si="15"/>
        <v>109.99680000000001</v>
      </c>
      <c r="M89" s="119">
        <f t="shared" si="12"/>
        <v>80.88</v>
      </c>
      <c r="N89" s="118">
        <f t="shared" si="20"/>
        <v>1.9991999999999999</v>
      </c>
      <c r="O89" s="120">
        <f t="shared" si="13"/>
        <v>1.47</v>
      </c>
    </row>
    <row r="90" spans="1:15" s="1" customFormat="1" ht="15" customHeight="1" x14ac:dyDescent="0.25">
      <c r="A90" s="23">
        <v>6</v>
      </c>
      <c r="B90" s="48">
        <v>60240</v>
      </c>
      <c r="C90" s="19" t="s">
        <v>75</v>
      </c>
      <c r="D90" s="71">
        <v>186</v>
      </c>
      <c r="E90" s="72">
        <v>2.69</v>
      </c>
      <c r="F90" s="72">
        <v>8.6</v>
      </c>
      <c r="G90" s="72">
        <v>35.479999999999997</v>
      </c>
      <c r="H90" s="72">
        <v>53.23</v>
      </c>
      <c r="I90" s="43">
        <f t="shared" si="17"/>
        <v>4.3925000000000001</v>
      </c>
      <c r="J90" s="21"/>
      <c r="K90" s="117">
        <f t="shared" si="14"/>
        <v>186</v>
      </c>
      <c r="L90" s="118">
        <f t="shared" si="15"/>
        <v>165.00059999999996</v>
      </c>
      <c r="M90" s="119">
        <f t="shared" si="12"/>
        <v>88.71</v>
      </c>
      <c r="N90" s="135">
        <f t="shared" si="20"/>
        <v>5.0034000000000001</v>
      </c>
      <c r="O90" s="120">
        <f t="shared" si="13"/>
        <v>2.69</v>
      </c>
    </row>
    <row r="91" spans="1:15" s="1" customFormat="1" ht="15" customHeight="1" x14ac:dyDescent="0.25">
      <c r="A91" s="23">
        <v>7</v>
      </c>
      <c r="B91" s="48">
        <v>60560</v>
      </c>
      <c r="C91" s="19" t="s">
        <v>76</v>
      </c>
      <c r="D91" s="71">
        <v>50</v>
      </c>
      <c r="E91" s="72">
        <v>0</v>
      </c>
      <c r="F91" s="72">
        <v>4</v>
      </c>
      <c r="G91" s="72">
        <v>52</v>
      </c>
      <c r="H91" s="72">
        <v>44</v>
      </c>
      <c r="I91" s="43">
        <f t="shared" si="17"/>
        <v>4.4000000000000004</v>
      </c>
      <c r="J91" s="21"/>
      <c r="K91" s="117">
        <f t="shared" si="14"/>
        <v>50</v>
      </c>
      <c r="L91" s="118">
        <f t="shared" si="15"/>
        <v>48</v>
      </c>
      <c r="M91" s="119">
        <f t="shared" si="12"/>
        <v>96</v>
      </c>
      <c r="N91" s="118">
        <f t="shared" si="20"/>
        <v>0</v>
      </c>
      <c r="O91" s="120">
        <f t="shared" si="13"/>
        <v>0</v>
      </c>
    </row>
    <row r="92" spans="1:15" s="1" customFormat="1" ht="15" customHeight="1" x14ac:dyDescent="0.25">
      <c r="A92" s="23">
        <v>8</v>
      </c>
      <c r="B92" s="48">
        <v>60660</v>
      </c>
      <c r="C92" s="19" t="s">
        <v>77</v>
      </c>
      <c r="D92" s="71">
        <v>66</v>
      </c>
      <c r="E92" s="72">
        <v>10.61</v>
      </c>
      <c r="F92" s="72">
        <v>21.21</v>
      </c>
      <c r="G92" s="72">
        <v>40.909999999999997</v>
      </c>
      <c r="H92" s="72">
        <v>27.27</v>
      </c>
      <c r="I92" s="43">
        <f t="shared" si="17"/>
        <v>3.8483999999999998</v>
      </c>
      <c r="J92" s="21"/>
      <c r="K92" s="117">
        <f t="shared" si="14"/>
        <v>66</v>
      </c>
      <c r="L92" s="118">
        <f t="shared" si="15"/>
        <v>44.998799999999989</v>
      </c>
      <c r="M92" s="119">
        <f t="shared" si="12"/>
        <v>68.179999999999993</v>
      </c>
      <c r="N92" s="135">
        <f t="shared" si="20"/>
        <v>7.0026000000000002</v>
      </c>
      <c r="O92" s="120">
        <f t="shared" si="13"/>
        <v>10.61</v>
      </c>
    </row>
    <row r="93" spans="1:15" s="1" customFormat="1" ht="15" customHeight="1" x14ac:dyDescent="0.25">
      <c r="A93" s="23">
        <v>9</v>
      </c>
      <c r="B93" s="55">
        <v>60001</v>
      </c>
      <c r="C93" s="14" t="s">
        <v>69</v>
      </c>
      <c r="D93" s="71">
        <v>89</v>
      </c>
      <c r="E93" s="72">
        <v>5.62</v>
      </c>
      <c r="F93" s="72">
        <v>16.850000000000001</v>
      </c>
      <c r="G93" s="72">
        <v>41.57</v>
      </c>
      <c r="H93" s="72">
        <v>35.96</v>
      </c>
      <c r="I93" s="43">
        <f t="shared" si="17"/>
        <v>4.0787000000000004</v>
      </c>
      <c r="J93" s="21"/>
      <c r="K93" s="117">
        <f t="shared" si="14"/>
        <v>89</v>
      </c>
      <c r="L93" s="118">
        <f t="shared" si="15"/>
        <v>69.0017</v>
      </c>
      <c r="M93" s="119">
        <f t="shared" si="12"/>
        <v>77.53</v>
      </c>
      <c r="N93" s="135">
        <f t="shared" si="20"/>
        <v>5.0018000000000002</v>
      </c>
      <c r="O93" s="120">
        <f t="shared" si="13"/>
        <v>5.62</v>
      </c>
    </row>
    <row r="94" spans="1:15" s="1" customFormat="1" ht="15" customHeight="1" x14ac:dyDescent="0.25">
      <c r="A94" s="23">
        <v>10</v>
      </c>
      <c r="B94" s="48">
        <v>60701</v>
      </c>
      <c r="C94" s="19" t="s">
        <v>78</v>
      </c>
      <c r="D94" s="71">
        <v>33</v>
      </c>
      <c r="E94" s="72">
        <v>0</v>
      </c>
      <c r="F94" s="72">
        <v>24.24</v>
      </c>
      <c r="G94" s="72">
        <v>51.52</v>
      </c>
      <c r="H94" s="72">
        <v>24.24</v>
      </c>
      <c r="I94" s="44">
        <f t="shared" si="17"/>
        <v>4</v>
      </c>
      <c r="J94" s="21"/>
      <c r="K94" s="117">
        <f t="shared" si="14"/>
        <v>33</v>
      </c>
      <c r="L94" s="118">
        <f t="shared" si="15"/>
        <v>25.000800000000005</v>
      </c>
      <c r="M94" s="119">
        <f t="shared" si="12"/>
        <v>75.760000000000005</v>
      </c>
      <c r="N94" s="118">
        <f t="shared" si="20"/>
        <v>0</v>
      </c>
      <c r="O94" s="120">
        <f t="shared" si="13"/>
        <v>0</v>
      </c>
    </row>
    <row r="95" spans="1:15" s="1" customFormat="1" ht="15" customHeight="1" x14ac:dyDescent="0.25">
      <c r="A95" s="23">
        <v>11</v>
      </c>
      <c r="B95" s="48">
        <v>60850</v>
      </c>
      <c r="C95" s="19" t="s">
        <v>79</v>
      </c>
      <c r="D95" s="71">
        <v>118</v>
      </c>
      <c r="E95" s="72">
        <v>0.85</v>
      </c>
      <c r="F95" s="72">
        <v>21.19</v>
      </c>
      <c r="G95" s="72">
        <v>38.979999999999997</v>
      </c>
      <c r="H95" s="72">
        <v>38.979999999999997</v>
      </c>
      <c r="I95" s="43">
        <f t="shared" si="17"/>
        <v>4.1608999999999998</v>
      </c>
      <c r="J95" s="21"/>
      <c r="K95" s="117">
        <f t="shared" si="14"/>
        <v>118</v>
      </c>
      <c r="L95" s="118">
        <f t="shared" si="15"/>
        <v>91.992799999999988</v>
      </c>
      <c r="M95" s="119">
        <f t="shared" si="12"/>
        <v>77.959999999999994</v>
      </c>
      <c r="N95" s="118">
        <f t="shared" si="20"/>
        <v>1.0029999999999999</v>
      </c>
      <c r="O95" s="120">
        <f t="shared" si="13"/>
        <v>0.85</v>
      </c>
    </row>
    <row r="96" spans="1:15" s="1" customFormat="1" ht="15" customHeight="1" x14ac:dyDescent="0.25">
      <c r="A96" s="23">
        <v>12</v>
      </c>
      <c r="B96" s="48">
        <v>60910</v>
      </c>
      <c r="C96" s="19" t="s">
        <v>80</v>
      </c>
      <c r="D96" s="71">
        <v>87</v>
      </c>
      <c r="E96" s="72">
        <v>4.5999999999999996</v>
      </c>
      <c r="F96" s="72">
        <v>27.59</v>
      </c>
      <c r="G96" s="72">
        <v>43.68</v>
      </c>
      <c r="H96" s="72">
        <v>24.14</v>
      </c>
      <c r="I96" s="43">
        <f t="shared" si="17"/>
        <v>3.8738999999999999</v>
      </c>
      <c r="J96" s="21"/>
      <c r="K96" s="117">
        <f t="shared" si="14"/>
        <v>87</v>
      </c>
      <c r="L96" s="118">
        <f t="shared" si="15"/>
        <v>59.003399999999992</v>
      </c>
      <c r="M96" s="119">
        <f t="shared" si="12"/>
        <v>67.819999999999993</v>
      </c>
      <c r="N96" s="118">
        <f t="shared" si="20"/>
        <v>4.0019999999999998</v>
      </c>
      <c r="O96" s="120">
        <f t="shared" si="13"/>
        <v>4.5999999999999996</v>
      </c>
    </row>
    <row r="97" spans="1:15" s="1" customFormat="1" ht="15" customHeight="1" x14ac:dyDescent="0.25">
      <c r="A97" s="23">
        <v>13</v>
      </c>
      <c r="B97" s="48">
        <v>60980</v>
      </c>
      <c r="C97" s="19" t="s">
        <v>81</v>
      </c>
      <c r="D97" s="71">
        <v>85</v>
      </c>
      <c r="E97" s="72">
        <v>2.35</v>
      </c>
      <c r="F97" s="72">
        <v>8.24</v>
      </c>
      <c r="G97" s="72">
        <v>43.53</v>
      </c>
      <c r="H97" s="72">
        <v>45.88</v>
      </c>
      <c r="I97" s="43">
        <f t="shared" si="17"/>
        <v>4.3293999999999997</v>
      </c>
      <c r="J97" s="21"/>
      <c r="K97" s="117">
        <f t="shared" si="14"/>
        <v>85</v>
      </c>
      <c r="L97" s="118">
        <f t="shared" si="15"/>
        <v>75.998499999999993</v>
      </c>
      <c r="M97" s="119">
        <f t="shared" si="12"/>
        <v>89.41</v>
      </c>
      <c r="N97" s="118">
        <f t="shared" si="20"/>
        <v>1.9975000000000001</v>
      </c>
      <c r="O97" s="120">
        <f t="shared" si="13"/>
        <v>2.35</v>
      </c>
    </row>
    <row r="98" spans="1:15" s="1" customFormat="1" ht="15" customHeight="1" x14ac:dyDescent="0.25">
      <c r="A98" s="23">
        <v>14</v>
      </c>
      <c r="B98" s="48">
        <v>61080</v>
      </c>
      <c r="C98" s="19" t="s">
        <v>82</v>
      </c>
      <c r="D98" s="71">
        <v>160</v>
      </c>
      <c r="E98" s="72">
        <v>3.13</v>
      </c>
      <c r="F98" s="72">
        <v>15</v>
      </c>
      <c r="G98" s="72">
        <v>40</v>
      </c>
      <c r="H98" s="72">
        <v>41.88</v>
      </c>
      <c r="I98" s="43">
        <f t="shared" si="17"/>
        <v>4.2065999999999999</v>
      </c>
      <c r="J98" s="21"/>
      <c r="K98" s="117">
        <f t="shared" si="14"/>
        <v>160</v>
      </c>
      <c r="L98" s="118">
        <f t="shared" si="15"/>
        <v>131.00799999999998</v>
      </c>
      <c r="M98" s="119">
        <f t="shared" si="12"/>
        <v>81.88</v>
      </c>
      <c r="N98" s="118">
        <f t="shared" si="20"/>
        <v>5.0079999999999991</v>
      </c>
      <c r="O98" s="120">
        <f t="shared" si="13"/>
        <v>3.13</v>
      </c>
    </row>
    <row r="99" spans="1:15" s="1" customFormat="1" ht="15" customHeight="1" x14ac:dyDescent="0.25">
      <c r="A99" s="23">
        <v>15</v>
      </c>
      <c r="B99" s="48">
        <v>61150</v>
      </c>
      <c r="C99" s="19" t="s">
        <v>83</v>
      </c>
      <c r="D99" s="71">
        <v>84</v>
      </c>
      <c r="E99" s="72">
        <v>2.38</v>
      </c>
      <c r="F99" s="72">
        <v>20.239999999999998</v>
      </c>
      <c r="G99" s="72">
        <v>45.24</v>
      </c>
      <c r="H99" s="72">
        <v>32.14</v>
      </c>
      <c r="I99" s="43">
        <f t="shared" si="17"/>
        <v>4.0713999999999997</v>
      </c>
      <c r="J99" s="21"/>
      <c r="K99" s="117">
        <f t="shared" si="14"/>
        <v>84</v>
      </c>
      <c r="L99" s="118">
        <f t="shared" si="15"/>
        <v>64.999200000000002</v>
      </c>
      <c r="M99" s="119">
        <f t="shared" si="12"/>
        <v>77.38</v>
      </c>
      <c r="N99" s="118">
        <f t="shared" si="20"/>
        <v>1.9991999999999999</v>
      </c>
      <c r="O99" s="120">
        <f t="shared" si="13"/>
        <v>2.38</v>
      </c>
    </row>
    <row r="100" spans="1:15" s="1" customFormat="1" ht="15" customHeight="1" x14ac:dyDescent="0.25">
      <c r="A100" s="23">
        <v>16</v>
      </c>
      <c r="B100" s="48">
        <v>61210</v>
      </c>
      <c r="C100" s="19" t="s">
        <v>84</v>
      </c>
      <c r="D100" s="71">
        <v>72</v>
      </c>
      <c r="E100" s="72">
        <v>4.17</v>
      </c>
      <c r="F100" s="72">
        <v>13.89</v>
      </c>
      <c r="G100" s="72">
        <v>48.61</v>
      </c>
      <c r="H100" s="72">
        <v>33.33</v>
      </c>
      <c r="I100" s="43">
        <f t="shared" si="17"/>
        <v>4.1109999999999998</v>
      </c>
      <c r="J100" s="21"/>
      <c r="K100" s="117">
        <f t="shared" si="14"/>
        <v>72</v>
      </c>
      <c r="L100" s="118">
        <f t="shared" si="15"/>
        <v>58.9968</v>
      </c>
      <c r="M100" s="119">
        <f t="shared" si="12"/>
        <v>81.94</v>
      </c>
      <c r="N100" s="118">
        <f t="shared" si="20"/>
        <v>3.0024000000000002</v>
      </c>
      <c r="O100" s="120">
        <f t="shared" si="13"/>
        <v>4.17</v>
      </c>
    </row>
    <row r="101" spans="1:15" s="1" customFormat="1" ht="15" customHeight="1" x14ac:dyDescent="0.25">
      <c r="A101" s="23">
        <v>17</v>
      </c>
      <c r="B101" s="48">
        <v>61290</v>
      </c>
      <c r="C101" s="19" t="s">
        <v>85</v>
      </c>
      <c r="D101" s="71">
        <v>85</v>
      </c>
      <c r="E101" s="72">
        <v>1.18</v>
      </c>
      <c r="F101" s="72">
        <v>25.88</v>
      </c>
      <c r="G101" s="72">
        <v>36.47</v>
      </c>
      <c r="H101" s="72">
        <v>36.47</v>
      </c>
      <c r="I101" s="43">
        <f t="shared" si="17"/>
        <v>4.0823</v>
      </c>
      <c r="J101" s="21"/>
      <c r="K101" s="117">
        <f t="shared" si="14"/>
        <v>85</v>
      </c>
      <c r="L101" s="118">
        <f t="shared" si="15"/>
        <v>61.998999999999995</v>
      </c>
      <c r="M101" s="119">
        <f t="shared" si="12"/>
        <v>72.94</v>
      </c>
      <c r="N101" s="118">
        <f t="shared" si="20"/>
        <v>1.0029999999999999</v>
      </c>
      <c r="O101" s="120">
        <f t="shared" si="13"/>
        <v>1.18</v>
      </c>
    </row>
    <row r="102" spans="1:15" s="1" customFormat="1" ht="15" customHeight="1" x14ac:dyDescent="0.25">
      <c r="A102" s="23">
        <v>18</v>
      </c>
      <c r="B102" s="48">
        <v>61340</v>
      </c>
      <c r="C102" s="19" t="s">
        <v>86</v>
      </c>
      <c r="D102" s="71">
        <v>140</v>
      </c>
      <c r="E102" s="72">
        <v>0.71</v>
      </c>
      <c r="F102" s="72">
        <v>12.14</v>
      </c>
      <c r="G102" s="72">
        <v>52.14</v>
      </c>
      <c r="H102" s="72">
        <v>35</v>
      </c>
      <c r="I102" s="43">
        <f t="shared" si="17"/>
        <v>4.2139999999999995</v>
      </c>
      <c r="J102" s="21"/>
      <c r="K102" s="117">
        <f t="shared" si="14"/>
        <v>140</v>
      </c>
      <c r="L102" s="118">
        <f t="shared" si="15"/>
        <v>121.99600000000001</v>
      </c>
      <c r="M102" s="119">
        <f t="shared" si="12"/>
        <v>87.14</v>
      </c>
      <c r="N102" s="118">
        <f t="shared" si="20"/>
        <v>0.99399999999999988</v>
      </c>
      <c r="O102" s="120">
        <f t="shared" si="13"/>
        <v>0.71</v>
      </c>
    </row>
    <row r="103" spans="1:15" s="1" customFormat="1" ht="15" customHeight="1" x14ac:dyDescent="0.25">
      <c r="A103" s="60">
        <v>19</v>
      </c>
      <c r="B103" s="48">
        <v>61390</v>
      </c>
      <c r="C103" s="19" t="s">
        <v>87</v>
      </c>
      <c r="D103" s="71">
        <v>104</v>
      </c>
      <c r="E103" s="72">
        <v>2.88</v>
      </c>
      <c r="F103" s="72">
        <v>25.96</v>
      </c>
      <c r="G103" s="72">
        <v>50</v>
      </c>
      <c r="H103" s="72">
        <v>21.15</v>
      </c>
      <c r="I103" s="43">
        <f t="shared" si="17"/>
        <v>3.8938999999999999</v>
      </c>
      <c r="J103" s="21"/>
      <c r="K103" s="117">
        <f t="shared" si="14"/>
        <v>104</v>
      </c>
      <c r="L103" s="118">
        <f t="shared" si="15"/>
        <v>73.996000000000009</v>
      </c>
      <c r="M103" s="119">
        <f t="shared" si="12"/>
        <v>71.150000000000006</v>
      </c>
      <c r="N103" s="118">
        <f t="shared" si="20"/>
        <v>2.9951999999999996</v>
      </c>
      <c r="O103" s="120">
        <f t="shared" si="13"/>
        <v>2.88</v>
      </c>
    </row>
    <row r="104" spans="1:15" s="1" customFormat="1" ht="15" customHeight="1" x14ac:dyDescent="0.25">
      <c r="A104" s="16">
        <v>20</v>
      </c>
      <c r="B104" s="48">
        <v>61410</v>
      </c>
      <c r="C104" s="19" t="s">
        <v>88</v>
      </c>
      <c r="D104" s="71">
        <v>102</v>
      </c>
      <c r="E104" s="72">
        <v>0</v>
      </c>
      <c r="F104" s="72">
        <v>9.8000000000000007</v>
      </c>
      <c r="G104" s="72">
        <v>49.02</v>
      </c>
      <c r="H104" s="72">
        <v>41.18</v>
      </c>
      <c r="I104" s="43">
        <f t="shared" si="17"/>
        <v>4.3137999999999996</v>
      </c>
      <c r="J104" s="21"/>
      <c r="K104" s="117">
        <f t="shared" si="14"/>
        <v>102</v>
      </c>
      <c r="L104" s="118">
        <f t="shared" si="15"/>
        <v>92.003999999999991</v>
      </c>
      <c r="M104" s="119">
        <f t="shared" si="12"/>
        <v>90.2</v>
      </c>
      <c r="N104" s="118">
        <f t="shared" si="20"/>
        <v>0</v>
      </c>
      <c r="O104" s="120">
        <f t="shared" si="13"/>
        <v>0</v>
      </c>
    </row>
    <row r="105" spans="1:15" s="1" customFormat="1" ht="15" customHeight="1" x14ac:dyDescent="0.25">
      <c r="A105" s="11">
        <v>21</v>
      </c>
      <c r="B105" s="48">
        <v>61430</v>
      </c>
      <c r="C105" s="19" t="s">
        <v>116</v>
      </c>
      <c r="D105" s="71">
        <v>270</v>
      </c>
      <c r="E105" s="72">
        <v>1.85</v>
      </c>
      <c r="F105" s="72">
        <v>7.41</v>
      </c>
      <c r="G105" s="72">
        <v>41.85</v>
      </c>
      <c r="H105" s="72">
        <v>48.89</v>
      </c>
      <c r="I105" s="43">
        <f t="shared" si="17"/>
        <v>4.3777999999999997</v>
      </c>
      <c r="J105" s="21"/>
      <c r="K105" s="117">
        <f t="shared" si="14"/>
        <v>270</v>
      </c>
      <c r="L105" s="118">
        <f t="shared" si="15"/>
        <v>244.99800000000002</v>
      </c>
      <c r="M105" s="119">
        <f t="shared" si="12"/>
        <v>90.740000000000009</v>
      </c>
      <c r="N105" s="118">
        <f t="shared" si="20"/>
        <v>4.9950000000000001</v>
      </c>
      <c r="O105" s="120">
        <f t="shared" si="13"/>
        <v>1.85</v>
      </c>
    </row>
    <row r="106" spans="1:15" s="1" customFormat="1" ht="15" customHeight="1" x14ac:dyDescent="0.25">
      <c r="A106" s="11">
        <v>22</v>
      </c>
      <c r="B106" s="48">
        <v>61440</v>
      </c>
      <c r="C106" s="19" t="s">
        <v>89</v>
      </c>
      <c r="D106" s="71">
        <v>282</v>
      </c>
      <c r="E106" s="72">
        <v>1.42</v>
      </c>
      <c r="F106" s="72">
        <v>12.06</v>
      </c>
      <c r="G106" s="72">
        <v>47.52</v>
      </c>
      <c r="H106" s="72">
        <v>39.01</v>
      </c>
      <c r="I106" s="43">
        <f t="shared" si="17"/>
        <v>4.2414999999999994</v>
      </c>
      <c r="J106" s="21"/>
      <c r="K106" s="117">
        <f t="shared" si="14"/>
        <v>282</v>
      </c>
      <c r="L106" s="118">
        <f t="shared" si="15"/>
        <v>244.0146</v>
      </c>
      <c r="M106" s="119">
        <f t="shared" si="12"/>
        <v>86.53</v>
      </c>
      <c r="N106" s="118">
        <f t="shared" si="20"/>
        <v>4.0044000000000004</v>
      </c>
      <c r="O106" s="120">
        <f t="shared" si="13"/>
        <v>1.42</v>
      </c>
    </row>
    <row r="107" spans="1:15" s="1" customFormat="1" ht="15" customHeight="1" x14ac:dyDescent="0.25">
      <c r="A107" s="11">
        <v>23</v>
      </c>
      <c r="B107" s="48">
        <v>61450</v>
      </c>
      <c r="C107" s="19" t="s">
        <v>117</v>
      </c>
      <c r="D107" s="71">
        <v>155</v>
      </c>
      <c r="E107" s="72">
        <v>0</v>
      </c>
      <c r="F107" s="72">
        <v>9.0299999999999994</v>
      </c>
      <c r="G107" s="72">
        <v>39.35</v>
      </c>
      <c r="H107" s="72">
        <v>51.61</v>
      </c>
      <c r="I107" s="43">
        <f t="shared" si="17"/>
        <v>4.4253999999999998</v>
      </c>
      <c r="J107" s="21"/>
      <c r="K107" s="117">
        <f t="shared" si="14"/>
        <v>155</v>
      </c>
      <c r="L107" s="118">
        <f t="shared" si="15"/>
        <v>140.988</v>
      </c>
      <c r="M107" s="119">
        <f t="shared" si="12"/>
        <v>90.960000000000008</v>
      </c>
      <c r="N107" s="118">
        <f t="shared" si="20"/>
        <v>0</v>
      </c>
      <c r="O107" s="120">
        <f t="shared" si="13"/>
        <v>0</v>
      </c>
    </row>
    <row r="108" spans="1:15" s="1" customFormat="1" ht="15" customHeight="1" x14ac:dyDescent="0.25">
      <c r="A108" s="11">
        <v>24</v>
      </c>
      <c r="B108" s="48">
        <v>61470</v>
      </c>
      <c r="C108" s="19" t="s">
        <v>90</v>
      </c>
      <c r="D108" s="71">
        <v>104</v>
      </c>
      <c r="E108" s="72">
        <v>0</v>
      </c>
      <c r="F108" s="72">
        <v>12.5</v>
      </c>
      <c r="G108" s="72">
        <v>48.08</v>
      </c>
      <c r="H108" s="72">
        <v>39.42</v>
      </c>
      <c r="I108" s="43">
        <f t="shared" si="17"/>
        <v>4.2692000000000005</v>
      </c>
      <c r="J108" s="21"/>
      <c r="K108" s="117">
        <f t="shared" si="14"/>
        <v>104</v>
      </c>
      <c r="L108" s="118">
        <f t="shared" si="15"/>
        <v>91</v>
      </c>
      <c r="M108" s="119">
        <f t="shared" si="12"/>
        <v>87.5</v>
      </c>
      <c r="N108" s="118">
        <f t="shared" si="20"/>
        <v>0</v>
      </c>
      <c r="O108" s="120">
        <f t="shared" si="13"/>
        <v>0</v>
      </c>
    </row>
    <row r="109" spans="1:15" s="1" customFormat="1" ht="15" customHeight="1" x14ac:dyDescent="0.25">
      <c r="A109" s="11">
        <v>25</v>
      </c>
      <c r="B109" s="48">
        <v>61490</v>
      </c>
      <c r="C109" s="19" t="s">
        <v>118</v>
      </c>
      <c r="D109" s="71">
        <v>262</v>
      </c>
      <c r="E109" s="72">
        <v>0.76</v>
      </c>
      <c r="F109" s="72">
        <v>11.83</v>
      </c>
      <c r="G109" s="72">
        <v>33.21</v>
      </c>
      <c r="H109" s="72">
        <v>54.2</v>
      </c>
      <c r="I109" s="43">
        <f t="shared" si="17"/>
        <v>4.4085000000000001</v>
      </c>
      <c r="J109" s="21"/>
      <c r="K109" s="117">
        <f t="shared" si="14"/>
        <v>262</v>
      </c>
      <c r="L109" s="118">
        <f t="shared" si="15"/>
        <v>229.01419999999999</v>
      </c>
      <c r="M109" s="119">
        <f t="shared" si="12"/>
        <v>87.41</v>
      </c>
      <c r="N109" s="118">
        <f t="shared" si="20"/>
        <v>1.9912000000000001</v>
      </c>
      <c r="O109" s="120">
        <f t="shared" si="13"/>
        <v>0.76</v>
      </c>
    </row>
    <row r="110" spans="1:15" s="1" customFormat="1" ht="15" customHeight="1" x14ac:dyDescent="0.25">
      <c r="A110" s="11">
        <v>26</v>
      </c>
      <c r="B110" s="48">
        <v>61500</v>
      </c>
      <c r="C110" s="19" t="s">
        <v>119</v>
      </c>
      <c r="D110" s="71">
        <v>240</v>
      </c>
      <c r="E110" s="72">
        <v>1.25</v>
      </c>
      <c r="F110" s="72">
        <v>3.75</v>
      </c>
      <c r="G110" s="72">
        <v>28.75</v>
      </c>
      <c r="H110" s="72">
        <v>66.25</v>
      </c>
      <c r="I110" s="43">
        <f t="shared" si="17"/>
        <v>4.5999999999999996</v>
      </c>
      <c r="J110" s="21"/>
      <c r="K110" s="117">
        <f t="shared" si="14"/>
        <v>240</v>
      </c>
      <c r="L110" s="118">
        <f t="shared" si="15"/>
        <v>228</v>
      </c>
      <c r="M110" s="119">
        <f t="shared" si="12"/>
        <v>95</v>
      </c>
      <c r="N110" s="118">
        <f t="shared" si="20"/>
        <v>3</v>
      </c>
      <c r="O110" s="120">
        <f t="shared" si="13"/>
        <v>1.25</v>
      </c>
    </row>
    <row r="111" spans="1:15" s="1" customFormat="1" ht="15" customHeight="1" x14ac:dyDescent="0.25">
      <c r="A111" s="11">
        <v>27</v>
      </c>
      <c r="B111" s="48">
        <v>61510</v>
      </c>
      <c r="C111" s="19" t="s">
        <v>91</v>
      </c>
      <c r="D111" s="71">
        <v>117</v>
      </c>
      <c r="E111" s="72">
        <v>0.85</v>
      </c>
      <c r="F111" s="72">
        <v>18.8</v>
      </c>
      <c r="G111" s="72">
        <v>51.28</v>
      </c>
      <c r="H111" s="72">
        <v>29.06</v>
      </c>
      <c r="I111" s="66">
        <f t="shared" si="17"/>
        <v>4.0851999999999995</v>
      </c>
      <c r="J111" s="21"/>
      <c r="K111" s="117">
        <f t="shared" si="14"/>
        <v>117</v>
      </c>
      <c r="L111" s="118">
        <f t="shared" si="15"/>
        <v>93.997800000000012</v>
      </c>
      <c r="M111" s="119">
        <f t="shared" si="12"/>
        <v>80.34</v>
      </c>
      <c r="N111" s="118">
        <f t="shared" si="20"/>
        <v>0.99450000000000005</v>
      </c>
      <c r="O111" s="120">
        <f t="shared" si="13"/>
        <v>0.85</v>
      </c>
    </row>
    <row r="112" spans="1:15" s="1" customFormat="1" ht="15" customHeight="1" x14ac:dyDescent="0.25">
      <c r="A112" s="11">
        <v>28</v>
      </c>
      <c r="B112" s="50">
        <v>61520</v>
      </c>
      <c r="C112" s="22" t="s">
        <v>120</v>
      </c>
      <c r="D112" s="71">
        <v>217</v>
      </c>
      <c r="E112" s="72">
        <v>0.46</v>
      </c>
      <c r="F112" s="72">
        <v>14.29</v>
      </c>
      <c r="G112" s="72">
        <v>36.409999999999997</v>
      </c>
      <c r="H112" s="72">
        <v>48.85</v>
      </c>
      <c r="I112" s="43">
        <f t="shared" si="17"/>
        <v>4.3367999999999993</v>
      </c>
      <c r="J112" s="21"/>
      <c r="K112" s="117">
        <f t="shared" si="14"/>
        <v>217</v>
      </c>
      <c r="L112" s="118">
        <f t="shared" si="15"/>
        <v>185.01419999999999</v>
      </c>
      <c r="M112" s="119">
        <f t="shared" si="12"/>
        <v>85.259999999999991</v>
      </c>
      <c r="N112" s="118">
        <f t="shared" si="20"/>
        <v>0.99820000000000009</v>
      </c>
      <c r="O112" s="120">
        <f t="shared" si="13"/>
        <v>0.46</v>
      </c>
    </row>
    <row r="113" spans="1:15" s="1" customFormat="1" ht="15" customHeight="1" x14ac:dyDescent="0.25">
      <c r="A113" s="15">
        <v>29</v>
      </c>
      <c r="B113" s="50">
        <v>61540</v>
      </c>
      <c r="C113" s="22" t="s">
        <v>121</v>
      </c>
      <c r="D113" s="89">
        <v>138</v>
      </c>
      <c r="E113" s="90">
        <v>1.45</v>
      </c>
      <c r="F113" s="90">
        <v>18.84</v>
      </c>
      <c r="G113" s="90">
        <v>52.9</v>
      </c>
      <c r="H113" s="91">
        <v>26.81</v>
      </c>
      <c r="I113" s="46">
        <f t="shared" si="17"/>
        <v>4.0506999999999991</v>
      </c>
      <c r="J113" s="21"/>
      <c r="K113" s="117">
        <f t="shared" si="14"/>
        <v>138</v>
      </c>
      <c r="L113" s="118">
        <f t="shared" si="15"/>
        <v>109.99979999999999</v>
      </c>
      <c r="M113" s="119">
        <f t="shared" si="12"/>
        <v>79.709999999999994</v>
      </c>
      <c r="N113" s="118">
        <f t="shared" si="20"/>
        <v>2.0009999999999999</v>
      </c>
      <c r="O113" s="120">
        <f t="shared" si="13"/>
        <v>1.45</v>
      </c>
    </row>
    <row r="114" spans="1:15" s="1" customFormat="1" ht="15" customHeight="1" x14ac:dyDescent="0.25">
      <c r="A114" s="15">
        <v>30</v>
      </c>
      <c r="B114" s="50">
        <v>61560</v>
      </c>
      <c r="C114" s="22" t="s">
        <v>123</v>
      </c>
      <c r="D114" s="92">
        <v>170</v>
      </c>
      <c r="E114" s="92">
        <v>0.59</v>
      </c>
      <c r="F114" s="93">
        <v>31.18</v>
      </c>
      <c r="G114" s="92">
        <v>39.409999999999997</v>
      </c>
      <c r="H114" s="92">
        <v>28.82</v>
      </c>
      <c r="I114" s="46">
        <f t="shared" si="17"/>
        <v>3.9645999999999999</v>
      </c>
      <c r="J114" s="21"/>
      <c r="K114" s="117">
        <f t="shared" si="14"/>
        <v>170</v>
      </c>
      <c r="L114" s="118">
        <f t="shared" si="15"/>
        <v>115.99099999999999</v>
      </c>
      <c r="M114" s="119">
        <f t="shared" si="12"/>
        <v>68.22999999999999</v>
      </c>
      <c r="N114" s="135">
        <f t="shared" si="20"/>
        <v>1.0029999999999999</v>
      </c>
      <c r="O114" s="120">
        <f t="shared" si="13"/>
        <v>0.59</v>
      </c>
    </row>
    <row r="115" spans="1:15" s="1" customFormat="1" ht="15" customHeight="1" thickBot="1" x14ac:dyDescent="0.3">
      <c r="A115" s="12">
        <v>31</v>
      </c>
      <c r="B115" s="50">
        <v>61570</v>
      </c>
      <c r="C115" s="22" t="s">
        <v>125</v>
      </c>
      <c r="D115" s="94">
        <v>60</v>
      </c>
      <c r="E115" s="95">
        <v>1.67</v>
      </c>
      <c r="F115" s="82">
        <v>8.33</v>
      </c>
      <c r="G115" s="95">
        <v>45</v>
      </c>
      <c r="H115" s="105">
        <v>45</v>
      </c>
      <c r="I115" s="45">
        <f t="shared" si="17"/>
        <v>4.3333000000000004</v>
      </c>
      <c r="J115" s="21"/>
      <c r="K115" s="121">
        <f t="shared" si="14"/>
        <v>60</v>
      </c>
      <c r="L115" s="122">
        <f t="shared" si="15"/>
        <v>54</v>
      </c>
      <c r="M115" s="123">
        <f t="shared" si="12"/>
        <v>90</v>
      </c>
      <c r="N115" s="122">
        <f t="shared" si="20"/>
        <v>1.0019999999999998</v>
      </c>
      <c r="O115" s="124">
        <f t="shared" si="13"/>
        <v>1.67</v>
      </c>
    </row>
    <row r="116" spans="1:15" s="1" customFormat="1" ht="15" customHeight="1" thickBot="1" x14ac:dyDescent="0.3">
      <c r="A116" s="40"/>
      <c r="B116" s="56"/>
      <c r="C116" s="37" t="s">
        <v>109</v>
      </c>
      <c r="D116" s="84">
        <f>SUM(D117:D125)</f>
        <v>1002</v>
      </c>
      <c r="E116" s="38">
        <f t="shared" ref="E116:H116" si="21">AVERAGE(E117:E125)</f>
        <v>1.1977777777777776</v>
      </c>
      <c r="F116" s="38">
        <f t="shared" si="21"/>
        <v>11.972222222222221</v>
      </c>
      <c r="G116" s="38">
        <f t="shared" si="21"/>
        <v>37.24111111111111</v>
      </c>
      <c r="H116" s="38">
        <f t="shared" si="21"/>
        <v>49.588888888888881</v>
      </c>
      <c r="I116" s="39">
        <f>AVERAGE(I117:I125)</f>
        <v>4.352211111111111</v>
      </c>
      <c r="J116" s="21"/>
      <c r="K116" s="131">
        <f t="shared" si="14"/>
        <v>1002</v>
      </c>
      <c r="L116" s="132">
        <f>SUM(L117:L125)</f>
        <v>848.9860000000001</v>
      </c>
      <c r="M116" s="133">
        <f t="shared" si="12"/>
        <v>86.829999999999984</v>
      </c>
      <c r="N116" s="132">
        <f>SUM(N117:N125)</f>
        <v>22.023</v>
      </c>
      <c r="O116" s="134">
        <f t="shared" si="13"/>
        <v>1.1977777777777776</v>
      </c>
    </row>
    <row r="117" spans="1:15" s="1" customFormat="1" ht="15" customHeight="1" x14ac:dyDescent="0.25">
      <c r="A117" s="10">
        <v>1</v>
      </c>
      <c r="B117" s="49">
        <v>70020</v>
      </c>
      <c r="C117" s="13" t="s">
        <v>92</v>
      </c>
      <c r="D117" s="85">
        <v>96</v>
      </c>
      <c r="E117" s="86">
        <v>0</v>
      </c>
      <c r="F117" s="86">
        <v>4.17</v>
      </c>
      <c r="G117" s="86">
        <v>13.54</v>
      </c>
      <c r="H117" s="86">
        <v>82.29</v>
      </c>
      <c r="I117" s="42">
        <f t="shared" si="17"/>
        <v>4.781200000000001</v>
      </c>
      <c r="J117" s="21"/>
      <c r="K117" s="113">
        <f t="shared" si="14"/>
        <v>96</v>
      </c>
      <c r="L117" s="114">
        <f t="shared" si="15"/>
        <v>91.996800000000007</v>
      </c>
      <c r="M117" s="115">
        <f t="shared" si="12"/>
        <v>95.830000000000013</v>
      </c>
      <c r="N117" s="114">
        <f t="shared" ref="N117:N125" si="22">O117*K117/100</f>
        <v>0</v>
      </c>
      <c r="O117" s="116">
        <f t="shared" si="13"/>
        <v>0</v>
      </c>
    </row>
    <row r="118" spans="1:15" s="1" customFormat="1" ht="15" customHeight="1" x14ac:dyDescent="0.25">
      <c r="A118" s="16">
        <v>2</v>
      </c>
      <c r="B118" s="48">
        <v>70110</v>
      </c>
      <c r="C118" s="19" t="s">
        <v>95</v>
      </c>
      <c r="D118" s="71">
        <v>71</v>
      </c>
      <c r="E118" s="72">
        <v>0</v>
      </c>
      <c r="F118" s="72">
        <v>16.899999999999999</v>
      </c>
      <c r="G118" s="72">
        <v>39.44</v>
      </c>
      <c r="H118" s="72">
        <v>43.66</v>
      </c>
      <c r="I118" s="43">
        <f t="shared" si="17"/>
        <v>4.2675999999999998</v>
      </c>
      <c r="J118" s="21"/>
      <c r="K118" s="117">
        <f t="shared" si="14"/>
        <v>71</v>
      </c>
      <c r="L118" s="118">
        <f t="shared" si="15"/>
        <v>59.000999999999998</v>
      </c>
      <c r="M118" s="119">
        <f t="shared" si="12"/>
        <v>83.1</v>
      </c>
      <c r="N118" s="118">
        <f t="shared" si="22"/>
        <v>0</v>
      </c>
      <c r="O118" s="120">
        <f t="shared" si="13"/>
        <v>0</v>
      </c>
    </row>
    <row r="119" spans="1:15" s="1" customFormat="1" ht="15" customHeight="1" x14ac:dyDescent="0.25">
      <c r="A119" s="11">
        <v>3</v>
      </c>
      <c r="B119" s="48">
        <v>70021</v>
      </c>
      <c r="C119" s="19" t="s">
        <v>93</v>
      </c>
      <c r="D119" s="71">
        <v>71</v>
      </c>
      <c r="E119" s="72">
        <v>0</v>
      </c>
      <c r="F119" s="72">
        <v>9.86</v>
      </c>
      <c r="G119" s="72">
        <v>50.7</v>
      </c>
      <c r="H119" s="72">
        <v>39.44</v>
      </c>
      <c r="I119" s="43">
        <f t="shared" si="17"/>
        <v>4.2957999999999998</v>
      </c>
      <c r="J119" s="21"/>
      <c r="K119" s="117">
        <f t="shared" si="14"/>
        <v>71</v>
      </c>
      <c r="L119" s="118">
        <f t="shared" si="15"/>
        <v>63.999399999999994</v>
      </c>
      <c r="M119" s="119">
        <f t="shared" si="12"/>
        <v>90.14</v>
      </c>
      <c r="N119" s="118">
        <f t="shared" si="22"/>
        <v>0</v>
      </c>
      <c r="O119" s="120">
        <f t="shared" si="13"/>
        <v>0</v>
      </c>
    </row>
    <row r="120" spans="1:15" s="1" customFormat="1" ht="15" customHeight="1" x14ac:dyDescent="0.25">
      <c r="A120" s="11">
        <v>4</v>
      </c>
      <c r="B120" s="48">
        <v>70040</v>
      </c>
      <c r="C120" s="19" t="s">
        <v>94</v>
      </c>
      <c r="D120" s="71">
        <v>76</v>
      </c>
      <c r="E120" s="72">
        <v>1.32</v>
      </c>
      <c r="F120" s="72">
        <v>15.79</v>
      </c>
      <c r="G120" s="72">
        <v>34.21</v>
      </c>
      <c r="H120" s="72">
        <v>48.68</v>
      </c>
      <c r="I120" s="43">
        <f t="shared" si="17"/>
        <v>4.3025000000000002</v>
      </c>
      <c r="J120" s="21"/>
      <c r="K120" s="117">
        <f t="shared" si="14"/>
        <v>76</v>
      </c>
      <c r="L120" s="118">
        <f t="shared" si="15"/>
        <v>62.996400000000001</v>
      </c>
      <c r="M120" s="119">
        <f t="shared" si="12"/>
        <v>82.89</v>
      </c>
      <c r="N120" s="118">
        <f t="shared" si="22"/>
        <v>1.0032000000000001</v>
      </c>
      <c r="O120" s="120">
        <f t="shared" si="13"/>
        <v>1.32</v>
      </c>
    </row>
    <row r="121" spans="1:15" s="1" customFormat="1" ht="15" customHeight="1" x14ac:dyDescent="0.25">
      <c r="A121" s="11">
        <v>5</v>
      </c>
      <c r="B121" s="48">
        <v>70100</v>
      </c>
      <c r="C121" s="19" t="s">
        <v>110</v>
      </c>
      <c r="D121" s="71">
        <v>77</v>
      </c>
      <c r="E121" s="72">
        <v>0</v>
      </c>
      <c r="F121" s="72">
        <v>1.3</v>
      </c>
      <c r="G121" s="72">
        <v>42.86</v>
      </c>
      <c r="H121" s="72">
        <v>55.84</v>
      </c>
      <c r="I121" s="43">
        <f t="shared" si="17"/>
        <v>4.5454000000000008</v>
      </c>
      <c r="J121" s="21"/>
      <c r="K121" s="117">
        <f t="shared" si="14"/>
        <v>77</v>
      </c>
      <c r="L121" s="118">
        <f t="shared" si="15"/>
        <v>75.999000000000009</v>
      </c>
      <c r="M121" s="119">
        <f t="shared" si="12"/>
        <v>98.7</v>
      </c>
      <c r="N121" s="118">
        <f t="shared" si="22"/>
        <v>0</v>
      </c>
      <c r="O121" s="120">
        <f t="shared" si="13"/>
        <v>0</v>
      </c>
    </row>
    <row r="122" spans="1:15" s="1" customFormat="1" ht="15" customHeight="1" x14ac:dyDescent="0.25">
      <c r="A122" s="11">
        <v>6</v>
      </c>
      <c r="B122" s="48">
        <v>70270</v>
      </c>
      <c r="C122" s="19" t="s">
        <v>96</v>
      </c>
      <c r="D122" s="71">
        <v>70</v>
      </c>
      <c r="E122" s="72">
        <v>0</v>
      </c>
      <c r="F122" s="72">
        <v>2.86</v>
      </c>
      <c r="G122" s="72">
        <v>37.14</v>
      </c>
      <c r="H122" s="72">
        <v>60</v>
      </c>
      <c r="I122" s="43">
        <f t="shared" si="17"/>
        <v>4.5713999999999997</v>
      </c>
      <c r="J122" s="21"/>
      <c r="K122" s="117">
        <f t="shared" si="14"/>
        <v>70</v>
      </c>
      <c r="L122" s="118">
        <f t="shared" si="15"/>
        <v>67.998000000000005</v>
      </c>
      <c r="M122" s="119">
        <f t="shared" si="12"/>
        <v>97.14</v>
      </c>
      <c r="N122" s="118">
        <f t="shared" si="22"/>
        <v>0</v>
      </c>
      <c r="O122" s="120">
        <f t="shared" si="13"/>
        <v>0</v>
      </c>
    </row>
    <row r="123" spans="1:15" s="1" customFormat="1" ht="15" customHeight="1" x14ac:dyDescent="0.25">
      <c r="A123" s="11">
        <v>7</v>
      </c>
      <c r="B123" s="48">
        <v>70510</v>
      </c>
      <c r="C123" s="19" t="s">
        <v>97</v>
      </c>
      <c r="D123" s="71">
        <v>48</v>
      </c>
      <c r="E123" s="72">
        <v>0</v>
      </c>
      <c r="F123" s="72">
        <v>22.92</v>
      </c>
      <c r="G123" s="72">
        <v>37.5</v>
      </c>
      <c r="H123" s="72">
        <v>39.58</v>
      </c>
      <c r="I123" s="43">
        <f t="shared" si="17"/>
        <v>4.1665999999999999</v>
      </c>
      <c r="J123" s="21"/>
      <c r="K123" s="117">
        <f t="shared" si="14"/>
        <v>48</v>
      </c>
      <c r="L123" s="118">
        <f t="shared" si="15"/>
        <v>36.998400000000004</v>
      </c>
      <c r="M123" s="119">
        <f t="shared" si="12"/>
        <v>77.08</v>
      </c>
      <c r="N123" s="118">
        <f t="shared" si="22"/>
        <v>0</v>
      </c>
      <c r="O123" s="125">
        <f t="shared" si="13"/>
        <v>0</v>
      </c>
    </row>
    <row r="124" spans="1:15" s="1" customFormat="1" ht="15" customHeight="1" x14ac:dyDescent="0.25">
      <c r="A124" s="15">
        <v>8</v>
      </c>
      <c r="B124" s="50">
        <v>10880</v>
      </c>
      <c r="C124" s="22" t="s">
        <v>122</v>
      </c>
      <c r="D124" s="80">
        <v>385</v>
      </c>
      <c r="E124" s="81">
        <v>3.9</v>
      </c>
      <c r="F124" s="81">
        <v>16.36</v>
      </c>
      <c r="G124" s="81">
        <v>41.82</v>
      </c>
      <c r="H124" s="81">
        <v>37.92</v>
      </c>
      <c r="I124" s="46">
        <f t="shared" si="17"/>
        <v>4.1375999999999999</v>
      </c>
      <c r="J124" s="21"/>
      <c r="K124" s="117">
        <f t="shared" si="14"/>
        <v>385</v>
      </c>
      <c r="L124" s="118">
        <f t="shared" si="15"/>
        <v>306.99900000000002</v>
      </c>
      <c r="M124" s="119">
        <f t="shared" si="12"/>
        <v>79.740000000000009</v>
      </c>
      <c r="N124" s="118">
        <f t="shared" si="22"/>
        <v>15.015000000000001</v>
      </c>
      <c r="O124" s="120">
        <f t="shared" si="13"/>
        <v>3.9</v>
      </c>
    </row>
    <row r="125" spans="1:15" s="1" customFormat="1" ht="15" customHeight="1" thickBot="1" x14ac:dyDescent="0.3">
      <c r="A125" s="12">
        <v>9</v>
      </c>
      <c r="B125" s="52">
        <v>10890</v>
      </c>
      <c r="C125" s="20" t="s">
        <v>124</v>
      </c>
      <c r="D125" s="87">
        <v>108</v>
      </c>
      <c r="E125" s="82">
        <v>5.56</v>
      </c>
      <c r="F125" s="82">
        <v>17.59</v>
      </c>
      <c r="G125" s="82">
        <v>37.96</v>
      </c>
      <c r="H125" s="83">
        <v>38.89</v>
      </c>
      <c r="I125" s="45">
        <f t="shared" si="17"/>
        <v>4.1017999999999999</v>
      </c>
      <c r="J125" s="21"/>
      <c r="K125" s="126">
        <f t="shared" si="14"/>
        <v>108</v>
      </c>
      <c r="L125" s="127">
        <f t="shared" si="15"/>
        <v>82.99799999999999</v>
      </c>
      <c r="M125" s="128">
        <f t="shared" si="12"/>
        <v>76.849999999999994</v>
      </c>
      <c r="N125" s="127">
        <f t="shared" si="22"/>
        <v>6.0047999999999995</v>
      </c>
      <c r="O125" s="129">
        <f t="shared" si="13"/>
        <v>5.56</v>
      </c>
    </row>
    <row r="126" spans="1:15" ht="15" customHeight="1" x14ac:dyDescent="0.25">
      <c r="A126" s="6"/>
      <c r="B126" s="6"/>
      <c r="C126" s="6"/>
      <c r="D126" s="385" t="s">
        <v>100</v>
      </c>
      <c r="E126" s="385"/>
      <c r="F126" s="385"/>
      <c r="G126" s="385"/>
      <c r="H126" s="385"/>
      <c r="I126" s="57">
        <f>AVERAGE(I7,I9:I17,I19:I30,I32:I48,I50:I68,I70:I83,I85:I115,I117:I125)</f>
        <v>4.1423964285714288</v>
      </c>
      <c r="J126" s="4"/>
      <c r="M126" s="130"/>
      <c r="N126" s="130"/>
      <c r="O126" s="130"/>
    </row>
    <row r="127" spans="1:15" ht="15" customHeight="1" x14ac:dyDescent="0.25">
      <c r="A127" s="6"/>
      <c r="B127" s="6"/>
      <c r="C127" s="6"/>
      <c r="D127" s="6"/>
      <c r="E127" s="7"/>
      <c r="F127" s="7"/>
      <c r="G127" s="8"/>
      <c r="H127" s="8"/>
      <c r="I127" s="9"/>
      <c r="J127" s="4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306" priority="16" stopIfTrue="1" operator="between">
      <formula>$I$126</formula>
      <formula>4.137</formula>
    </cfRule>
    <cfRule type="cellIs" dxfId="305" priority="400" stopIfTrue="1" operator="lessThan">
      <formula>3.5</formula>
    </cfRule>
    <cfRule type="cellIs" dxfId="304" priority="401" stopIfTrue="1" operator="between">
      <formula>$I$126</formula>
      <formula>3.5</formula>
    </cfRule>
    <cfRule type="cellIs" dxfId="303" priority="402" stopIfTrue="1" operator="between">
      <formula>4.5</formula>
      <formula>$I$126</formula>
    </cfRule>
    <cfRule type="cellIs" dxfId="302" priority="403" stopIfTrue="1" operator="greaterThanOrEqual">
      <formula>4.5</formula>
    </cfRule>
  </conditionalFormatting>
  <conditionalFormatting sqref="N7:O125">
    <cfRule type="cellIs" dxfId="301" priority="1" operator="equal">
      <formula>"-"</formula>
    </cfRule>
    <cfRule type="cellIs" dxfId="300" priority="2" operator="greaterThanOrEqual">
      <formula>10</formula>
    </cfRule>
    <cfRule type="cellIs" dxfId="299" priority="3" operator="equal">
      <formula>0</formula>
    </cfRule>
    <cfRule type="cellIs" dxfId="298" priority="4" operator="between">
      <formula>0</formula>
      <formula>9.99</formula>
    </cfRule>
  </conditionalFormatting>
  <conditionalFormatting sqref="M7:M125">
    <cfRule type="cellIs" dxfId="297" priority="12" operator="lessThan">
      <formula>50</formula>
    </cfRule>
    <cfRule type="cellIs" dxfId="296" priority="13" operator="between">
      <formula>50</formula>
      <formula>$M$6</formula>
    </cfRule>
    <cfRule type="cellIs" dxfId="295" priority="14" operator="between">
      <formula>$M$6</formula>
      <formula>90</formula>
    </cfRule>
    <cfRule type="cellIs" dxfId="294" priority="15" operator="between">
      <formula>90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5" customHeight="1" x14ac:dyDescent="0.25">
      <c r="K1" s="194"/>
      <c r="L1" s="17" t="s">
        <v>134</v>
      </c>
    </row>
    <row r="2" spans="1:16" ht="15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2022</v>
      </c>
      <c r="J2" s="4"/>
      <c r="K2" s="27"/>
      <c r="L2" s="17" t="s">
        <v>135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137</v>
      </c>
    </row>
    <row r="4" spans="1:16" ht="15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92" t="s">
        <v>190</v>
      </c>
      <c r="F4" s="393"/>
      <c r="G4" s="393"/>
      <c r="H4" s="394"/>
      <c r="I4" s="383" t="s">
        <v>101</v>
      </c>
      <c r="J4" s="4"/>
      <c r="K4" s="18"/>
      <c r="L4" s="17" t="s">
        <v>136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>
        <f>A16+A29+A47+A67+A82+A113+A123</f>
        <v>110</v>
      </c>
      <c r="B6" s="30"/>
      <c r="C6" s="30" t="s">
        <v>102</v>
      </c>
      <c r="D6" s="31">
        <f>D7+D17+D30+D48+D68+D83+D114</f>
        <v>12239</v>
      </c>
      <c r="E6" s="99">
        <f>AVERAGE(E8:E16,E18:E29,E31:E47,E49:E67,E69:E82,E84:E113,E115:E123)</f>
        <v>5.2892596189510144</v>
      </c>
      <c r="F6" s="275">
        <f t="shared" ref="F6:H6" si="0">AVERAGE(F8:F16,F18:F29,F31:F47,F49:F67,F69:F82,F84:F113,F115:F123)</f>
        <v>23.955251290767759</v>
      </c>
      <c r="G6" s="275">
        <f t="shared" si="0"/>
        <v>45.157945296291039</v>
      </c>
      <c r="H6" s="276">
        <f t="shared" si="0"/>
        <v>25.597543793990198</v>
      </c>
      <c r="I6" s="139">
        <v>3.95</v>
      </c>
      <c r="J6" s="206"/>
      <c r="K6" s="298">
        <f>D6</f>
        <v>12239</v>
      </c>
      <c r="L6" s="299">
        <f>L7+L17+L30+L48+L68+L83+L114</f>
        <v>8901</v>
      </c>
      <c r="M6" s="300">
        <f t="shared" ref="M6:M69" si="1">G6+H6</f>
        <v>70.75548909028123</v>
      </c>
      <c r="N6" s="299">
        <f>N7+N17+N30+N48+N68+N83+N114</f>
        <v>570</v>
      </c>
      <c r="O6" s="301">
        <f t="shared" ref="O6:O69" si="2">E6</f>
        <v>5.2892596189510144</v>
      </c>
      <c r="P6" s="59"/>
    </row>
    <row r="7" spans="1:16" ht="15" customHeight="1" thickBot="1" x14ac:dyDescent="0.3">
      <c r="A7" s="32"/>
      <c r="B7" s="25"/>
      <c r="C7" s="33" t="s">
        <v>103</v>
      </c>
      <c r="D7" s="34">
        <f>SUM(D8:D16)</f>
        <v>910</v>
      </c>
      <c r="E7" s="96">
        <f t="shared" ref="E7:H7" si="3">AVERAGE(E8:E16)</f>
        <v>7.4630585416316997</v>
      </c>
      <c r="F7" s="96">
        <f t="shared" si="3"/>
        <v>19.57660265094411</v>
      </c>
      <c r="G7" s="96">
        <f t="shared" si="3"/>
        <v>38.618267134238934</v>
      </c>
      <c r="H7" s="96">
        <f t="shared" si="3"/>
        <v>34.342071673185252</v>
      </c>
      <c r="I7" s="41">
        <f>AVERAGE(I8:I16)</f>
        <v>3.9983935193897771</v>
      </c>
      <c r="J7" s="206"/>
      <c r="K7" s="296">
        <f t="shared" ref="K7:K70" si="4">D7</f>
        <v>910</v>
      </c>
      <c r="L7" s="297">
        <f>SUM(L8:L16)</f>
        <v>654</v>
      </c>
      <c r="M7" s="133">
        <f t="shared" si="1"/>
        <v>72.960338807424193</v>
      </c>
      <c r="N7" s="297">
        <f>SUM(N8:N16)</f>
        <v>67</v>
      </c>
      <c r="O7" s="134">
        <f t="shared" si="2"/>
        <v>7.4630585416316997</v>
      </c>
      <c r="P7" s="70"/>
    </row>
    <row r="8" spans="1:16" s="205" customFormat="1" ht="15" customHeight="1" x14ac:dyDescent="0.25">
      <c r="A8" s="10">
        <v>1</v>
      </c>
      <c r="B8" s="49">
        <v>10003</v>
      </c>
      <c r="C8" s="13" t="s">
        <v>7</v>
      </c>
      <c r="D8" s="68">
        <v>47</v>
      </c>
      <c r="E8" s="218">
        <v>0</v>
      </c>
      <c r="F8" s="218">
        <v>0</v>
      </c>
      <c r="G8" s="218">
        <v>25.531914893617021</v>
      </c>
      <c r="H8" s="218">
        <v>74.468085106382972</v>
      </c>
      <c r="I8" s="195">
        <f>(E8*2+F8*3+G8*4+H8*5)/100</f>
        <v>4.7446808510638299</v>
      </c>
      <c r="J8" s="206"/>
      <c r="K8" s="286">
        <f t="shared" si="4"/>
        <v>47</v>
      </c>
      <c r="L8" s="287">
        <f t="shared" ref="L8:L71" si="5">M8*K8/100</f>
        <v>47</v>
      </c>
      <c r="M8" s="284">
        <f t="shared" si="1"/>
        <v>100</v>
      </c>
      <c r="N8" s="287">
        <f t="shared" ref="N8:N71" si="6">O8*K8/100</f>
        <v>0</v>
      </c>
      <c r="O8" s="285">
        <f t="shared" si="2"/>
        <v>0</v>
      </c>
      <c r="P8" s="62"/>
    </row>
    <row r="9" spans="1:16" s="205" customFormat="1" ht="15" customHeight="1" x14ac:dyDescent="0.25">
      <c r="A9" s="214">
        <v>2</v>
      </c>
      <c r="B9" s="216">
        <v>10002</v>
      </c>
      <c r="C9" s="215" t="s">
        <v>139</v>
      </c>
      <c r="D9" s="183">
        <v>117</v>
      </c>
      <c r="E9" s="184">
        <v>3.4188034188034191</v>
      </c>
      <c r="F9" s="184">
        <v>21.367521367521366</v>
      </c>
      <c r="G9" s="184">
        <v>48.717948717948715</v>
      </c>
      <c r="H9" s="184">
        <v>26.495726495726498</v>
      </c>
      <c r="I9" s="210">
        <f>(E9*2+F9*3+G9*4+H9*5)/100</f>
        <v>3.9829059829059825</v>
      </c>
      <c r="J9" s="206"/>
      <c r="K9" s="288">
        <f t="shared" si="4"/>
        <v>117</v>
      </c>
      <c r="L9" s="289">
        <f t="shared" si="5"/>
        <v>88</v>
      </c>
      <c r="M9" s="280">
        <f t="shared" si="1"/>
        <v>75.213675213675216</v>
      </c>
      <c r="N9" s="289">
        <f t="shared" si="6"/>
        <v>4.0000000000000009</v>
      </c>
      <c r="O9" s="281">
        <f t="shared" si="2"/>
        <v>3.4188034188034191</v>
      </c>
      <c r="P9" s="62"/>
    </row>
    <row r="10" spans="1:16" s="205" customFormat="1" ht="15" customHeight="1" x14ac:dyDescent="0.25">
      <c r="A10" s="214">
        <v>3</v>
      </c>
      <c r="B10" s="216">
        <v>10090</v>
      </c>
      <c r="C10" s="215" t="s">
        <v>9</v>
      </c>
      <c r="D10" s="183">
        <v>152</v>
      </c>
      <c r="E10" s="184">
        <v>5.9210526315789469</v>
      </c>
      <c r="F10" s="184">
        <v>21.052631578947366</v>
      </c>
      <c r="G10" s="184">
        <v>44.078947368421048</v>
      </c>
      <c r="H10" s="184">
        <v>28.947368421052634</v>
      </c>
      <c r="I10" s="210">
        <f t="shared" ref="I10:I73" si="7">(E10*2+F10*3+G10*4+H10*5)/100</f>
        <v>3.9605263157894735</v>
      </c>
      <c r="J10" s="206"/>
      <c r="K10" s="288">
        <f t="shared" si="4"/>
        <v>152</v>
      </c>
      <c r="L10" s="289">
        <f t="shared" si="5"/>
        <v>111</v>
      </c>
      <c r="M10" s="280">
        <f t="shared" si="1"/>
        <v>73.026315789473685</v>
      </c>
      <c r="N10" s="289">
        <f t="shared" si="6"/>
        <v>8.9999999999999982</v>
      </c>
      <c r="O10" s="281">
        <f t="shared" si="2"/>
        <v>5.9210526315789469</v>
      </c>
      <c r="P10" s="62"/>
    </row>
    <row r="11" spans="1:16" s="205" customFormat="1" ht="15" customHeight="1" x14ac:dyDescent="0.25">
      <c r="A11" s="214">
        <v>4</v>
      </c>
      <c r="B11" s="203">
        <v>10004</v>
      </c>
      <c r="C11" s="202" t="s">
        <v>8</v>
      </c>
      <c r="D11" s="183">
        <v>126</v>
      </c>
      <c r="E11" s="184">
        <v>0</v>
      </c>
      <c r="F11" s="184">
        <v>3.9682539682539679</v>
      </c>
      <c r="G11" s="184">
        <v>19.841269841269842</v>
      </c>
      <c r="H11" s="184">
        <v>76.19047619047619</v>
      </c>
      <c r="I11" s="204">
        <f t="shared" si="7"/>
        <v>4.7222222222222223</v>
      </c>
      <c r="J11" s="206"/>
      <c r="K11" s="288">
        <f t="shared" si="4"/>
        <v>126</v>
      </c>
      <c r="L11" s="289">
        <f t="shared" si="5"/>
        <v>121</v>
      </c>
      <c r="M11" s="280">
        <f t="shared" si="1"/>
        <v>96.031746031746025</v>
      </c>
      <c r="N11" s="289">
        <f t="shared" si="6"/>
        <v>0</v>
      </c>
      <c r="O11" s="281">
        <f t="shared" si="2"/>
        <v>0</v>
      </c>
      <c r="P11" s="62"/>
    </row>
    <row r="12" spans="1:16" s="205" customFormat="1" ht="14.25" customHeight="1" x14ac:dyDescent="0.25">
      <c r="A12" s="214">
        <v>5</v>
      </c>
      <c r="B12" s="216">
        <v>10001</v>
      </c>
      <c r="C12" s="215" t="s">
        <v>140</v>
      </c>
      <c r="D12" s="183">
        <v>72</v>
      </c>
      <c r="E12" s="184">
        <v>4.1666666666666661</v>
      </c>
      <c r="F12" s="184">
        <v>19.444444444444446</v>
      </c>
      <c r="G12" s="184">
        <v>45.833333333333329</v>
      </c>
      <c r="H12" s="184">
        <v>30.555555555555557</v>
      </c>
      <c r="I12" s="210">
        <f t="shared" si="7"/>
        <v>4.0277777777777777</v>
      </c>
      <c r="J12" s="206"/>
      <c r="K12" s="288">
        <f t="shared" si="4"/>
        <v>72</v>
      </c>
      <c r="L12" s="289">
        <f t="shared" si="5"/>
        <v>55</v>
      </c>
      <c r="M12" s="280">
        <f t="shared" si="1"/>
        <v>76.388888888888886</v>
      </c>
      <c r="N12" s="289">
        <f t="shared" si="6"/>
        <v>2.9999999999999996</v>
      </c>
      <c r="O12" s="281">
        <f t="shared" si="2"/>
        <v>4.1666666666666661</v>
      </c>
      <c r="P12" s="62"/>
    </row>
    <row r="13" spans="1:16" s="205" customFormat="1" ht="15" customHeight="1" x14ac:dyDescent="0.25">
      <c r="A13" s="214">
        <v>6</v>
      </c>
      <c r="B13" s="216">
        <v>10120</v>
      </c>
      <c r="C13" s="215" t="s">
        <v>141</v>
      </c>
      <c r="D13" s="183">
        <v>106</v>
      </c>
      <c r="E13" s="184">
        <v>5.6603773584905666</v>
      </c>
      <c r="F13" s="184">
        <v>18.867924528301888</v>
      </c>
      <c r="G13" s="184">
        <v>52.830188679245282</v>
      </c>
      <c r="H13" s="184">
        <v>22.641509433962266</v>
      </c>
      <c r="I13" s="210">
        <f t="shared" si="7"/>
        <v>3.9245283018867925</v>
      </c>
      <c r="J13" s="206"/>
      <c r="K13" s="288">
        <f t="shared" si="4"/>
        <v>106</v>
      </c>
      <c r="L13" s="289">
        <f t="shared" si="5"/>
        <v>80.000000000000014</v>
      </c>
      <c r="M13" s="280">
        <f t="shared" si="1"/>
        <v>75.471698113207552</v>
      </c>
      <c r="N13" s="289">
        <f t="shared" si="6"/>
        <v>6</v>
      </c>
      <c r="O13" s="281">
        <f t="shared" si="2"/>
        <v>5.6603773584905666</v>
      </c>
      <c r="P13" s="62"/>
    </row>
    <row r="14" spans="1:16" s="205" customFormat="1" ht="15" customHeight="1" x14ac:dyDescent="0.25">
      <c r="A14" s="214">
        <v>7</v>
      </c>
      <c r="B14" s="216">
        <v>10190</v>
      </c>
      <c r="C14" s="215" t="s">
        <v>142</v>
      </c>
      <c r="D14" s="183">
        <v>121</v>
      </c>
      <c r="E14" s="184">
        <v>12.396694214876034</v>
      </c>
      <c r="F14" s="184">
        <v>42.148760330578511</v>
      </c>
      <c r="G14" s="184">
        <v>31.404958677685951</v>
      </c>
      <c r="H14" s="184">
        <v>14.049586776859504</v>
      </c>
      <c r="I14" s="210">
        <f t="shared" si="7"/>
        <v>3.4710743801652892</v>
      </c>
      <c r="J14" s="206"/>
      <c r="K14" s="288">
        <f t="shared" si="4"/>
        <v>121</v>
      </c>
      <c r="L14" s="289">
        <f t="shared" si="5"/>
        <v>55</v>
      </c>
      <c r="M14" s="280">
        <f t="shared" si="1"/>
        <v>45.454545454545453</v>
      </c>
      <c r="N14" s="289">
        <f t="shared" si="6"/>
        <v>15</v>
      </c>
      <c r="O14" s="281">
        <f t="shared" si="2"/>
        <v>12.396694214876034</v>
      </c>
      <c r="P14" s="69"/>
    </row>
    <row r="15" spans="1:16" s="205" customFormat="1" ht="15" customHeight="1" x14ac:dyDescent="0.25">
      <c r="A15" s="214">
        <v>8</v>
      </c>
      <c r="B15" s="216">
        <v>10320</v>
      </c>
      <c r="C15" s="215" t="s">
        <v>12</v>
      </c>
      <c r="D15" s="183">
        <v>80</v>
      </c>
      <c r="E15" s="184">
        <v>18.75</v>
      </c>
      <c r="F15" s="184">
        <v>21.25</v>
      </c>
      <c r="G15" s="184">
        <v>40</v>
      </c>
      <c r="H15" s="184">
        <v>20</v>
      </c>
      <c r="I15" s="210">
        <f t="shared" si="7"/>
        <v>3.6124999999999998</v>
      </c>
      <c r="J15" s="206"/>
      <c r="K15" s="288">
        <f t="shared" si="4"/>
        <v>80</v>
      </c>
      <c r="L15" s="289">
        <f t="shared" si="5"/>
        <v>48</v>
      </c>
      <c r="M15" s="280">
        <f t="shared" si="1"/>
        <v>60</v>
      </c>
      <c r="N15" s="289">
        <f t="shared" si="6"/>
        <v>15</v>
      </c>
      <c r="O15" s="281">
        <f t="shared" si="2"/>
        <v>18.75</v>
      </c>
      <c r="P15" s="62"/>
    </row>
    <row r="16" spans="1:16" s="205" customFormat="1" ht="15" customHeight="1" thickBot="1" x14ac:dyDescent="0.3">
      <c r="A16" s="199">
        <v>9</v>
      </c>
      <c r="B16" s="201">
        <v>10860</v>
      </c>
      <c r="C16" s="200" t="s">
        <v>143</v>
      </c>
      <c r="D16" s="165">
        <v>89</v>
      </c>
      <c r="E16" s="166">
        <v>16.853932584269664</v>
      </c>
      <c r="F16" s="166">
        <v>28.08988764044944</v>
      </c>
      <c r="G16" s="166">
        <v>39.325842696629216</v>
      </c>
      <c r="H16" s="166">
        <v>15.730337078651685</v>
      </c>
      <c r="I16" s="196">
        <f t="shared" si="7"/>
        <v>3.5393258426966292</v>
      </c>
      <c r="J16" s="206"/>
      <c r="K16" s="290">
        <f t="shared" si="4"/>
        <v>89</v>
      </c>
      <c r="L16" s="291">
        <f t="shared" si="5"/>
        <v>49</v>
      </c>
      <c r="M16" s="282">
        <f t="shared" si="1"/>
        <v>55.056179775280903</v>
      </c>
      <c r="N16" s="291">
        <f t="shared" si="6"/>
        <v>15</v>
      </c>
      <c r="O16" s="283">
        <f t="shared" si="2"/>
        <v>16.853932584269664</v>
      </c>
      <c r="P16" s="62"/>
    </row>
    <row r="17" spans="1:16" s="205" customFormat="1" ht="15" customHeight="1" thickBot="1" x14ac:dyDescent="0.3">
      <c r="A17" s="35"/>
      <c r="B17" s="51"/>
      <c r="C17" s="37" t="s">
        <v>104</v>
      </c>
      <c r="D17" s="197">
        <f>SUM(D18:D29)</f>
        <v>1150</v>
      </c>
      <c r="E17" s="198">
        <f t="shared" ref="E17:H17" si="8">AVERAGE(E18:E29)</f>
        <v>3.7596669103527405</v>
      </c>
      <c r="F17" s="198">
        <f t="shared" si="8"/>
        <v>21.978895713146155</v>
      </c>
      <c r="G17" s="198">
        <f t="shared" si="8"/>
        <v>47.091377344917781</v>
      </c>
      <c r="H17" s="198">
        <f t="shared" si="8"/>
        <v>27.170060031583329</v>
      </c>
      <c r="I17" s="39">
        <f>AVERAGE(I18:I29)</f>
        <v>3.9767183049773167</v>
      </c>
      <c r="J17" s="206"/>
      <c r="K17" s="302">
        <f t="shared" si="4"/>
        <v>1150</v>
      </c>
      <c r="L17" s="303">
        <f>SUM(L18:L29)</f>
        <v>873</v>
      </c>
      <c r="M17" s="304">
        <f t="shared" si="1"/>
        <v>74.261437376501107</v>
      </c>
      <c r="N17" s="303">
        <f>SUM(N18:N29)</f>
        <v>41</v>
      </c>
      <c r="O17" s="305">
        <f t="shared" si="2"/>
        <v>3.7596669103527405</v>
      </c>
      <c r="P17" s="62"/>
    </row>
    <row r="18" spans="1:16" s="205" customFormat="1" ht="15" customHeight="1" x14ac:dyDescent="0.25">
      <c r="A18" s="10">
        <v>1</v>
      </c>
      <c r="B18" s="49">
        <v>20040</v>
      </c>
      <c r="C18" s="13" t="s">
        <v>13</v>
      </c>
      <c r="D18" s="183">
        <v>107</v>
      </c>
      <c r="E18" s="184">
        <v>0.93457943925233633</v>
      </c>
      <c r="F18" s="184">
        <v>12.149532710280374</v>
      </c>
      <c r="G18" s="184">
        <v>41.121495327102799</v>
      </c>
      <c r="H18" s="184">
        <v>45.794392523364486</v>
      </c>
      <c r="I18" s="195">
        <f t="shared" si="7"/>
        <v>4.3177570093457938</v>
      </c>
      <c r="J18" s="206"/>
      <c r="K18" s="286">
        <f t="shared" si="4"/>
        <v>107</v>
      </c>
      <c r="L18" s="287">
        <f t="shared" si="5"/>
        <v>93</v>
      </c>
      <c r="M18" s="284">
        <f t="shared" si="1"/>
        <v>86.915887850467286</v>
      </c>
      <c r="N18" s="287">
        <f t="shared" si="6"/>
        <v>0.99999999999999989</v>
      </c>
      <c r="O18" s="285">
        <f t="shared" si="2"/>
        <v>0.93457943925233633</v>
      </c>
      <c r="P18" s="62"/>
    </row>
    <row r="19" spans="1:16" s="205" customFormat="1" ht="15" customHeight="1" x14ac:dyDescent="0.25">
      <c r="A19" s="208">
        <v>2</v>
      </c>
      <c r="B19" s="216">
        <v>20061</v>
      </c>
      <c r="C19" s="215" t="s">
        <v>15</v>
      </c>
      <c r="D19" s="183">
        <v>65</v>
      </c>
      <c r="E19" s="184">
        <v>0</v>
      </c>
      <c r="F19" s="184">
        <v>16.923076923076923</v>
      </c>
      <c r="G19" s="184">
        <v>58.461538461538467</v>
      </c>
      <c r="H19" s="184">
        <v>24.615384615384617</v>
      </c>
      <c r="I19" s="210">
        <f t="shared" si="7"/>
        <v>4.0769230769230775</v>
      </c>
      <c r="J19" s="206"/>
      <c r="K19" s="288">
        <f t="shared" si="4"/>
        <v>65</v>
      </c>
      <c r="L19" s="289">
        <f t="shared" si="5"/>
        <v>54</v>
      </c>
      <c r="M19" s="280">
        <f t="shared" si="1"/>
        <v>83.07692307692308</v>
      </c>
      <c r="N19" s="289">
        <f t="shared" si="6"/>
        <v>0</v>
      </c>
      <c r="O19" s="281">
        <f t="shared" si="2"/>
        <v>0</v>
      </c>
      <c r="P19" s="62"/>
    </row>
    <row r="20" spans="1:16" s="205" customFormat="1" ht="15" customHeight="1" x14ac:dyDescent="0.25">
      <c r="A20" s="208">
        <v>3</v>
      </c>
      <c r="B20" s="216">
        <v>21020</v>
      </c>
      <c r="C20" s="215" t="s">
        <v>23</v>
      </c>
      <c r="D20" s="183">
        <v>95</v>
      </c>
      <c r="E20" s="184">
        <v>3.1578947368421053</v>
      </c>
      <c r="F20" s="184">
        <v>16.842105263157894</v>
      </c>
      <c r="G20" s="184">
        <v>58.947368421052623</v>
      </c>
      <c r="H20" s="184">
        <v>21.052631578947366</v>
      </c>
      <c r="I20" s="210">
        <f t="shared" si="7"/>
        <v>3.9789473684210521</v>
      </c>
      <c r="J20" s="206"/>
      <c r="K20" s="288">
        <f t="shared" si="4"/>
        <v>95</v>
      </c>
      <c r="L20" s="289">
        <f t="shared" si="5"/>
        <v>75.999999999999986</v>
      </c>
      <c r="M20" s="280">
        <f t="shared" si="1"/>
        <v>79.999999999999986</v>
      </c>
      <c r="N20" s="289">
        <f t="shared" si="6"/>
        <v>3</v>
      </c>
      <c r="O20" s="281">
        <f t="shared" si="2"/>
        <v>3.1578947368421053</v>
      </c>
      <c r="P20" s="62"/>
    </row>
    <row r="21" spans="1:16" s="205" customFormat="1" ht="15" customHeight="1" x14ac:dyDescent="0.25">
      <c r="A21" s="214">
        <v>4</v>
      </c>
      <c r="B21" s="216">
        <v>20060</v>
      </c>
      <c r="C21" s="215" t="s">
        <v>144</v>
      </c>
      <c r="D21" s="183">
        <v>151</v>
      </c>
      <c r="E21" s="184">
        <v>0</v>
      </c>
      <c r="F21" s="184">
        <v>2.6490066225165565</v>
      </c>
      <c r="G21" s="184">
        <v>27.814569536423839</v>
      </c>
      <c r="H21" s="184">
        <v>69.536423841059602</v>
      </c>
      <c r="I21" s="210">
        <f t="shared" si="7"/>
        <v>4.668874172185431</v>
      </c>
      <c r="J21" s="206"/>
      <c r="K21" s="288">
        <f t="shared" si="4"/>
        <v>151</v>
      </c>
      <c r="L21" s="289">
        <f t="shared" si="5"/>
        <v>146.99999999999997</v>
      </c>
      <c r="M21" s="280">
        <f t="shared" si="1"/>
        <v>97.350993377483434</v>
      </c>
      <c r="N21" s="289">
        <f t="shared" si="6"/>
        <v>0</v>
      </c>
      <c r="O21" s="281">
        <f t="shared" si="2"/>
        <v>0</v>
      </c>
      <c r="P21" s="62"/>
    </row>
    <row r="22" spans="1:16" s="205" customFormat="1" ht="15" customHeight="1" x14ac:dyDescent="0.25">
      <c r="A22" s="214">
        <v>5</v>
      </c>
      <c r="B22" s="216">
        <v>20400</v>
      </c>
      <c r="C22" s="215" t="s">
        <v>17</v>
      </c>
      <c r="D22" s="183">
        <v>130</v>
      </c>
      <c r="E22" s="184">
        <v>1.5384615384615385</v>
      </c>
      <c r="F22" s="184">
        <v>21.53846153846154</v>
      </c>
      <c r="G22" s="184">
        <v>60</v>
      </c>
      <c r="H22" s="184">
        <v>16.923076923076923</v>
      </c>
      <c r="I22" s="210">
        <f t="shared" si="7"/>
        <v>3.9230769230769225</v>
      </c>
      <c r="J22" s="206"/>
      <c r="K22" s="288">
        <f t="shared" si="4"/>
        <v>130</v>
      </c>
      <c r="L22" s="289">
        <f t="shared" si="5"/>
        <v>100</v>
      </c>
      <c r="M22" s="280">
        <f t="shared" si="1"/>
        <v>76.92307692307692</v>
      </c>
      <c r="N22" s="289">
        <f t="shared" si="6"/>
        <v>2</v>
      </c>
      <c r="O22" s="281">
        <f t="shared" si="2"/>
        <v>1.5384615384615385</v>
      </c>
      <c r="P22" s="62"/>
    </row>
    <row r="23" spans="1:16" s="205" customFormat="1" ht="15" customHeight="1" x14ac:dyDescent="0.25">
      <c r="A23" s="214">
        <v>6</v>
      </c>
      <c r="B23" s="216">
        <v>20080</v>
      </c>
      <c r="C23" s="215" t="s">
        <v>145</v>
      </c>
      <c r="D23" s="183">
        <v>92</v>
      </c>
      <c r="E23" s="184">
        <v>14.130434782608695</v>
      </c>
      <c r="F23" s="184">
        <v>34.782608695652172</v>
      </c>
      <c r="G23" s="184">
        <v>42.391304347826086</v>
      </c>
      <c r="H23" s="184">
        <v>8.695652173913043</v>
      </c>
      <c r="I23" s="210">
        <f t="shared" si="7"/>
        <v>3.456521739130435</v>
      </c>
      <c r="J23" s="206"/>
      <c r="K23" s="288">
        <f t="shared" si="4"/>
        <v>92</v>
      </c>
      <c r="L23" s="289">
        <f t="shared" si="5"/>
        <v>47</v>
      </c>
      <c r="M23" s="280">
        <f t="shared" si="1"/>
        <v>51.086956521739125</v>
      </c>
      <c r="N23" s="289">
        <f t="shared" si="6"/>
        <v>13</v>
      </c>
      <c r="O23" s="281">
        <f t="shared" si="2"/>
        <v>14.130434782608695</v>
      </c>
    </row>
    <row r="24" spans="1:16" s="205" customFormat="1" ht="15" customHeight="1" x14ac:dyDescent="0.25">
      <c r="A24" s="214">
        <v>7</v>
      </c>
      <c r="B24" s="216">
        <v>20460</v>
      </c>
      <c r="C24" s="215" t="s">
        <v>146</v>
      </c>
      <c r="D24" s="183">
        <v>101</v>
      </c>
      <c r="E24" s="184">
        <v>3.9603960396039604</v>
      </c>
      <c r="F24" s="184">
        <v>18.811881188118811</v>
      </c>
      <c r="G24" s="184">
        <v>59.405940594059402</v>
      </c>
      <c r="H24" s="184">
        <v>17.82178217821782</v>
      </c>
      <c r="I24" s="210">
        <f t="shared" si="7"/>
        <v>3.9108910891089099</v>
      </c>
      <c r="J24" s="206"/>
      <c r="K24" s="288">
        <f t="shared" si="4"/>
        <v>101</v>
      </c>
      <c r="L24" s="289">
        <f t="shared" si="5"/>
        <v>77.999999999999986</v>
      </c>
      <c r="M24" s="280">
        <f t="shared" si="1"/>
        <v>77.227722772277218</v>
      </c>
      <c r="N24" s="289">
        <f t="shared" si="6"/>
        <v>4</v>
      </c>
      <c r="O24" s="281">
        <f t="shared" si="2"/>
        <v>3.9603960396039604</v>
      </c>
    </row>
    <row r="25" spans="1:16" s="205" customFormat="1" ht="15" customHeight="1" x14ac:dyDescent="0.25">
      <c r="A25" s="214">
        <v>8</v>
      </c>
      <c r="B25" s="216">
        <v>20550</v>
      </c>
      <c r="C25" s="215" t="s">
        <v>19</v>
      </c>
      <c r="D25" s="183">
        <v>51</v>
      </c>
      <c r="E25" s="184">
        <v>1.9607843137254901</v>
      </c>
      <c r="F25" s="184">
        <v>35.294117647058826</v>
      </c>
      <c r="G25" s="184">
        <v>41.17647058823529</v>
      </c>
      <c r="H25" s="184">
        <v>21.568627450980394</v>
      </c>
      <c r="I25" s="210">
        <f t="shared" si="7"/>
        <v>3.8235294117647061</v>
      </c>
      <c r="J25" s="206"/>
      <c r="K25" s="288">
        <f t="shared" si="4"/>
        <v>51</v>
      </c>
      <c r="L25" s="289">
        <f t="shared" si="5"/>
        <v>32</v>
      </c>
      <c r="M25" s="280">
        <f t="shared" si="1"/>
        <v>62.745098039215684</v>
      </c>
      <c r="N25" s="289">
        <f t="shared" si="6"/>
        <v>1</v>
      </c>
      <c r="O25" s="281">
        <f t="shared" si="2"/>
        <v>1.9607843137254901</v>
      </c>
    </row>
    <row r="26" spans="1:16" s="205" customFormat="1" ht="15" customHeight="1" x14ac:dyDescent="0.25">
      <c r="A26" s="214">
        <v>9</v>
      </c>
      <c r="B26" s="216">
        <v>20630</v>
      </c>
      <c r="C26" s="215" t="s">
        <v>20</v>
      </c>
      <c r="D26" s="183">
        <v>68</v>
      </c>
      <c r="E26" s="184">
        <v>7.3529411764705888</v>
      </c>
      <c r="F26" s="184">
        <v>22.058823529411764</v>
      </c>
      <c r="G26" s="184">
        <v>41.17647058823529</v>
      </c>
      <c r="H26" s="184">
        <v>29.411764705882355</v>
      </c>
      <c r="I26" s="210">
        <f t="shared" si="7"/>
        <v>3.9264705882352939</v>
      </c>
      <c r="J26" s="206"/>
      <c r="K26" s="288">
        <f t="shared" si="4"/>
        <v>68</v>
      </c>
      <c r="L26" s="289">
        <f t="shared" si="5"/>
        <v>48</v>
      </c>
      <c r="M26" s="280">
        <f t="shared" si="1"/>
        <v>70.588235294117652</v>
      </c>
      <c r="N26" s="289">
        <f t="shared" si="6"/>
        <v>5.0000000000000009</v>
      </c>
      <c r="O26" s="281">
        <f t="shared" si="2"/>
        <v>7.3529411764705888</v>
      </c>
    </row>
    <row r="27" spans="1:16" s="205" customFormat="1" ht="15" customHeight="1" x14ac:dyDescent="0.25">
      <c r="A27" s="214">
        <v>10</v>
      </c>
      <c r="B27" s="216">
        <v>20810</v>
      </c>
      <c r="C27" s="215" t="s">
        <v>147</v>
      </c>
      <c r="D27" s="183">
        <v>118</v>
      </c>
      <c r="E27" s="184">
        <v>3.3898305084745761</v>
      </c>
      <c r="F27" s="184">
        <v>22.033898305084744</v>
      </c>
      <c r="G27" s="184">
        <v>49.152542372881356</v>
      </c>
      <c r="H27" s="184">
        <v>25.423728813559322</v>
      </c>
      <c r="I27" s="210">
        <f t="shared" si="7"/>
        <v>3.9661016949152543</v>
      </c>
      <c r="J27" s="206"/>
      <c r="K27" s="288">
        <f t="shared" si="4"/>
        <v>118</v>
      </c>
      <c r="L27" s="289">
        <f t="shared" si="5"/>
        <v>88</v>
      </c>
      <c r="M27" s="280">
        <f t="shared" si="1"/>
        <v>74.576271186440678</v>
      </c>
      <c r="N27" s="289">
        <f t="shared" si="6"/>
        <v>4</v>
      </c>
      <c r="O27" s="281">
        <f t="shared" si="2"/>
        <v>3.3898305084745761</v>
      </c>
    </row>
    <row r="28" spans="1:16" s="205" customFormat="1" ht="15" customHeight="1" x14ac:dyDescent="0.25">
      <c r="A28" s="214">
        <v>11</v>
      </c>
      <c r="B28" s="216">
        <v>20900</v>
      </c>
      <c r="C28" s="215" t="s">
        <v>148</v>
      </c>
      <c r="D28" s="183">
        <v>106</v>
      </c>
      <c r="E28" s="184">
        <v>5.6603773584905666</v>
      </c>
      <c r="F28" s="184">
        <v>34.905660377358487</v>
      </c>
      <c r="G28" s="184">
        <v>41.509433962264154</v>
      </c>
      <c r="H28" s="184">
        <v>17.924528301886792</v>
      </c>
      <c r="I28" s="210">
        <f t="shared" si="7"/>
        <v>3.716981132075472</v>
      </c>
      <c r="J28" s="206"/>
      <c r="K28" s="288">
        <f t="shared" si="4"/>
        <v>106</v>
      </c>
      <c r="L28" s="289">
        <f t="shared" si="5"/>
        <v>63.000000000000007</v>
      </c>
      <c r="M28" s="280">
        <f t="shared" si="1"/>
        <v>59.433962264150949</v>
      </c>
      <c r="N28" s="289">
        <f t="shared" si="6"/>
        <v>6</v>
      </c>
      <c r="O28" s="281">
        <f t="shared" si="2"/>
        <v>5.6603773584905666</v>
      </c>
    </row>
    <row r="29" spans="1:16" s="205" customFormat="1" ht="15" customHeight="1" thickBot="1" x14ac:dyDescent="0.3">
      <c r="A29" s="199">
        <v>12</v>
      </c>
      <c r="B29" s="201">
        <v>21350</v>
      </c>
      <c r="C29" s="200" t="s">
        <v>149</v>
      </c>
      <c r="D29" s="158">
        <v>66</v>
      </c>
      <c r="E29" s="159">
        <v>3.0303030303030303</v>
      </c>
      <c r="F29" s="159">
        <v>25.757575757575758</v>
      </c>
      <c r="G29" s="159">
        <v>43.939393939393938</v>
      </c>
      <c r="H29" s="160">
        <v>27.27272727272727</v>
      </c>
      <c r="I29" s="196">
        <f t="shared" si="7"/>
        <v>3.954545454545455</v>
      </c>
      <c r="J29" s="206"/>
      <c r="K29" s="290">
        <f t="shared" si="4"/>
        <v>66</v>
      </c>
      <c r="L29" s="291">
        <f t="shared" si="5"/>
        <v>46.999999999999993</v>
      </c>
      <c r="M29" s="282">
        <f t="shared" si="1"/>
        <v>71.212121212121204</v>
      </c>
      <c r="N29" s="291">
        <f t="shared" si="6"/>
        <v>2</v>
      </c>
      <c r="O29" s="283">
        <f t="shared" si="2"/>
        <v>3.0303030303030303</v>
      </c>
    </row>
    <row r="30" spans="1:16" s="205" customFormat="1" ht="15" customHeight="1" thickBot="1" x14ac:dyDescent="0.3">
      <c r="A30" s="35"/>
      <c r="B30" s="51"/>
      <c r="C30" s="37" t="s">
        <v>105</v>
      </c>
      <c r="D30" s="197">
        <f>SUM(D31:D47)</f>
        <v>1617</v>
      </c>
      <c r="E30" s="198">
        <f t="shared" ref="E30:H30" si="9">AVERAGE(E31:E47)</f>
        <v>6.3101728538860993</v>
      </c>
      <c r="F30" s="198">
        <f t="shared" si="9"/>
        <v>28.438393794343185</v>
      </c>
      <c r="G30" s="198">
        <f t="shared" si="9"/>
        <v>44.884231208064328</v>
      </c>
      <c r="H30" s="198">
        <f t="shared" si="9"/>
        <v>20.367202143706393</v>
      </c>
      <c r="I30" s="39">
        <f>AVERAGE(I31:I47)</f>
        <v>3.7930846264159102</v>
      </c>
      <c r="J30" s="206"/>
      <c r="K30" s="302">
        <f t="shared" si="4"/>
        <v>1617</v>
      </c>
      <c r="L30" s="303">
        <f>SUM(L31:L47)</f>
        <v>1096</v>
      </c>
      <c r="M30" s="304">
        <f t="shared" si="1"/>
        <v>65.251433351770714</v>
      </c>
      <c r="N30" s="303">
        <f>SUM(N31:N47)</f>
        <v>90</v>
      </c>
      <c r="O30" s="305">
        <f t="shared" si="2"/>
        <v>6.3101728538860993</v>
      </c>
    </row>
    <row r="31" spans="1:16" s="205" customFormat="1" ht="15" customHeight="1" x14ac:dyDescent="0.25">
      <c r="A31" s="10">
        <v>1</v>
      </c>
      <c r="B31" s="49">
        <v>30070</v>
      </c>
      <c r="C31" s="13" t="s">
        <v>26</v>
      </c>
      <c r="D31" s="172">
        <v>142</v>
      </c>
      <c r="E31" s="173">
        <v>4.225352112676056</v>
      </c>
      <c r="F31" s="173">
        <v>19.718309859154928</v>
      </c>
      <c r="G31" s="173">
        <v>53.521126760563376</v>
      </c>
      <c r="H31" s="173">
        <v>22.535211267605636</v>
      </c>
      <c r="I31" s="195">
        <f t="shared" si="7"/>
        <v>3.9436619718309855</v>
      </c>
      <c r="J31" s="7"/>
      <c r="K31" s="286">
        <f t="shared" si="4"/>
        <v>142</v>
      </c>
      <c r="L31" s="287">
        <f t="shared" si="5"/>
        <v>108</v>
      </c>
      <c r="M31" s="284">
        <f t="shared" si="1"/>
        <v>76.056338028169009</v>
      </c>
      <c r="N31" s="287">
        <f t="shared" si="6"/>
        <v>6</v>
      </c>
      <c r="O31" s="285">
        <f t="shared" si="2"/>
        <v>4.225352112676056</v>
      </c>
    </row>
    <row r="32" spans="1:16" s="205" customFormat="1" ht="15" customHeight="1" x14ac:dyDescent="0.25">
      <c r="A32" s="214">
        <v>2</v>
      </c>
      <c r="B32" s="216">
        <v>30480</v>
      </c>
      <c r="C32" s="215" t="s">
        <v>113</v>
      </c>
      <c r="D32" s="183">
        <v>125</v>
      </c>
      <c r="E32" s="184">
        <v>0.8</v>
      </c>
      <c r="F32" s="184">
        <v>16.8</v>
      </c>
      <c r="G32" s="184">
        <v>52.800000000000004</v>
      </c>
      <c r="H32" s="184">
        <v>29.599999999999998</v>
      </c>
      <c r="I32" s="210">
        <f t="shared" si="7"/>
        <v>4.1120000000000001</v>
      </c>
      <c r="J32" s="7"/>
      <c r="K32" s="288">
        <f t="shared" si="4"/>
        <v>125</v>
      </c>
      <c r="L32" s="289">
        <f t="shared" si="5"/>
        <v>103</v>
      </c>
      <c r="M32" s="280">
        <f t="shared" si="1"/>
        <v>82.4</v>
      </c>
      <c r="N32" s="289">
        <f t="shared" si="6"/>
        <v>1</v>
      </c>
      <c r="O32" s="281">
        <f t="shared" si="2"/>
        <v>0.8</v>
      </c>
    </row>
    <row r="33" spans="1:15" s="205" customFormat="1" ht="15" customHeight="1" x14ac:dyDescent="0.25">
      <c r="A33" s="214">
        <v>3</v>
      </c>
      <c r="B33" s="203">
        <v>30460</v>
      </c>
      <c r="C33" s="202" t="s">
        <v>31</v>
      </c>
      <c r="D33" s="183">
        <v>141</v>
      </c>
      <c r="E33" s="184">
        <v>3.5460992907801421</v>
      </c>
      <c r="F33" s="184">
        <v>24.113475177304963</v>
      </c>
      <c r="G33" s="184">
        <v>41.843971631205676</v>
      </c>
      <c r="H33" s="184">
        <v>30.49645390070922</v>
      </c>
      <c r="I33" s="204">
        <f t="shared" si="7"/>
        <v>3.9929078014184398</v>
      </c>
      <c r="J33" s="7"/>
      <c r="K33" s="288">
        <f t="shared" si="4"/>
        <v>141</v>
      </c>
      <c r="L33" s="289">
        <f t="shared" si="5"/>
        <v>102</v>
      </c>
      <c r="M33" s="280">
        <f t="shared" si="1"/>
        <v>72.340425531914889</v>
      </c>
      <c r="N33" s="289">
        <f t="shared" si="6"/>
        <v>5.0000000000000009</v>
      </c>
      <c r="O33" s="281">
        <f t="shared" si="2"/>
        <v>3.5460992907801421</v>
      </c>
    </row>
    <row r="34" spans="1:15" s="205" customFormat="1" ht="15" customHeight="1" x14ac:dyDescent="0.25">
      <c r="A34" s="214">
        <v>4</v>
      </c>
      <c r="B34" s="216">
        <v>30030</v>
      </c>
      <c r="C34" s="215" t="s">
        <v>150</v>
      </c>
      <c r="D34" s="183">
        <v>108</v>
      </c>
      <c r="E34" s="184">
        <v>2.7777777777777777</v>
      </c>
      <c r="F34" s="184">
        <v>20.37037037037037</v>
      </c>
      <c r="G34" s="184">
        <v>41.666666666666671</v>
      </c>
      <c r="H34" s="184">
        <v>35.185185185185183</v>
      </c>
      <c r="I34" s="210">
        <f t="shared" si="7"/>
        <v>4.0925925925925926</v>
      </c>
      <c r="J34" s="7"/>
      <c r="K34" s="288">
        <f t="shared" si="4"/>
        <v>108</v>
      </c>
      <c r="L34" s="289">
        <f t="shared" si="5"/>
        <v>83</v>
      </c>
      <c r="M34" s="280">
        <f t="shared" si="1"/>
        <v>76.851851851851848</v>
      </c>
      <c r="N34" s="289">
        <f t="shared" si="6"/>
        <v>3</v>
      </c>
      <c r="O34" s="281">
        <f t="shared" si="2"/>
        <v>2.7777777777777777</v>
      </c>
    </row>
    <row r="35" spans="1:15" s="205" customFormat="1" ht="15" customHeight="1" x14ac:dyDescent="0.25">
      <c r="A35" s="214">
        <v>5</v>
      </c>
      <c r="B35" s="216">
        <v>31000</v>
      </c>
      <c r="C35" s="215" t="s">
        <v>39</v>
      </c>
      <c r="D35" s="183">
        <v>97</v>
      </c>
      <c r="E35" s="184">
        <v>3.0927835051546393</v>
      </c>
      <c r="F35" s="184">
        <v>20.618556701030926</v>
      </c>
      <c r="G35" s="184">
        <v>44.329896907216494</v>
      </c>
      <c r="H35" s="184">
        <v>31.958762886597935</v>
      </c>
      <c r="I35" s="210">
        <f t="shared" si="7"/>
        <v>4.0515463917525771</v>
      </c>
      <c r="J35" s="7"/>
      <c r="K35" s="288">
        <f t="shared" si="4"/>
        <v>97</v>
      </c>
      <c r="L35" s="289">
        <f t="shared" si="5"/>
        <v>74</v>
      </c>
      <c r="M35" s="280">
        <f t="shared" si="1"/>
        <v>76.288659793814432</v>
      </c>
      <c r="N35" s="289">
        <f t="shared" si="6"/>
        <v>3</v>
      </c>
      <c r="O35" s="281">
        <f t="shared" si="2"/>
        <v>3.0927835051546393</v>
      </c>
    </row>
    <row r="36" spans="1:15" s="205" customFormat="1" ht="15" customHeight="1" x14ac:dyDescent="0.25">
      <c r="A36" s="214">
        <v>6</v>
      </c>
      <c r="B36" s="216">
        <v>30130</v>
      </c>
      <c r="C36" s="215" t="s">
        <v>27</v>
      </c>
      <c r="D36" s="183">
        <v>55</v>
      </c>
      <c r="E36" s="184">
        <v>5.4545454545454541</v>
      </c>
      <c r="F36" s="184">
        <v>40</v>
      </c>
      <c r="G36" s="184">
        <v>45.454545454545453</v>
      </c>
      <c r="H36" s="184">
        <v>9.0909090909090917</v>
      </c>
      <c r="I36" s="210">
        <f t="shared" si="7"/>
        <v>3.581818181818182</v>
      </c>
      <c r="J36" s="7"/>
      <c r="K36" s="288">
        <f t="shared" si="4"/>
        <v>55</v>
      </c>
      <c r="L36" s="289">
        <f t="shared" si="5"/>
        <v>30</v>
      </c>
      <c r="M36" s="280">
        <f t="shared" si="1"/>
        <v>54.545454545454547</v>
      </c>
      <c r="N36" s="289">
        <f t="shared" si="6"/>
        <v>3</v>
      </c>
      <c r="O36" s="281">
        <f t="shared" si="2"/>
        <v>5.4545454545454541</v>
      </c>
    </row>
    <row r="37" spans="1:15" s="205" customFormat="1" ht="15" customHeight="1" x14ac:dyDescent="0.25">
      <c r="A37" s="214">
        <v>7</v>
      </c>
      <c r="B37" s="216">
        <v>30160</v>
      </c>
      <c r="C37" s="215" t="s">
        <v>151</v>
      </c>
      <c r="D37" s="183">
        <v>103</v>
      </c>
      <c r="E37" s="184">
        <v>1.9417475728155338</v>
      </c>
      <c r="F37" s="184">
        <v>39.805825242718448</v>
      </c>
      <c r="G37" s="184">
        <v>44.660194174757287</v>
      </c>
      <c r="H37" s="184">
        <v>13.592233009708737</v>
      </c>
      <c r="I37" s="210">
        <f t="shared" si="7"/>
        <v>3.6990291262135928</v>
      </c>
      <c r="J37" s="7"/>
      <c r="K37" s="288">
        <f t="shared" si="4"/>
        <v>103</v>
      </c>
      <c r="L37" s="289">
        <f t="shared" si="5"/>
        <v>60</v>
      </c>
      <c r="M37" s="280">
        <f t="shared" si="1"/>
        <v>58.252427184466022</v>
      </c>
      <c r="N37" s="289">
        <f t="shared" si="6"/>
        <v>1.9999999999999998</v>
      </c>
      <c r="O37" s="281">
        <f t="shared" si="2"/>
        <v>1.9417475728155338</v>
      </c>
    </row>
    <row r="38" spans="1:15" s="205" customFormat="1" ht="15" customHeight="1" x14ac:dyDescent="0.25">
      <c r="A38" s="214">
        <v>8</v>
      </c>
      <c r="B38" s="216">
        <v>30310</v>
      </c>
      <c r="C38" s="215" t="s">
        <v>29</v>
      </c>
      <c r="D38" s="183">
        <v>75</v>
      </c>
      <c r="E38" s="184">
        <v>8</v>
      </c>
      <c r="F38" s="184">
        <v>30.666666666666664</v>
      </c>
      <c r="G38" s="184">
        <v>50.666666666666671</v>
      </c>
      <c r="H38" s="184">
        <v>10.666666666666668</v>
      </c>
      <c r="I38" s="210">
        <f t="shared" si="7"/>
        <v>3.64</v>
      </c>
      <c r="J38" s="7"/>
      <c r="K38" s="288">
        <f t="shared" si="4"/>
        <v>75</v>
      </c>
      <c r="L38" s="289">
        <f t="shared" si="5"/>
        <v>46.000000000000007</v>
      </c>
      <c r="M38" s="280">
        <f t="shared" si="1"/>
        <v>61.333333333333343</v>
      </c>
      <c r="N38" s="289">
        <f t="shared" si="6"/>
        <v>6</v>
      </c>
      <c r="O38" s="281">
        <f t="shared" si="2"/>
        <v>8</v>
      </c>
    </row>
    <row r="39" spans="1:15" s="205" customFormat="1" ht="15" customHeight="1" x14ac:dyDescent="0.25">
      <c r="A39" s="214">
        <v>9</v>
      </c>
      <c r="B39" s="216">
        <v>30440</v>
      </c>
      <c r="C39" s="215" t="s">
        <v>30</v>
      </c>
      <c r="D39" s="183">
        <v>79</v>
      </c>
      <c r="E39" s="184">
        <v>12.658227848101266</v>
      </c>
      <c r="F39" s="184">
        <v>29.11392405063291</v>
      </c>
      <c r="G39" s="184">
        <v>37.974683544303801</v>
      </c>
      <c r="H39" s="184">
        <v>20.253164556962027</v>
      </c>
      <c r="I39" s="210">
        <f t="shared" si="7"/>
        <v>3.6582278481012658</v>
      </c>
      <c r="J39" s="7"/>
      <c r="K39" s="288">
        <f t="shared" si="4"/>
        <v>79</v>
      </c>
      <c r="L39" s="289">
        <f t="shared" si="5"/>
        <v>46</v>
      </c>
      <c r="M39" s="280">
        <f t="shared" si="1"/>
        <v>58.227848101265828</v>
      </c>
      <c r="N39" s="289">
        <f t="shared" si="6"/>
        <v>10</v>
      </c>
      <c r="O39" s="281">
        <f t="shared" si="2"/>
        <v>12.658227848101266</v>
      </c>
    </row>
    <row r="40" spans="1:15" s="205" customFormat="1" ht="15" customHeight="1" x14ac:dyDescent="0.25">
      <c r="A40" s="214">
        <v>10</v>
      </c>
      <c r="B40" s="216">
        <v>30500</v>
      </c>
      <c r="C40" s="215" t="s">
        <v>152</v>
      </c>
      <c r="D40" s="183">
        <v>27</v>
      </c>
      <c r="E40" s="184">
        <v>7.4074074074074066</v>
      </c>
      <c r="F40" s="184">
        <v>40.74074074074074</v>
      </c>
      <c r="G40" s="184">
        <v>40.74074074074074</v>
      </c>
      <c r="H40" s="184">
        <v>11.111111111111111</v>
      </c>
      <c r="I40" s="210">
        <f t="shared" si="7"/>
        <v>3.5555555555555554</v>
      </c>
      <c r="J40" s="7"/>
      <c r="K40" s="288">
        <f t="shared" si="4"/>
        <v>27</v>
      </c>
      <c r="L40" s="289">
        <f t="shared" si="5"/>
        <v>14</v>
      </c>
      <c r="M40" s="280">
        <f t="shared" si="1"/>
        <v>51.851851851851848</v>
      </c>
      <c r="N40" s="289">
        <f t="shared" si="6"/>
        <v>1.9999999999999998</v>
      </c>
      <c r="O40" s="281">
        <f t="shared" si="2"/>
        <v>7.4074074074074066</v>
      </c>
    </row>
    <row r="41" spans="1:15" s="205" customFormat="1" ht="15" customHeight="1" x14ac:dyDescent="0.25">
      <c r="A41" s="214">
        <v>11</v>
      </c>
      <c r="B41" s="216">
        <v>30530</v>
      </c>
      <c r="C41" s="215" t="s">
        <v>153</v>
      </c>
      <c r="D41" s="183">
        <v>138</v>
      </c>
      <c r="E41" s="184">
        <v>6.5217391304347823</v>
      </c>
      <c r="F41" s="184">
        <v>30.434782608695656</v>
      </c>
      <c r="G41" s="184">
        <v>39.130434782608695</v>
      </c>
      <c r="H41" s="184">
        <v>23.913043478260871</v>
      </c>
      <c r="I41" s="210">
        <f t="shared" si="7"/>
        <v>3.804347826086957</v>
      </c>
      <c r="J41" s="7"/>
      <c r="K41" s="288">
        <f t="shared" si="4"/>
        <v>138</v>
      </c>
      <c r="L41" s="289">
        <f t="shared" si="5"/>
        <v>87</v>
      </c>
      <c r="M41" s="280">
        <f t="shared" si="1"/>
        <v>63.043478260869563</v>
      </c>
      <c r="N41" s="289">
        <f t="shared" si="6"/>
        <v>9</v>
      </c>
      <c r="O41" s="281">
        <f t="shared" si="2"/>
        <v>6.5217391304347823</v>
      </c>
    </row>
    <row r="42" spans="1:15" s="205" customFormat="1" ht="15" customHeight="1" x14ac:dyDescent="0.25">
      <c r="A42" s="214">
        <v>12</v>
      </c>
      <c r="B42" s="216">
        <v>30640</v>
      </c>
      <c r="C42" s="215" t="s">
        <v>34</v>
      </c>
      <c r="D42" s="183">
        <v>104</v>
      </c>
      <c r="E42" s="184">
        <v>0</v>
      </c>
      <c r="F42" s="184">
        <v>21.153846153846153</v>
      </c>
      <c r="G42" s="184">
        <v>47.115384615384613</v>
      </c>
      <c r="H42" s="184">
        <v>31.73076923076923</v>
      </c>
      <c r="I42" s="210">
        <f t="shared" si="7"/>
        <v>4.1057692307692308</v>
      </c>
      <c r="J42" s="7"/>
      <c r="K42" s="288">
        <f t="shared" si="4"/>
        <v>104</v>
      </c>
      <c r="L42" s="289">
        <f t="shared" si="5"/>
        <v>82</v>
      </c>
      <c r="M42" s="280">
        <f t="shared" si="1"/>
        <v>78.84615384615384</v>
      </c>
      <c r="N42" s="289">
        <f t="shared" si="6"/>
        <v>0</v>
      </c>
      <c r="O42" s="281">
        <f t="shared" si="2"/>
        <v>0</v>
      </c>
    </row>
    <row r="43" spans="1:15" s="205" customFormat="1" ht="15" customHeight="1" x14ac:dyDescent="0.25">
      <c r="A43" s="214">
        <v>13</v>
      </c>
      <c r="B43" s="216">
        <v>30650</v>
      </c>
      <c r="C43" s="215" t="s">
        <v>154</v>
      </c>
      <c r="D43" s="183">
        <v>64</v>
      </c>
      <c r="E43" s="184">
        <v>20.3125</v>
      </c>
      <c r="F43" s="184">
        <v>42.1875</v>
      </c>
      <c r="G43" s="184">
        <v>35.9375</v>
      </c>
      <c r="H43" s="184">
        <v>1.5625</v>
      </c>
      <c r="I43" s="210">
        <f t="shared" si="7"/>
        <v>3.1875</v>
      </c>
      <c r="J43" s="7"/>
      <c r="K43" s="288">
        <f t="shared" si="4"/>
        <v>64</v>
      </c>
      <c r="L43" s="289">
        <f t="shared" si="5"/>
        <v>24</v>
      </c>
      <c r="M43" s="280">
        <f t="shared" si="1"/>
        <v>37.5</v>
      </c>
      <c r="N43" s="289">
        <f t="shared" si="6"/>
        <v>13</v>
      </c>
      <c r="O43" s="281">
        <f t="shared" si="2"/>
        <v>20.3125</v>
      </c>
    </row>
    <row r="44" spans="1:15" s="205" customFormat="1" ht="15" customHeight="1" x14ac:dyDescent="0.25">
      <c r="A44" s="214">
        <v>14</v>
      </c>
      <c r="B44" s="216">
        <v>30790</v>
      </c>
      <c r="C44" s="215" t="s">
        <v>36</v>
      </c>
      <c r="D44" s="183">
        <v>71</v>
      </c>
      <c r="E44" s="184">
        <v>5.6338028169014089</v>
      </c>
      <c r="F44" s="184">
        <v>38.028169014084504</v>
      </c>
      <c r="G44" s="184">
        <v>36.619718309859159</v>
      </c>
      <c r="H44" s="184">
        <v>19.718309859154928</v>
      </c>
      <c r="I44" s="210">
        <f t="shared" si="7"/>
        <v>3.7042253521126765</v>
      </c>
      <c r="J44" s="7"/>
      <c r="K44" s="288">
        <f t="shared" si="4"/>
        <v>71</v>
      </c>
      <c r="L44" s="289">
        <f t="shared" si="5"/>
        <v>40</v>
      </c>
      <c r="M44" s="280">
        <f t="shared" si="1"/>
        <v>56.338028169014088</v>
      </c>
      <c r="N44" s="289">
        <f t="shared" si="6"/>
        <v>4.0000000000000009</v>
      </c>
      <c r="O44" s="281">
        <f t="shared" si="2"/>
        <v>5.6338028169014089</v>
      </c>
    </row>
    <row r="45" spans="1:15" s="205" customFormat="1" ht="15" customHeight="1" x14ac:dyDescent="0.25">
      <c r="A45" s="214">
        <v>15</v>
      </c>
      <c r="B45" s="216">
        <v>30890</v>
      </c>
      <c r="C45" s="215" t="s">
        <v>155</v>
      </c>
      <c r="D45" s="183">
        <v>72</v>
      </c>
      <c r="E45" s="184">
        <v>11.111111111111111</v>
      </c>
      <c r="F45" s="184">
        <v>22.222222222222221</v>
      </c>
      <c r="G45" s="184">
        <v>44.444444444444443</v>
      </c>
      <c r="H45" s="184">
        <v>22.222222222222221</v>
      </c>
      <c r="I45" s="210">
        <f t="shared" si="7"/>
        <v>3.7777777777777772</v>
      </c>
      <c r="J45" s="7"/>
      <c r="K45" s="288">
        <f t="shared" si="4"/>
        <v>72</v>
      </c>
      <c r="L45" s="289">
        <f t="shared" si="5"/>
        <v>47.999999999999993</v>
      </c>
      <c r="M45" s="280">
        <f t="shared" si="1"/>
        <v>66.666666666666657</v>
      </c>
      <c r="N45" s="289">
        <f t="shared" si="6"/>
        <v>8</v>
      </c>
      <c r="O45" s="281">
        <f t="shared" si="2"/>
        <v>11.111111111111111</v>
      </c>
    </row>
    <row r="46" spans="1:15" s="205" customFormat="1" ht="15" customHeight="1" x14ac:dyDescent="0.25">
      <c r="A46" s="214">
        <v>16</v>
      </c>
      <c r="B46" s="216">
        <v>30940</v>
      </c>
      <c r="C46" s="215" t="s">
        <v>38</v>
      </c>
      <c r="D46" s="183">
        <v>103</v>
      </c>
      <c r="E46" s="184">
        <v>5.825242718446602</v>
      </c>
      <c r="F46" s="184">
        <v>16.50485436893204</v>
      </c>
      <c r="G46" s="184">
        <v>59.22330097087378</v>
      </c>
      <c r="H46" s="184">
        <v>18.446601941747574</v>
      </c>
      <c r="I46" s="210">
        <f t="shared" si="7"/>
        <v>3.9029126213592233</v>
      </c>
      <c r="J46" s="7"/>
      <c r="K46" s="288">
        <f t="shared" si="4"/>
        <v>103</v>
      </c>
      <c r="L46" s="289">
        <f t="shared" si="5"/>
        <v>79.999999999999986</v>
      </c>
      <c r="M46" s="280">
        <f t="shared" si="1"/>
        <v>77.669902912621353</v>
      </c>
      <c r="N46" s="289">
        <f t="shared" si="6"/>
        <v>6</v>
      </c>
      <c r="O46" s="281">
        <f t="shared" si="2"/>
        <v>5.825242718446602</v>
      </c>
    </row>
    <row r="47" spans="1:15" s="205" customFormat="1" ht="15" customHeight="1" thickBot="1" x14ac:dyDescent="0.3">
      <c r="A47" s="214">
        <v>17</v>
      </c>
      <c r="B47" s="201">
        <v>31480</v>
      </c>
      <c r="C47" s="200" t="s">
        <v>40</v>
      </c>
      <c r="D47" s="158">
        <v>113</v>
      </c>
      <c r="E47" s="159">
        <v>7.9646017699115044</v>
      </c>
      <c r="F47" s="159">
        <v>30.973451327433626</v>
      </c>
      <c r="G47" s="159">
        <v>46.902654867256636</v>
      </c>
      <c r="H47" s="160">
        <v>14.159292035398231</v>
      </c>
      <c r="I47" s="196">
        <f t="shared" si="7"/>
        <v>3.6725663716814161</v>
      </c>
      <c r="J47" s="7"/>
      <c r="K47" s="290">
        <f t="shared" si="4"/>
        <v>113</v>
      </c>
      <c r="L47" s="291">
        <f t="shared" si="5"/>
        <v>69</v>
      </c>
      <c r="M47" s="282">
        <f t="shared" si="1"/>
        <v>61.061946902654867</v>
      </c>
      <c r="N47" s="291">
        <f t="shared" si="6"/>
        <v>9</v>
      </c>
      <c r="O47" s="283">
        <f t="shared" si="2"/>
        <v>7.9646017699115044</v>
      </c>
    </row>
    <row r="48" spans="1:15" s="205" customFormat="1" ht="15" customHeight="1" thickBot="1" x14ac:dyDescent="0.3">
      <c r="A48" s="35"/>
      <c r="B48" s="51"/>
      <c r="C48" s="37" t="s">
        <v>106</v>
      </c>
      <c r="D48" s="197">
        <f>SUM(D49:D67)</f>
        <v>1852</v>
      </c>
      <c r="E48" s="97">
        <f t="shared" ref="E48:H48" si="10">AVERAGE(E49:E67)</f>
        <v>4.426289166918747</v>
      </c>
      <c r="F48" s="97">
        <f t="shared" si="10"/>
        <v>24.193251232688485</v>
      </c>
      <c r="G48" s="97">
        <f t="shared" si="10"/>
        <v>42.325107406314743</v>
      </c>
      <c r="H48" s="97">
        <f t="shared" si="10"/>
        <v>29.055352194078026</v>
      </c>
      <c r="I48" s="41">
        <f>AVERAGE(I49:I67)</f>
        <v>3.9600952262755205</v>
      </c>
      <c r="J48" s="206"/>
      <c r="K48" s="302">
        <f t="shared" si="4"/>
        <v>1852</v>
      </c>
      <c r="L48" s="303">
        <f>SUM(L49:L67)</f>
        <v>1352</v>
      </c>
      <c r="M48" s="304">
        <f t="shared" si="1"/>
        <v>71.380459600392768</v>
      </c>
      <c r="N48" s="303">
        <f>SUM(N49:N67)</f>
        <v>75</v>
      </c>
      <c r="O48" s="305">
        <f t="shared" si="2"/>
        <v>4.426289166918747</v>
      </c>
    </row>
    <row r="49" spans="1:15" s="205" customFormat="1" ht="15" customHeight="1" x14ac:dyDescent="0.25">
      <c r="A49" s="212">
        <v>1</v>
      </c>
      <c r="B49" s="49">
        <v>40010</v>
      </c>
      <c r="C49" s="13" t="s">
        <v>41</v>
      </c>
      <c r="D49" s="172">
        <v>227</v>
      </c>
      <c r="E49" s="173">
        <v>0</v>
      </c>
      <c r="F49" s="173">
        <v>4.8458149779735686</v>
      </c>
      <c r="G49" s="173">
        <v>33.920704845814981</v>
      </c>
      <c r="H49" s="173">
        <v>61.233480176211451</v>
      </c>
      <c r="I49" s="195">
        <f t="shared" si="7"/>
        <v>4.5638766519823788</v>
      </c>
      <c r="J49" s="206"/>
      <c r="K49" s="286">
        <f t="shared" si="4"/>
        <v>227</v>
      </c>
      <c r="L49" s="287">
        <f t="shared" si="5"/>
        <v>216</v>
      </c>
      <c r="M49" s="284">
        <f t="shared" si="1"/>
        <v>95.154185022026439</v>
      </c>
      <c r="N49" s="287">
        <f t="shared" si="6"/>
        <v>0</v>
      </c>
      <c r="O49" s="285">
        <f t="shared" si="2"/>
        <v>0</v>
      </c>
    </row>
    <row r="50" spans="1:15" s="205" customFormat="1" ht="15" customHeight="1" x14ac:dyDescent="0.25">
      <c r="A50" s="209">
        <v>2</v>
      </c>
      <c r="B50" s="216">
        <v>40030</v>
      </c>
      <c r="C50" s="215" t="s">
        <v>43</v>
      </c>
      <c r="D50" s="183">
        <v>56</v>
      </c>
      <c r="E50" s="184">
        <v>0</v>
      </c>
      <c r="F50" s="184">
        <v>0</v>
      </c>
      <c r="G50" s="184">
        <v>1.7857142857142856</v>
      </c>
      <c r="H50" s="184">
        <v>98.214285714285708</v>
      </c>
      <c r="I50" s="210">
        <f t="shared" si="7"/>
        <v>4.9821428571428577</v>
      </c>
      <c r="J50" s="206"/>
      <c r="K50" s="288">
        <f t="shared" si="4"/>
        <v>56</v>
      </c>
      <c r="L50" s="289">
        <f t="shared" si="5"/>
        <v>56</v>
      </c>
      <c r="M50" s="280">
        <f t="shared" si="1"/>
        <v>100</v>
      </c>
      <c r="N50" s="289">
        <f t="shared" si="6"/>
        <v>0</v>
      </c>
      <c r="O50" s="281">
        <f t="shared" si="2"/>
        <v>0</v>
      </c>
    </row>
    <row r="51" spans="1:15" s="205" customFormat="1" ht="15" customHeight="1" x14ac:dyDescent="0.25">
      <c r="A51" s="209">
        <v>3</v>
      </c>
      <c r="B51" s="216">
        <v>40410</v>
      </c>
      <c r="C51" s="215" t="s">
        <v>50</v>
      </c>
      <c r="D51" s="183">
        <v>174</v>
      </c>
      <c r="E51" s="184">
        <v>0.57471264367816088</v>
      </c>
      <c r="F51" s="184">
        <v>2.8735632183908044</v>
      </c>
      <c r="G51" s="184">
        <v>39.655172413793103</v>
      </c>
      <c r="H51" s="184">
        <v>56.896551724137936</v>
      </c>
      <c r="I51" s="210">
        <f t="shared" si="7"/>
        <v>4.5287356321839081</v>
      </c>
      <c r="J51" s="206"/>
      <c r="K51" s="288">
        <f t="shared" si="4"/>
        <v>174</v>
      </c>
      <c r="L51" s="289">
        <f t="shared" si="5"/>
        <v>168.00000000000003</v>
      </c>
      <c r="M51" s="280">
        <f t="shared" si="1"/>
        <v>96.551724137931046</v>
      </c>
      <c r="N51" s="289">
        <f t="shared" si="6"/>
        <v>1</v>
      </c>
      <c r="O51" s="281">
        <f t="shared" si="2"/>
        <v>0.57471264367816088</v>
      </c>
    </row>
    <row r="52" spans="1:15" s="205" customFormat="1" ht="15" customHeight="1" x14ac:dyDescent="0.25">
      <c r="A52" s="209">
        <v>4</v>
      </c>
      <c r="B52" s="216">
        <v>40011</v>
      </c>
      <c r="C52" s="215" t="s">
        <v>42</v>
      </c>
      <c r="D52" s="183">
        <v>225</v>
      </c>
      <c r="E52" s="184">
        <v>5.3333333333333339</v>
      </c>
      <c r="F52" s="184">
        <v>28.000000000000004</v>
      </c>
      <c r="G52" s="184">
        <v>43.55555555555555</v>
      </c>
      <c r="H52" s="184">
        <v>23.111111111111111</v>
      </c>
      <c r="I52" s="210">
        <f t="shared" si="7"/>
        <v>3.8444444444444446</v>
      </c>
      <c r="J52" s="206"/>
      <c r="K52" s="288">
        <f t="shared" si="4"/>
        <v>225</v>
      </c>
      <c r="L52" s="289">
        <f t="shared" si="5"/>
        <v>149.99999999999997</v>
      </c>
      <c r="M52" s="280">
        <f t="shared" si="1"/>
        <v>66.666666666666657</v>
      </c>
      <c r="N52" s="289">
        <f t="shared" si="6"/>
        <v>12.000000000000002</v>
      </c>
      <c r="O52" s="281">
        <f t="shared" si="2"/>
        <v>5.3333333333333339</v>
      </c>
    </row>
    <row r="53" spans="1:15" s="205" customFormat="1" ht="15" customHeight="1" x14ac:dyDescent="0.25">
      <c r="A53" s="209">
        <v>5</v>
      </c>
      <c r="B53" s="216">
        <v>40080</v>
      </c>
      <c r="C53" s="215" t="s">
        <v>98</v>
      </c>
      <c r="D53" s="183">
        <v>121</v>
      </c>
      <c r="E53" s="184">
        <v>2.4793388429752068</v>
      </c>
      <c r="F53" s="184">
        <v>30.578512396694212</v>
      </c>
      <c r="G53" s="184">
        <v>50.413223140495866</v>
      </c>
      <c r="H53" s="184">
        <v>16.528925619834713</v>
      </c>
      <c r="I53" s="210">
        <f t="shared" si="7"/>
        <v>3.8099173553719003</v>
      </c>
      <c r="J53" s="206"/>
      <c r="K53" s="288">
        <f t="shared" si="4"/>
        <v>121</v>
      </c>
      <c r="L53" s="289">
        <f t="shared" si="5"/>
        <v>81</v>
      </c>
      <c r="M53" s="280">
        <f t="shared" si="1"/>
        <v>66.942148760330582</v>
      </c>
      <c r="N53" s="289">
        <f t="shared" si="6"/>
        <v>3</v>
      </c>
      <c r="O53" s="281">
        <f t="shared" si="2"/>
        <v>2.4793388429752068</v>
      </c>
    </row>
    <row r="54" spans="1:15" s="205" customFormat="1" ht="15" customHeight="1" x14ac:dyDescent="0.25">
      <c r="A54" s="209">
        <v>6</v>
      </c>
      <c r="B54" s="216">
        <v>40100</v>
      </c>
      <c r="C54" s="215" t="s">
        <v>44</v>
      </c>
      <c r="D54" s="183">
        <v>102</v>
      </c>
      <c r="E54" s="184">
        <v>7.8431372549019605</v>
      </c>
      <c r="F54" s="184">
        <v>38.235294117647058</v>
      </c>
      <c r="G54" s="184">
        <v>42.156862745098039</v>
      </c>
      <c r="H54" s="184">
        <v>11.76470588235294</v>
      </c>
      <c r="I54" s="210">
        <f t="shared" si="7"/>
        <v>3.5784313725490193</v>
      </c>
      <c r="J54" s="206"/>
      <c r="K54" s="288">
        <f t="shared" si="4"/>
        <v>102</v>
      </c>
      <c r="L54" s="289">
        <f t="shared" si="5"/>
        <v>55</v>
      </c>
      <c r="M54" s="280">
        <f t="shared" si="1"/>
        <v>53.921568627450981</v>
      </c>
      <c r="N54" s="289">
        <f t="shared" si="6"/>
        <v>8</v>
      </c>
      <c r="O54" s="281">
        <f t="shared" si="2"/>
        <v>7.8431372549019605</v>
      </c>
    </row>
    <row r="55" spans="1:15" s="205" customFormat="1" ht="15" customHeight="1" x14ac:dyDescent="0.25">
      <c r="A55" s="209">
        <v>7</v>
      </c>
      <c r="B55" s="216">
        <v>40020</v>
      </c>
      <c r="C55" s="215" t="s">
        <v>156</v>
      </c>
      <c r="D55" s="183">
        <v>32</v>
      </c>
      <c r="E55" s="184">
        <v>0</v>
      </c>
      <c r="F55" s="184">
        <v>18.75</v>
      </c>
      <c r="G55" s="184">
        <v>56.25</v>
      </c>
      <c r="H55" s="184">
        <v>25</v>
      </c>
      <c r="I55" s="210">
        <f t="shared" si="7"/>
        <v>4.0625</v>
      </c>
      <c r="J55" s="206"/>
      <c r="K55" s="288">
        <f t="shared" si="4"/>
        <v>32</v>
      </c>
      <c r="L55" s="289">
        <f t="shared" si="5"/>
        <v>26</v>
      </c>
      <c r="M55" s="280">
        <f t="shared" si="1"/>
        <v>81.25</v>
      </c>
      <c r="N55" s="289">
        <f t="shared" si="6"/>
        <v>0</v>
      </c>
      <c r="O55" s="281">
        <f t="shared" si="2"/>
        <v>0</v>
      </c>
    </row>
    <row r="56" spans="1:15" s="205" customFormat="1" ht="15" customHeight="1" x14ac:dyDescent="0.25">
      <c r="A56" s="209">
        <v>8</v>
      </c>
      <c r="B56" s="216">
        <v>40031</v>
      </c>
      <c r="C56" s="215" t="s">
        <v>157</v>
      </c>
      <c r="D56" s="183">
        <v>110</v>
      </c>
      <c r="E56" s="184">
        <v>2.7272727272727271</v>
      </c>
      <c r="F56" s="184">
        <v>24.545454545454547</v>
      </c>
      <c r="G56" s="184">
        <v>46.36363636363636</v>
      </c>
      <c r="H56" s="184">
        <v>26.36363636363636</v>
      </c>
      <c r="I56" s="210">
        <f t="shared" si="7"/>
        <v>3.963636363636363</v>
      </c>
      <c r="J56" s="206"/>
      <c r="K56" s="288">
        <f t="shared" si="4"/>
        <v>110</v>
      </c>
      <c r="L56" s="289">
        <f t="shared" si="5"/>
        <v>79.999999999999986</v>
      </c>
      <c r="M56" s="280">
        <f t="shared" si="1"/>
        <v>72.72727272727272</v>
      </c>
      <c r="N56" s="289">
        <f t="shared" si="6"/>
        <v>3</v>
      </c>
      <c r="O56" s="281">
        <f t="shared" si="2"/>
        <v>2.7272727272727271</v>
      </c>
    </row>
    <row r="57" spans="1:15" s="205" customFormat="1" ht="15" customHeight="1" x14ac:dyDescent="0.25">
      <c r="A57" s="209">
        <v>9</v>
      </c>
      <c r="B57" s="216">
        <v>40210</v>
      </c>
      <c r="C57" s="215" t="s">
        <v>46</v>
      </c>
      <c r="D57" s="183">
        <v>40</v>
      </c>
      <c r="E57" s="184">
        <v>7.5</v>
      </c>
      <c r="F57" s="184">
        <v>27.500000000000004</v>
      </c>
      <c r="G57" s="184">
        <v>50</v>
      </c>
      <c r="H57" s="184">
        <v>15</v>
      </c>
      <c r="I57" s="210">
        <f t="shared" si="7"/>
        <v>3.7250000000000001</v>
      </c>
      <c r="J57" s="206"/>
      <c r="K57" s="288">
        <f t="shared" si="4"/>
        <v>40</v>
      </c>
      <c r="L57" s="289">
        <f t="shared" si="5"/>
        <v>26</v>
      </c>
      <c r="M57" s="280">
        <f t="shared" si="1"/>
        <v>65</v>
      </c>
      <c r="N57" s="289">
        <f t="shared" si="6"/>
        <v>3</v>
      </c>
      <c r="O57" s="281">
        <f t="shared" si="2"/>
        <v>7.5</v>
      </c>
    </row>
    <row r="58" spans="1:15" s="205" customFormat="1" ht="15" customHeight="1" x14ac:dyDescent="0.25">
      <c r="A58" s="209">
        <v>10</v>
      </c>
      <c r="B58" s="216">
        <v>40300</v>
      </c>
      <c r="C58" s="215" t="s">
        <v>47</v>
      </c>
      <c r="D58" s="183">
        <v>22</v>
      </c>
      <c r="E58" s="184">
        <v>0</v>
      </c>
      <c r="F58" s="184">
        <v>9.0909090909090917</v>
      </c>
      <c r="G58" s="184">
        <v>63.636363636363633</v>
      </c>
      <c r="H58" s="184">
        <v>27.27272727272727</v>
      </c>
      <c r="I58" s="210">
        <f t="shared" si="7"/>
        <v>4.1818181818181817</v>
      </c>
      <c r="J58" s="206"/>
      <c r="K58" s="288">
        <f t="shared" si="4"/>
        <v>22</v>
      </c>
      <c r="L58" s="289">
        <f t="shared" si="5"/>
        <v>20</v>
      </c>
      <c r="M58" s="280">
        <f t="shared" si="1"/>
        <v>90.909090909090907</v>
      </c>
      <c r="N58" s="289">
        <f t="shared" si="6"/>
        <v>0</v>
      </c>
      <c r="O58" s="281">
        <f t="shared" si="2"/>
        <v>0</v>
      </c>
    </row>
    <row r="59" spans="1:15" s="205" customFormat="1" ht="15" customHeight="1" x14ac:dyDescent="0.25">
      <c r="A59" s="209">
        <v>11</v>
      </c>
      <c r="B59" s="216">
        <v>40360</v>
      </c>
      <c r="C59" s="215" t="s">
        <v>48</v>
      </c>
      <c r="D59" s="183">
        <v>35</v>
      </c>
      <c r="E59" s="184">
        <v>2.8571428571428572</v>
      </c>
      <c r="F59" s="184">
        <v>14.285714285714285</v>
      </c>
      <c r="G59" s="184">
        <v>57.142857142857139</v>
      </c>
      <c r="H59" s="184">
        <v>25.714285714285712</v>
      </c>
      <c r="I59" s="210">
        <f t="shared" si="7"/>
        <v>4.0571428571428569</v>
      </c>
      <c r="J59" s="206"/>
      <c r="K59" s="288">
        <f t="shared" si="4"/>
        <v>35</v>
      </c>
      <c r="L59" s="289">
        <f t="shared" si="5"/>
        <v>28.999999999999996</v>
      </c>
      <c r="M59" s="280">
        <f t="shared" si="1"/>
        <v>82.857142857142847</v>
      </c>
      <c r="N59" s="289">
        <f t="shared" si="6"/>
        <v>1</v>
      </c>
      <c r="O59" s="281">
        <f t="shared" si="2"/>
        <v>2.8571428571428572</v>
      </c>
    </row>
    <row r="60" spans="1:15" s="205" customFormat="1" ht="15" customHeight="1" x14ac:dyDescent="0.25">
      <c r="A60" s="209">
        <v>12</v>
      </c>
      <c r="B60" s="216">
        <v>40390</v>
      </c>
      <c r="C60" s="215" t="s">
        <v>49</v>
      </c>
      <c r="D60" s="183">
        <v>97</v>
      </c>
      <c r="E60" s="184">
        <v>2.0618556701030926</v>
      </c>
      <c r="F60" s="184">
        <v>58.762886597938149</v>
      </c>
      <c r="G60" s="184">
        <v>36.082474226804123</v>
      </c>
      <c r="H60" s="184">
        <v>3.0927835051546393</v>
      </c>
      <c r="I60" s="210">
        <f t="shared" si="7"/>
        <v>3.4020618556701034</v>
      </c>
      <c r="J60" s="206"/>
      <c r="K60" s="288">
        <f t="shared" si="4"/>
        <v>97</v>
      </c>
      <c r="L60" s="289">
        <f t="shared" si="5"/>
        <v>38.000000000000007</v>
      </c>
      <c r="M60" s="280">
        <f t="shared" si="1"/>
        <v>39.175257731958766</v>
      </c>
      <c r="N60" s="289">
        <f t="shared" si="6"/>
        <v>1.9999999999999998</v>
      </c>
      <c r="O60" s="281">
        <f t="shared" si="2"/>
        <v>2.0618556701030926</v>
      </c>
    </row>
    <row r="61" spans="1:15" s="205" customFormat="1" ht="15" customHeight="1" x14ac:dyDescent="0.25">
      <c r="A61" s="209">
        <v>13</v>
      </c>
      <c r="B61" s="216">
        <v>40720</v>
      </c>
      <c r="C61" s="215" t="s">
        <v>158</v>
      </c>
      <c r="D61" s="183">
        <v>107</v>
      </c>
      <c r="E61" s="184">
        <v>7.4766355140186906</v>
      </c>
      <c r="F61" s="184">
        <v>34.579439252336449</v>
      </c>
      <c r="G61" s="184">
        <v>45.794392523364486</v>
      </c>
      <c r="H61" s="184">
        <v>12.149532710280374</v>
      </c>
      <c r="I61" s="210">
        <f t="shared" si="7"/>
        <v>3.6261682242990649</v>
      </c>
      <c r="J61" s="206"/>
      <c r="K61" s="288">
        <f t="shared" si="4"/>
        <v>107</v>
      </c>
      <c r="L61" s="289">
        <f t="shared" si="5"/>
        <v>62</v>
      </c>
      <c r="M61" s="280">
        <f t="shared" si="1"/>
        <v>57.943925233644862</v>
      </c>
      <c r="N61" s="289">
        <f t="shared" si="6"/>
        <v>7.9999999999999991</v>
      </c>
      <c r="O61" s="281">
        <f t="shared" si="2"/>
        <v>7.4766355140186906</v>
      </c>
    </row>
    <row r="62" spans="1:15" s="205" customFormat="1" ht="15" customHeight="1" x14ac:dyDescent="0.25">
      <c r="A62" s="209">
        <v>14</v>
      </c>
      <c r="B62" s="216">
        <v>40730</v>
      </c>
      <c r="C62" s="215" t="s">
        <v>51</v>
      </c>
      <c r="D62" s="183">
        <v>21</v>
      </c>
      <c r="E62" s="184">
        <v>14.285714285714285</v>
      </c>
      <c r="F62" s="184">
        <v>42.857142857142854</v>
      </c>
      <c r="G62" s="184">
        <v>23.809523809523807</v>
      </c>
      <c r="H62" s="184">
        <v>19.047619047619047</v>
      </c>
      <c r="I62" s="210">
        <f t="shared" si="7"/>
        <v>3.4761904761904758</v>
      </c>
      <c r="J62" s="206"/>
      <c r="K62" s="288">
        <f t="shared" si="4"/>
        <v>21</v>
      </c>
      <c r="L62" s="289">
        <f t="shared" si="5"/>
        <v>8.9999999999999982</v>
      </c>
      <c r="M62" s="280">
        <f t="shared" si="1"/>
        <v>42.857142857142854</v>
      </c>
      <c r="N62" s="289">
        <f t="shared" si="6"/>
        <v>3</v>
      </c>
      <c r="O62" s="281">
        <f t="shared" si="2"/>
        <v>14.285714285714285</v>
      </c>
    </row>
    <row r="63" spans="1:15" s="205" customFormat="1" ht="15" customHeight="1" x14ac:dyDescent="0.25">
      <c r="A63" s="209">
        <v>15</v>
      </c>
      <c r="B63" s="216">
        <v>40820</v>
      </c>
      <c r="C63" s="215" t="s">
        <v>159</v>
      </c>
      <c r="D63" s="183">
        <v>78</v>
      </c>
      <c r="E63" s="184">
        <v>6.4102564102564097</v>
      </c>
      <c r="F63" s="184">
        <v>17.948717948717949</v>
      </c>
      <c r="G63" s="184">
        <v>44.871794871794876</v>
      </c>
      <c r="H63" s="184">
        <v>30.76923076923077</v>
      </c>
      <c r="I63" s="210">
        <f t="shared" si="7"/>
        <v>4</v>
      </c>
      <c r="J63" s="206"/>
      <c r="K63" s="288">
        <f t="shared" si="4"/>
        <v>78</v>
      </c>
      <c r="L63" s="289">
        <f t="shared" si="5"/>
        <v>59.000000000000007</v>
      </c>
      <c r="M63" s="280">
        <f t="shared" si="1"/>
        <v>75.641025641025649</v>
      </c>
      <c r="N63" s="289">
        <f t="shared" si="6"/>
        <v>4.9999999999999991</v>
      </c>
      <c r="O63" s="281">
        <f t="shared" si="2"/>
        <v>6.4102564102564097</v>
      </c>
    </row>
    <row r="64" spans="1:15" s="205" customFormat="1" ht="15" customHeight="1" x14ac:dyDescent="0.25">
      <c r="A64" s="209">
        <v>16</v>
      </c>
      <c r="B64" s="216">
        <v>40840</v>
      </c>
      <c r="C64" s="215" t="s">
        <v>53</v>
      </c>
      <c r="D64" s="183">
        <v>82</v>
      </c>
      <c r="E64" s="184">
        <v>0</v>
      </c>
      <c r="F64" s="184">
        <v>41.463414634146339</v>
      </c>
      <c r="G64" s="184">
        <v>35.365853658536587</v>
      </c>
      <c r="H64" s="184">
        <v>23.170731707317074</v>
      </c>
      <c r="I64" s="210">
        <f t="shared" si="7"/>
        <v>3.8170731707317076</v>
      </c>
      <c r="J64" s="206"/>
      <c r="K64" s="288">
        <f t="shared" si="4"/>
        <v>82</v>
      </c>
      <c r="L64" s="289">
        <f t="shared" si="5"/>
        <v>48</v>
      </c>
      <c r="M64" s="280">
        <f t="shared" si="1"/>
        <v>58.536585365853661</v>
      </c>
      <c r="N64" s="289">
        <f t="shared" si="6"/>
        <v>0</v>
      </c>
      <c r="O64" s="281">
        <f t="shared" si="2"/>
        <v>0</v>
      </c>
    </row>
    <row r="65" spans="1:15" s="205" customFormat="1" ht="15" customHeight="1" x14ac:dyDescent="0.25">
      <c r="A65" s="209">
        <v>17</v>
      </c>
      <c r="B65" s="216">
        <v>40950</v>
      </c>
      <c r="C65" s="215" t="s">
        <v>54</v>
      </c>
      <c r="D65" s="183">
        <v>107</v>
      </c>
      <c r="E65" s="184">
        <v>13.084112149532709</v>
      </c>
      <c r="F65" s="184">
        <v>28.037383177570092</v>
      </c>
      <c r="G65" s="184">
        <v>45.794392523364486</v>
      </c>
      <c r="H65" s="184">
        <v>13.084112149532709</v>
      </c>
      <c r="I65" s="210">
        <f t="shared" si="7"/>
        <v>3.5887850467289719</v>
      </c>
      <c r="J65" s="206"/>
      <c r="K65" s="288">
        <f t="shared" si="4"/>
        <v>107</v>
      </c>
      <c r="L65" s="289">
        <f t="shared" si="5"/>
        <v>63</v>
      </c>
      <c r="M65" s="280">
        <f t="shared" si="1"/>
        <v>58.878504672897193</v>
      </c>
      <c r="N65" s="289">
        <f t="shared" si="6"/>
        <v>13.999999999999998</v>
      </c>
      <c r="O65" s="281">
        <f t="shared" si="2"/>
        <v>13.084112149532709</v>
      </c>
    </row>
    <row r="66" spans="1:15" s="205" customFormat="1" ht="15" customHeight="1" x14ac:dyDescent="0.25">
      <c r="A66" s="209">
        <v>18</v>
      </c>
      <c r="B66" s="203">
        <v>40990</v>
      </c>
      <c r="C66" s="202" t="s">
        <v>55</v>
      </c>
      <c r="D66" s="183">
        <v>127</v>
      </c>
      <c r="E66" s="184">
        <v>4.7244094488188972</v>
      </c>
      <c r="F66" s="184">
        <v>12.598425196850393</v>
      </c>
      <c r="G66" s="184">
        <v>44.881889763779526</v>
      </c>
      <c r="H66" s="184">
        <v>37.795275590551178</v>
      </c>
      <c r="I66" s="204">
        <f t="shared" si="7"/>
        <v>4.1574803149606296</v>
      </c>
      <c r="J66" s="206"/>
      <c r="K66" s="288">
        <f t="shared" si="4"/>
        <v>127</v>
      </c>
      <c r="L66" s="289">
        <f t="shared" si="5"/>
        <v>104.99999999999999</v>
      </c>
      <c r="M66" s="280">
        <f t="shared" si="1"/>
        <v>82.677165354330697</v>
      </c>
      <c r="N66" s="289">
        <f t="shared" si="6"/>
        <v>6</v>
      </c>
      <c r="O66" s="281">
        <f t="shared" si="2"/>
        <v>4.7244094488188972</v>
      </c>
    </row>
    <row r="67" spans="1:15" s="205" customFormat="1" ht="15" customHeight="1" thickBot="1" x14ac:dyDescent="0.3">
      <c r="A67" s="24">
        <v>19</v>
      </c>
      <c r="B67" s="216">
        <v>40133</v>
      </c>
      <c r="C67" s="215" t="s">
        <v>45</v>
      </c>
      <c r="D67" s="158">
        <v>89</v>
      </c>
      <c r="E67" s="159">
        <v>6.7415730337078648</v>
      </c>
      <c r="F67" s="159">
        <v>24.719101123595504</v>
      </c>
      <c r="G67" s="159">
        <v>42.696629213483142</v>
      </c>
      <c r="H67" s="160">
        <v>25.842696629213485</v>
      </c>
      <c r="I67" s="210">
        <f t="shared" si="7"/>
        <v>3.8764044943820228</v>
      </c>
      <c r="J67" s="206"/>
      <c r="K67" s="290">
        <f t="shared" si="4"/>
        <v>89</v>
      </c>
      <c r="L67" s="291">
        <f t="shared" si="5"/>
        <v>61</v>
      </c>
      <c r="M67" s="282">
        <f t="shared" si="1"/>
        <v>68.539325842696627</v>
      </c>
      <c r="N67" s="291">
        <f t="shared" si="6"/>
        <v>6</v>
      </c>
      <c r="O67" s="283">
        <f t="shared" si="2"/>
        <v>6.7415730337078648</v>
      </c>
    </row>
    <row r="68" spans="1:15" s="205" customFormat="1" ht="15" customHeight="1" thickBot="1" x14ac:dyDescent="0.3">
      <c r="A68" s="35"/>
      <c r="B68" s="51"/>
      <c r="C68" s="37" t="s">
        <v>107</v>
      </c>
      <c r="D68" s="197">
        <f>SUM(D69:D82)</f>
        <v>1553</v>
      </c>
      <c r="E68" s="198">
        <f t="shared" ref="E68:H68" si="11">AVERAGE(E69:E82)</f>
        <v>4.2538185977356751</v>
      </c>
      <c r="F68" s="198">
        <f t="shared" si="11"/>
        <v>23.720851610865829</v>
      </c>
      <c r="G68" s="198">
        <f t="shared" si="11"/>
        <v>50.49095456413098</v>
      </c>
      <c r="H68" s="198">
        <f t="shared" si="11"/>
        <v>21.534375227267507</v>
      </c>
      <c r="I68" s="39">
        <f>AVERAGE(I69:I82)</f>
        <v>3.8930588642093036</v>
      </c>
      <c r="J68" s="206"/>
      <c r="K68" s="302">
        <f t="shared" si="4"/>
        <v>1553</v>
      </c>
      <c r="L68" s="303">
        <f>SUM(L69:L82)</f>
        <v>1126</v>
      </c>
      <c r="M68" s="304">
        <f t="shared" si="1"/>
        <v>72.025329791398491</v>
      </c>
      <c r="N68" s="303">
        <f>SUM(N69:N82)</f>
        <v>64</v>
      </c>
      <c r="O68" s="305">
        <f t="shared" si="2"/>
        <v>4.2538185977356751</v>
      </c>
    </row>
    <row r="69" spans="1:15" s="205" customFormat="1" ht="15" customHeight="1" x14ac:dyDescent="0.25">
      <c r="A69" s="208">
        <v>1</v>
      </c>
      <c r="B69" s="216">
        <v>50040</v>
      </c>
      <c r="C69" s="215" t="s">
        <v>56</v>
      </c>
      <c r="D69" s="172">
        <v>104</v>
      </c>
      <c r="E69" s="173">
        <v>0</v>
      </c>
      <c r="F69" s="173">
        <v>5.7692307692307692</v>
      </c>
      <c r="G69" s="173">
        <v>46.153846153846153</v>
      </c>
      <c r="H69" s="173">
        <v>48.07692307692308</v>
      </c>
      <c r="I69" s="210">
        <f t="shared" si="7"/>
        <v>4.4230769230769234</v>
      </c>
      <c r="J69" s="206"/>
      <c r="K69" s="286">
        <f t="shared" si="4"/>
        <v>104</v>
      </c>
      <c r="L69" s="287">
        <f t="shared" si="5"/>
        <v>98</v>
      </c>
      <c r="M69" s="284">
        <f t="shared" si="1"/>
        <v>94.230769230769226</v>
      </c>
      <c r="N69" s="287">
        <f t="shared" si="6"/>
        <v>0</v>
      </c>
      <c r="O69" s="285">
        <f t="shared" si="2"/>
        <v>0</v>
      </c>
    </row>
    <row r="70" spans="1:15" s="205" customFormat="1" ht="15" customHeight="1" x14ac:dyDescent="0.25">
      <c r="A70" s="214">
        <v>2</v>
      </c>
      <c r="B70" s="216">
        <v>50003</v>
      </c>
      <c r="C70" s="215" t="s">
        <v>99</v>
      </c>
      <c r="D70" s="183">
        <v>110</v>
      </c>
      <c r="E70" s="184">
        <v>3.6363636363636362</v>
      </c>
      <c r="F70" s="184">
        <v>20</v>
      </c>
      <c r="G70" s="184">
        <v>57.272727272727273</v>
      </c>
      <c r="H70" s="184">
        <v>19.090909090909093</v>
      </c>
      <c r="I70" s="210">
        <f t="shared" si="7"/>
        <v>3.9181818181818189</v>
      </c>
      <c r="J70" s="206"/>
      <c r="K70" s="288">
        <f t="shared" si="4"/>
        <v>110</v>
      </c>
      <c r="L70" s="289">
        <f t="shared" si="5"/>
        <v>84.000000000000014</v>
      </c>
      <c r="M70" s="280">
        <f t="shared" ref="M70:M123" si="12">G70+H70</f>
        <v>76.363636363636374</v>
      </c>
      <c r="N70" s="289">
        <f t="shared" si="6"/>
        <v>4</v>
      </c>
      <c r="O70" s="281">
        <f t="shared" ref="O70:O123" si="13">E70</f>
        <v>3.6363636363636362</v>
      </c>
    </row>
    <row r="71" spans="1:15" s="205" customFormat="1" ht="15" customHeight="1" x14ac:dyDescent="0.25">
      <c r="A71" s="214">
        <v>3</v>
      </c>
      <c r="B71" s="216">
        <v>50060</v>
      </c>
      <c r="C71" s="215" t="s">
        <v>160</v>
      </c>
      <c r="D71" s="183">
        <v>154</v>
      </c>
      <c r="E71" s="184">
        <v>3.8961038961038961</v>
      </c>
      <c r="F71" s="184">
        <v>31.818181818181817</v>
      </c>
      <c r="G71" s="184">
        <v>50.649350649350644</v>
      </c>
      <c r="H71" s="184">
        <v>13.636363636363635</v>
      </c>
      <c r="I71" s="210">
        <f t="shared" si="7"/>
        <v>3.7402597402597397</v>
      </c>
      <c r="J71" s="206"/>
      <c r="K71" s="288">
        <f t="shared" ref="K71:K123" si="14">D71</f>
        <v>154</v>
      </c>
      <c r="L71" s="289">
        <f t="shared" si="5"/>
        <v>98.999999999999986</v>
      </c>
      <c r="M71" s="280">
        <f t="shared" si="12"/>
        <v>64.285714285714278</v>
      </c>
      <c r="N71" s="289">
        <f t="shared" si="6"/>
        <v>6</v>
      </c>
      <c r="O71" s="281">
        <f t="shared" si="13"/>
        <v>3.8961038961038961</v>
      </c>
    </row>
    <row r="72" spans="1:15" s="205" customFormat="1" ht="15" customHeight="1" x14ac:dyDescent="0.25">
      <c r="A72" s="214">
        <v>4</v>
      </c>
      <c r="B72" s="217">
        <v>50170</v>
      </c>
      <c r="C72" s="215" t="s">
        <v>161</v>
      </c>
      <c r="D72" s="183">
        <v>70</v>
      </c>
      <c r="E72" s="184">
        <v>7.1428571428571423</v>
      </c>
      <c r="F72" s="184">
        <v>35.714285714285715</v>
      </c>
      <c r="G72" s="184">
        <v>35.714285714285715</v>
      </c>
      <c r="H72" s="184">
        <v>21.428571428571427</v>
      </c>
      <c r="I72" s="210">
        <f t="shared" si="7"/>
        <v>3.7142857142857144</v>
      </c>
      <c r="J72" s="206"/>
      <c r="K72" s="288">
        <f t="shared" si="14"/>
        <v>70</v>
      </c>
      <c r="L72" s="289">
        <f t="shared" ref="L72:L82" si="15">M72*K72/100</f>
        <v>39.999999999999993</v>
      </c>
      <c r="M72" s="280">
        <f t="shared" si="12"/>
        <v>57.142857142857139</v>
      </c>
      <c r="N72" s="289">
        <f t="shared" ref="N72:N82" si="16">O72*K72/100</f>
        <v>4.9999999999999991</v>
      </c>
      <c r="O72" s="281">
        <f t="shared" si="13"/>
        <v>7.1428571428571423</v>
      </c>
    </row>
    <row r="73" spans="1:15" s="205" customFormat="1" ht="15" customHeight="1" x14ac:dyDescent="0.25">
      <c r="A73" s="214">
        <v>5</v>
      </c>
      <c r="B73" s="216">
        <v>50230</v>
      </c>
      <c r="C73" s="215" t="s">
        <v>60</v>
      </c>
      <c r="D73" s="183">
        <v>87</v>
      </c>
      <c r="E73" s="184">
        <v>2.2988505747126435</v>
      </c>
      <c r="F73" s="184">
        <v>29.885057471264371</v>
      </c>
      <c r="G73" s="184">
        <v>55.172413793103445</v>
      </c>
      <c r="H73" s="184">
        <v>12.643678160919542</v>
      </c>
      <c r="I73" s="210">
        <f t="shared" si="7"/>
        <v>3.7816091954022992</v>
      </c>
      <c r="J73" s="206"/>
      <c r="K73" s="288">
        <f t="shared" si="14"/>
        <v>87</v>
      </c>
      <c r="L73" s="289">
        <f t="shared" si="15"/>
        <v>59.000000000000007</v>
      </c>
      <c r="M73" s="280">
        <f t="shared" si="12"/>
        <v>67.816091954022994</v>
      </c>
      <c r="N73" s="289">
        <f t="shared" si="16"/>
        <v>2</v>
      </c>
      <c r="O73" s="281">
        <f t="shared" si="13"/>
        <v>2.2988505747126435</v>
      </c>
    </row>
    <row r="74" spans="1:15" s="205" customFormat="1" ht="15" customHeight="1" x14ac:dyDescent="0.25">
      <c r="A74" s="214">
        <v>6</v>
      </c>
      <c r="B74" s="216">
        <v>50340</v>
      </c>
      <c r="C74" s="215" t="s">
        <v>162</v>
      </c>
      <c r="D74" s="183">
        <v>82</v>
      </c>
      <c r="E74" s="184">
        <v>1.2195121951219512</v>
      </c>
      <c r="F74" s="184">
        <v>19.512195121951219</v>
      </c>
      <c r="G74" s="184">
        <v>56.09756097560976</v>
      </c>
      <c r="H74" s="184">
        <v>23.170731707317074</v>
      </c>
      <c r="I74" s="210">
        <f t="shared" ref="I74:I123" si="17">(E74*2+F74*3+G74*4+H74*5)/100</f>
        <v>4.01219512195122</v>
      </c>
      <c r="J74" s="206"/>
      <c r="K74" s="288">
        <f t="shared" si="14"/>
        <v>82</v>
      </c>
      <c r="L74" s="289">
        <f t="shared" si="15"/>
        <v>65.000000000000014</v>
      </c>
      <c r="M74" s="280">
        <f t="shared" si="12"/>
        <v>79.268292682926841</v>
      </c>
      <c r="N74" s="289">
        <f t="shared" si="16"/>
        <v>1</v>
      </c>
      <c r="O74" s="281">
        <f t="shared" si="13"/>
        <v>1.2195121951219512</v>
      </c>
    </row>
    <row r="75" spans="1:15" s="205" customFormat="1" ht="15" customHeight="1" x14ac:dyDescent="0.25">
      <c r="A75" s="214">
        <v>7</v>
      </c>
      <c r="B75" s="216">
        <v>50420</v>
      </c>
      <c r="C75" s="215" t="s">
        <v>163</v>
      </c>
      <c r="D75" s="183">
        <v>97</v>
      </c>
      <c r="E75" s="184">
        <v>0</v>
      </c>
      <c r="F75" s="184">
        <v>18.556701030927837</v>
      </c>
      <c r="G75" s="184">
        <v>58.762886597938149</v>
      </c>
      <c r="H75" s="184">
        <v>22.680412371134022</v>
      </c>
      <c r="I75" s="210">
        <f t="shared" si="17"/>
        <v>4.0412371134020626</v>
      </c>
      <c r="J75" s="206"/>
      <c r="K75" s="288">
        <f t="shared" si="14"/>
        <v>97</v>
      </c>
      <c r="L75" s="289">
        <f t="shared" si="15"/>
        <v>79.000000000000014</v>
      </c>
      <c r="M75" s="280">
        <f t="shared" si="12"/>
        <v>81.443298969072174</v>
      </c>
      <c r="N75" s="289">
        <f t="shared" si="16"/>
        <v>0</v>
      </c>
      <c r="O75" s="281">
        <f t="shared" si="13"/>
        <v>0</v>
      </c>
    </row>
    <row r="76" spans="1:15" s="205" customFormat="1" ht="15" customHeight="1" x14ac:dyDescent="0.25">
      <c r="A76" s="214">
        <v>8</v>
      </c>
      <c r="B76" s="216">
        <v>50450</v>
      </c>
      <c r="C76" s="215" t="s">
        <v>164</v>
      </c>
      <c r="D76" s="183">
        <v>160</v>
      </c>
      <c r="E76" s="184">
        <v>5.625</v>
      </c>
      <c r="F76" s="184">
        <v>18.75</v>
      </c>
      <c r="G76" s="184">
        <v>52.5</v>
      </c>
      <c r="H76" s="184">
        <v>23.125</v>
      </c>
      <c r="I76" s="210">
        <f t="shared" si="17"/>
        <v>3.9312499999999999</v>
      </c>
      <c r="J76" s="206"/>
      <c r="K76" s="288">
        <f t="shared" si="14"/>
        <v>160</v>
      </c>
      <c r="L76" s="289">
        <f t="shared" si="15"/>
        <v>121</v>
      </c>
      <c r="M76" s="280">
        <f t="shared" si="12"/>
        <v>75.625</v>
      </c>
      <c r="N76" s="289">
        <f t="shared" si="16"/>
        <v>9</v>
      </c>
      <c r="O76" s="281">
        <f t="shared" si="13"/>
        <v>5.625</v>
      </c>
    </row>
    <row r="77" spans="1:15" s="205" customFormat="1" ht="15" customHeight="1" x14ac:dyDescent="0.25">
      <c r="A77" s="214">
        <v>9</v>
      </c>
      <c r="B77" s="216">
        <v>50620</v>
      </c>
      <c r="C77" s="215" t="s">
        <v>64</v>
      </c>
      <c r="D77" s="183">
        <v>75</v>
      </c>
      <c r="E77" s="184">
        <v>6.666666666666667</v>
      </c>
      <c r="F77" s="184">
        <v>38.666666666666664</v>
      </c>
      <c r="G77" s="184">
        <v>44</v>
      </c>
      <c r="H77" s="184">
        <v>10.666666666666668</v>
      </c>
      <c r="I77" s="210">
        <f t="shared" si="17"/>
        <v>3.5866666666666673</v>
      </c>
      <c r="J77" s="206"/>
      <c r="K77" s="288">
        <f t="shared" si="14"/>
        <v>75</v>
      </c>
      <c r="L77" s="289">
        <f t="shared" si="15"/>
        <v>41</v>
      </c>
      <c r="M77" s="280">
        <f t="shared" si="12"/>
        <v>54.666666666666671</v>
      </c>
      <c r="N77" s="289">
        <f t="shared" si="16"/>
        <v>5</v>
      </c>
      <c r="O77" s="281">
        <f t="shared" si="13"/>
        <v>6.666666666666667</v>
      </c>
    </row>
    <row r="78" spans="1:15" s="205" customFormat="1" ht="15" customHeight="1" x14ac:dyDescent="0.25">
      <c r="A78" s="214">
        <v>10</v>
      </c>
      <c r="B78" s="216">
        <v>50760</v>
      </c>
      <c r="C78" s="215" t="s">
        <v>165</v>
      </c>
      <c r="D78" s="183">
        <v>117</v>
      </c>
      <c r="E78" s="184">
        <v>9.4017094017094021</v>
      </c>
      <c r="F78" s="184">
        <v>29.059829059829063</v>
      </c>
      <c r="G78" s="184">
        <v>37.606837606837608</v>
      </c>
      <c r="H78" s="184">
        <v>23.931623931623932</v>
      </c>
      <c r="I78" s="210">
        <f t="shared" si="17"/>
        <v>3.7606837606837611</v>
      </c>
      <c r="J78" s="206"/>
      <c r="K78" s="288">
        <f t="shared" si="14"/>
        <v>117</v>
      </c>
      <c r="L78" s="289">
        <f t="shared" si="15"/>
        <v>72</v>
      </c>
      <c r="M78" s="280">
        <f t="shared" si="12"/>
        <v>61.53846153846154</v>
      </c>
      <c r="N78" s="289">
        <f t="shared" si="16"/>
        <v>11</v>
      </c>
      <c r="O78" s="281">
        <f t="shared" si="13"/>
        <v>9.4017094017094021</v>
      </c>
    </row>
    <row r="79" spans="1:15" s="205" customFormat="1" ht="15" customHeight="1" x14ac:dyDescent="0.25">
      <c r="A79" s="214">
        <v>11</v>
      </c>
      <c r="B79" s="216">
        <v>50780</v>
      </c>
      <c r="C79" s="215" t="s">
        <v>166</v>
      </c>
      <c r="D79" s="183">
        <v>160</v>
      </c>
      <c r="E79" s="184">
        <v>5.625</v>
      </c>
      <c r="F79" s="184">
        <v>27.500000000000004</v>
      </c>
      <c r="G79" s="184">
        <v>45.625</v>
      </c>
      <c r="H79" s="184">
        <v>21.25</v>
      </c>
      <c r="I79" s="210">
        <f t="shared" si="17"/>
        <v>3.8250000000000002</v>
      </c>
      <c r="J79" s="206"/>
      <c r="K79" s="288">
        <f t="shared" si="14"/>
        <v>160</v>
      </c>
      <c r="L79" s="289">
        <f t="shared" si="15"/>
        <v>107</v>
      </c>
      <c r="M79" s="280">
        <f t="shared" si="12"/>
        <v>66.875</v>
      </c>
      <c r="N79" s="289">
        <f t="shared" si="16"/>
        <v>9</v>
      </c>
      <c r="O79" s="281">
        <f t="shared" si="13"/>
        <v>5.625</v>
      </c>
    </row>
    <row r="80" spans="1:15" s="205" customFormat="1" ht="15" customHeight="1" x14ac:dyDescent="0.25">
      <c r="A80" s="214">
        <v>12</v>
      </c>
      <c r="B80" s="216">
        <v>50930</v>
      </c>
      <c r="C80" s="215" t="s">
        <v>167</v>
      </c>
      <c r="D80" s="183">
        <v>69</v>
      </c>
      <c r="E80" s="184">
        <v>8.695652173913043</v>
      </c>
      <c r="F80" s="184">
        <v>14.492753623188406</v>
      </c>
      <c r="G80" s="184">
        <v>65.217391304347828</v>
      </c>
      <c r="H80" s="184">
        <v>11.594202898550725</v>
      </c>
      <c r="I80" s="210">
        <f t="shared" si="17"/>
        <v>3.7971014492753623</v>
      </c>
      <c r="J80" s="206"/>
      <c r="K80" s="288">
        <f t="shared" si="14"/>
        <v>69</v>
      </c>
      <c r="L80" s="289">
        <f t="shared" si="15"/>
        <v>53</v>
      </c>
      <c r="M80" s="280">
        <f t="shared" si="12"/>
        <v>76.811594202898547</v>
      </c>
      <c r="N80" s="289">
        <f t="shared" si="16"/>
        <v>6</v>
      </c>
      <c r="O80" s="281">
        <f t="shared" si="13"/>
        <v>8.695652173913043</v>
      </c>
    </row>
    <row r="81" spans="1:15" s="205" customFormat="1" ht="15" customHeight="1" x14ac:dyDescent="0.25">
      <c r="A81" s="207">
        <v>13</v>
      </c>
      <c r="B81" s="203">
        <v>51370</v>
      </c>
      <c r="C81" s="202" t="s">
        <v>68</v>
      </c>
      <c r="D81" s="277">
        <v>80</v>
      </c>
      <c r="E81" s="278">
        <v>3.75</v>
      </c>
      <c r="F81" s="278">
        <v>23.75</v>
      </c>
      <c r="G81" s="278">
        <v>46.25</v>
      </c>
      <c r="H81" s="279">
        <v>26.25</v>
      </c>
      <c r="I81" s="204">
        <f t="shared" si="17"/>
        <v>3.95</v>
      </c>
      <c r="J81" s="206"/>
      <c r="K81" s="288">
        <f t="shared" si="14"/>
        <v>80</v>
      </c>
      <c r="L81" s="289">
        <f t="shared" si="15"/>
        <v>58</v>
      </c>
      <c r="M81" s="280">
        <f t="shared" si="12"/>
        <v>72.5</v>
      </c>
      <c r="N81" s="289">
        <f t="shared" si="16"/>
        <v>3</v>
      </c>
      <c r="O81" s="281">
        <f t="shared" si="13"/>
        <v>3.75</v>
      </c>
    </row>
    <row r="82" spans="1:15" s="205" customFormat="1" ht="15" customHeight="1" thickBot="1" x14ac:dyDescent="0.3">
      <c r="A82" s="207">
        <v>14</v>
      </c>
      <c r="B82" s="203">
        <v>51580</v>
      </c>
      <c r="C82" s="202" t="s">
        <v>191</v>
      </c>
      <c r="D82" s="165">
        <v>188</v>
      </c>
      <c r="E82" s="166">
        <v>1.5957446808510638</v>
      </c>
      <c r="F82" s="166">
        <v>18.617021276595743</v>
      </c>
      <c r="G82" s="166">
        <v>55.851063829787229</v>
      </c>
      <c r="H82" s="169">
        <v>23.936170212765958</v>
      </c>
      <c r="I82" s="204">
        <f t="shared" si="17"/>
        <v>4.0212765957446805</v>
      </c>
      <c r="J82" s="206"/>
      <c r="K82" s="290">
        <f t="shared" si="14"/>
        <v>188</v>
      </c>
      <c r="L82" s="291">
        <f t="shared" si="15"/>
        <v>150</v>
      </c>
      <c r="M82" s="282">
        <f t="shared" si="12"/>
        <v>79.787234042553195</v>
      </c>
      <c r="N82" s="291">
        <f t="shared" si="16"/>
        <v>3</v>
      </c>
      <c r="O82" s="283">
        <f t="shared" si="13"/>
        <v>1.5957446808510638</v>
      </c>
    </row>
    <row r="83" spans="1:15" s="205" customFormat="1" ht="15" customHeight="1" thickBot="1" x14ac:dyDescent="0.3">
      <c r="A83" s="35"/>
      <c r="B83" s="51"/>
      <c r="C83" s="37" t="s">
        <v>108</v>
      </c>
      <c r="D83" s="197">
        <f>SUM(D84:D113)</f>
        <v>4061</v>
      </c>
      <c r="E83" s="198">
        <f t="shared" ref="E83:H83" si="18">AVERAGE(E84:E113)</f>
        <v>5.7798332068733353</v>
      </c>
      <c r="F83" s="198">
        <f t="shared" si="18"/>
        <v>24.948865256196338</v>
      </c>
      <c r="G83" s="198">
        <f t="shared" si="18"/>
        <v>45.960416512921547</v>
      </c>
      <c r="H83" s="198">
        <f t="shared" si="18"/>
        <v>23.31088502400878</v>
      </c>
      <c r="I83" s="39">
        <f>AVERAGE(I84:I113)</f>
        <v>3.8680235335406579</v>
      </c>
      <c r="J83" s="206"/>
      <c r="K83" s="302">
        <f t="shared" si="14"/>
        <v>4061</v>
      </c>
      <c r="L83" s="303">
        <f>SUM(L84:L113)</f>
        <v>2938</v>
      </c>
      <c r="M83" s="304">
        <f t="shared" si="12"/>
        <v>69.271301536930324</v>
      </c>
      <c r="N83" s="303">
        <f>SUM(N84:N113)</f>
        <v>189</v>
      </c>
      <c r="O83" s="305">
        <f t="shared" si="13"/>
        <v>5.7798332068733353</v>
      </c>
    </row>
    <row r="84" spans="1:15" s="205" customFormat="1" ht="15" customHeight="1" x14ac:dyDescent="0.25">
      <c r="A84" s="212">
        <v>1</v>
      </c>
      <c r="B84" s="53">
        <v>60010</v>
      </c>
      <c r="C84" s="215" t="s">
        <v>171</v>
      </c>
      <c r="D84" s="172">
        <v>88</v>
      </c>
      <c r="E84" s="173">
        <v>18.181818181818183</v>
      </c>
      <c r="F84" s="173">
        <v>36.363636363636367</v>
      </c>
      <c r="G84" s="173">
        <v>30.681818181818183</v>
      </c>
      <c r="H84" s="173">
        <v>14.772727272727273</v>
      </c>
      <c r="I84" s="210">
        <f t="shared" si="17"/>
        <v>3.4204545454545454</v>
      </c>
      <c r="J84" s="206"/>
      <c r="K84" s="286">
        <f t="shared" si="14"/>
        <v>88</v>
      </c>
      <c r="L84" s="287">
        <f t="shared" ref="L84:L113" si="19">M84*K84/100</f>
        <v>40</v>
      </c>
      <c r="M84" s="284">
        <f t="shared" si="12"/>
        <v>45.454545454545453</v>
      </c>
      <c r="N84" s="287">
        <f t="shared" ref="N84:N113" si="20">O84*K84/100</f>
        <v>16.000000000000004</v>
      </c>
      <c r="O84" s="285">
        <f t="shared" si="13"/>
        <v>18.181818181818183</v>
      </c>
    </row>
    <row r="85" spans="1:15" s="205" customFormat="1" ht="15" customHeight="1" x14ac:dyDescent="0.25">
      <c r="A85" s="209">
        <v>2</v>
      </c>
      <c r="B85" s="216">
        <v>60020</v>
      </c>
      <c r="C85" s="215" t="s">
        <v>71</v>
      </c>
      <c r="D85" s="183">
        <v>54</v>
      </c>
      <c r="E85" s="184">
        <v>20.37037037037037</v>
      </c>
      <c r="F85" s="184">
        <v>42.592592592592595</v>
      </c>
      <c r="G85" s="184">
        <v>29.629629629629626</v>
      </c>
      <c r="H85" s="184">
        <v>7.4074074074074066</v>
      </c>
      <c r="I85" s="210">
        <f t="shared" si="17"/>
        <v>3.2407407407407409</v>
      </c>
      <c r="J85" s="206"/>
      <c r="K85" s="288">
        <f t="shared" si="14"/>
        <v>54</v>
      </c>
      <c r="L85" s="289">
        <f t="shared" si="19"/>
        <v>19.999999999999996</v>
      </c>
      <c r="M85" s="280">
        <f t="shared" si="12"/>
        <v>37.037037037037031</v>
      </c>
      <c r="N85" s="289">
        <f t="shared" si="20"/>
        <v>11</v>
      </c>
      <c r="O85" s="281">
        <f t="shared" si="13"/>
        <v>20.37037037037037</v>
      </c>
    </row>
    <row r="86" spans="1:15" s="205" customFormat="1" ht="15" customHeight="1" x14ac:dyDescent="0.25">
      <c r="A86" s="209">
        <v>3</v>
      </c>
      <c r="B86" s="216">
        <v>60050</v>
      </c>
      <c r="C86" s="215" t="s">
        <v>172</v>
      </c>
      <c r="D86" s="183">
        <v>95</v>
      </c>
      <c r="E86" s="184">
        <v>1.0526315789473684</v>
      </c>
      <c r="F86" s="184">
        <v>12.631578947368421</v>
      </c>
      <c r="G86" s="184">
        <v>64.21052631578948</v>
      </c>
      <c r="H86" s="184">
        <v>22.105263157894736</v>
      </c>
      <c r="I86" s="210">
        <f t="shared" si="17"/>
        <v>4.0736842105263165</v>
      </c>
      <c r="J86" s="206"/>
      <c r="K86" s="288">
        <f t="shared" si="14"/>
        <v>95</v>
      </c>
      <c r="L86" s="289">
        <f t="shared" si="19"/>
        <v>82</v>
      </c>
      <c r="M86" s="280">
        <f t="shared" si="12"/>
        <v>86.31578947368422</v>
      </c>
      <c r="N86" s="289">
        <f t="shared" si="20"/>
        <v>1</v>
      </c>
      <c r="O86" s="281">
        <f t="shared" si="13"/>
        <v>1.0526315789473684</v>
      </c>
    </row>
    <row r="87" spans="1:15" s="205" customFormat="1" ht="15" customHeight="1" x14ac:dyDescent="0.25">
      <c r="A87" s="209">
        <v>4</v>
      </c>
      <c r="B87" s="216">
        <v>60070</v>
      </c>
      <c r="C87" s="215" t="s">
        <v>173</v>
      </c>
      <c r="D87" s="183">
        <v>117</v>
      </c>
      <c r="E87" s="184">
        <v>5.982905982905983</v>
      </c>
      <c r="F87" s="184">
        <v>16.239316239316238</v>
      </c>
      <c r="G87" s="184">
        <v>48.717948717948715</v>
      </c>
      <c r="H87" s="184">
        <v>29.059829059829063</v>
      </c>
      <c r="I87" s="210">
        <f t="shared" si="17"/>
        <v>4.0085470085470085</v>
      </c>
      <c r="J87" s="206"/>
      <c r="K87" s="288">
        <f t="shared" si="14"/>
        <v>117</v>
      </c>
      <c r="L87" s="289">
        <f t="shared" si="19"/>
        <v>91</v>
      </c>
      <c r="M87" s="280">
        <f t="shared" si="12"/>
        <v>77.777777777777771</v>
      </c>
      <c r="N87" s="289">
        <f t="shared" si="20"/>
        <v>7</v>
      </c>
      <c r="O87" s="281">
        <f t="shared" si="13"/>
        <v>5.982905982905983</v>
      </c>
    </row>
    <row r="88" spans="1:15" s="205" customFormat="1" ht="15" customHeight="1" x14ac:dyDescent="0.25">
      <c r="A88" s="209">
        <v>5</v>
      </c>
      <c r="B88" s="216">
        <v>60180</v>
      </c>
      <c r="C88" s="215" t="s">
        <v>174</v>
      </c>
      <c r="D88" s="183">
        <v>131</v>
      </c>
      <c r="E88" s="184">
        <v>6.1068702290076331</v>
      </c>
      <c r="F88" s="184">
        <v>32.061068702290072</v>
      </c>
      <c r="G88" s="184">
        <v>41.984732824427482</v>
      </c>
      <c r="H88" s="184">
        <v>19.847328244274809</v>
      </c>
      <c r="I88" s="210">
        <f t="shared" si="17"/>
        <v>3.7557251908396942</v>
      </c>
      <c r="J88" s="206"/>
      <c r="K88" s="288">
        <f t="shared" si="14"/>
        <v>131</v>
      </c>
      <c r="L88" s="289">
        <f t="shared" si="19"/>
        <v>81</v>
      </c>
      <c r="M88" s="280">
        <f t="shared" si="12"/>
        <v>61.832061068702288</v>
      </c>
      <c r="N88" s="289">
        <f t="shared" si="20"/>
        <v>7.9999999999999991</v>
      </c>
      <c r="O88" s="281">
        <f t="shared" si="13"/>
        <v>6.1068702290076331</v>
      </c>
    </row>
    <row r="89" spans="1:15" s="205" customFormat="1" ht="15" customHeight="1" x14ac:dyDescent="0.25">
      <c r="A89" s="209">
        <v>6</v>
      </c>
      <c r="B89" s="216">
        <v>60240</v>
      </c>
      <c r="C89" s="215" t="s">
        <v>175</v>
      </c>
      <c r="D89" s="183">
        <v>195</v>
      </c>
      <c r="E89" s="184">
        <v>1.0256410256410255</v>
      </c>
      <c r="F89" s="184">
        <v>21.025641025641026</v>
      </c>
      <c r="G89" s="184">
        <v>46.153846153846153</v>
      </c>
      <c r="H89" s="184">
        <v>31.794871794871792</v>
      </c>
      <c r="I89" s="210">
        <f t="shared" si="17"/>
        <v>4.0871794871794869</v>
      </c>
      <c r="J89" s="206"/>
      <c r="K89" s="288">
        <f t="shared" si="14"/>
        <v>195</v>
      </c>
      <c r="L89" s="289">
        <f t="shared" si="19"/>
        <v>151.99999999999997</v>
      </c>
      <c r="M89" s="280">
        <f t="shared" si="12"/>
        <v>77.948717948717942</v>
      </c>
      <c r="N89" s="289">
        <f t="shared" si="20"/>
        <v>1.9999999999999998</v>
      </c>
      <c r="O89" s="281">
        <f t="shared" si="13"/>
        <v>1.0256410256410255</v>
      </c>
    </row>
    <row r="90" spans="1:15" s="205" customFormat="1" ht="15" customHeight="1" x14ac:dyDescent="0.25">
      <c r="A90" s="209">
        <v>7</v>
      </c>
      <c r="B90" s="216">
        <v>60560</v>
      </c>
      <c r="C90" s="215" t="s">
        <v>76</v>
      </c>
      <c r="D90" s="183">
        <v>44</v>
      </c>
      <c r="E90" s="184">
        <v>11.363636363636363</v>
      </c>
      <c r="F90" s="184">
        <v>13.636363636363635</v>
      </c>
      <c r="G90" s="184">
        <v>50</v>
      </c>
      <c r="H90" s="184">
        <v>25</v>
      </c>
      <c r="I90" s="210">
        <f t="shared" si="17"/>
        <v>3.8863636363636362</v>
      </c>
      <c r="J90" s="206"/>
      <c r="K90" s="288">
        <f t="shared" si="14"/>
        <v>44</v>
      </c>
      <c r="L90" s="289">
        <f t="shared" si="19"/>
        <v>33</v>
      </c>
      <c r="M90" s="280">
        <f t="shared" si="12"/>
        <v>75</v>
      </c>
      <c r="N90" s="289">
        <f t="shared" si="20"/>
        <v>5</v>
      </c>
      <c r="O90" s="281">
        <f t="shared" si="13"/>
        <v>11.363636363636363</v>
      </c>
    </row>
    <row r="91" spans="1:15" s="205" customFormat="1" ht="15" customHeight="1" x14ac:dyDescent="0.25">
      <c r="A91" s="209">
        <v>8</v>
      </c>
      <c r="B91" s="216">
        <v>60660</v>
      </c>
      <c r="C91" s="215" t="s">
        <v>176</v>
      </c>
      <c r="D91" s="183">
        <v>74</v>
      </c>
      <c r="E91" s="184">
        <v>6.756756756756757</v>
      </c>
      <c r="F91" s="184">
        <v>35.135135135135137</v>
      </c>
      <c r="G91" s="184">
        <v>45.945945945945951</v>
      </c>
      <c r="H91" s="184">
        <v>12.162162162162163</v>
      </c>
      <c r="I91" s="210">
        <f t="shared" si="17"/>
        <v>3.6351351351351355</v>
      </c>
      <c r="J91" s="206"/>
      <c r="K91" s="288">
        <f t="shared" si="14"/>
        <v>74</v>
      </c>
      <c r="L91" s="289">
        <f t="shared" si="19"/>
        <v>43</v>
      </c>
      <c r="M91" s="280">
        <f t="shared" si="12"/>
        <v>58.108108108108112</v>
      </c>
      <c r="N91" s="289">
        <f t="shared" si="20"/>
        <v>5</v>
      </c>
      <c r="O91" s="281">
        <f t="shared" si="13"/>
        <v>6.756756756756757</v>
      </c>
    </row>
    <row r="92" spans="1:15" s="205" customFormat="1" ht="15" customHeight="1" x14ac:dyDescent="0.25">
      <c r="A92" s="209">
        <v>9</v>
      </c>
      <c r="B92" s="55">
        <v>60001</v>
      </c>
      <c r="C92" s="14" t="s">
        <v>177</v>
      </c>
      <c r="D92" s="183">
        <v>121</v>
      </c>
      <c r="E92" s="184">
        <v>6.6115702479338845</v>
      </c>
      <c r="F92" s="184">
        <v>24.793388429752067</v>
      </c>
      <c r="G92" s="184">
        <v>40.495867768595041</v>
      </c>
      <c r="H92" s="184">
        <v>28.099173553719009</v>
      </c>
      <c r="I92" s="210">
        <f t="shared" si="17"/>
        <v>3.9008264462809916</v>
      </c>
      <c r="J92" s="206"/>
      <c r="K92" s="288">
        <f t="shared" si="14"/>
        <v>121</v>
      </c>
      <c r="L92" s="289">
        <f t="shared" si="19"/>
        <v>83</v>
      </c>
      <c r="M92" s="280">
        <f t="shared" si="12"/>
        <v>68.595041322314046</v>
      </c>
      <c r="N92" s="289">
        <f t="shared" si="20"/>
        <v>8</v>
      </c>
      <c r="O92" s="281">
        <f t="shared" si="13"/>
        <v>6.6115702479338845</v>
      </c>
    </row>
    <row r="93" spans="1:15" s="205" customFormat="1" ht="15" customHeight="1" x14ac:dyDescent="0.25">
      <c r="A93" s="209">
        <v>10</v>
      </c>
      <c r="B93" s="216">
        <v>60850</v>
      </c>
      <c r="C93" s="215" t="s">
        <v>178</v>
      </c>
      <c r="D93" s="183">
        <v>112</v>
      </c>
      <c r="E93" s="184">
        <v>0</v>
      </c>
      <c r="F93" s="184">
        <v>24.107142857142858</v>
      </c>
      <c r="G93" s="184">
        <v>58.928571428571431</v>
      </c>
      <c r="H93" s="184">
        <v>16.964285714285715</v>
      </c>
      <c r="I93" s="211">
        <f t="shared" si="17"/>
        <v>3.9285714285714288</v>
      </c>
      <c r="J93" s="206"/>
      <c r="K93" s="288">
        <f t="shared" si="14"/>
        <v>112</v>
      </c>
      <c r="L93" s="289">
        <f t="shared" si="19"/>
        <v>85</v>
      </c>
      <c r="M93" s="280">
        <f t="shared" si="12"/>
        <v>75.892857142857139</v>
      </c>
      <c r="N93" s="289">
        <f t="shared" si="20"/>
        <v>0</v>
      </c>
      <c r="O93" s="281">
        <f t="shared" si="13"/>
        <v>0</v>
      </c>
    </row>
    <row r="94" spans="1:15" s="205" customFormat="1" ht="15" customHeight="1" x14ac:dyDescent="0.25">
      <c r="A94" s="209">
        <v>11</v>
      </c>
      <c r="B94" s="216">
        <v>60910</v>
      </c>
      <c r="C94" s="215" t="s">
        <v>80</v>
      </c>
      <c r="D94" s="183">
        <v>70</v>
      </c>
      <c r="E94" s="184">
        <v>1.4285714285714286</v>
      </c>
      <c r="F94" s="184">
        <v>25.714285714285712</v>
      </c>
      <c r="G94" s="184">
        <v>44.285714285714285</v>
      </c>
      <c r="H94" s="184">
        <v>28.571428571428569</v>
      </c>
      <c r="I94" s="210">
        <f t="shared" si="17"/>
        <v>3.9999999999999996</v>
      </c>
      <c r="J94" s="206"/>
      <c r="K94" s="288">
        <f t="shared" si="14"/>
        <v>70</v>
      </c>
      <c r="L94" s="289">
        <f t="shared" si="19"/>
        <v>51</v>
      </c>
      <c r="M94" s="280">
        <f t="shared" si="12"/>
        <v>72.857142857142861</v>
      </c>
      <c r="N94" s="289">
        <f t="shared" si="20"/>
        <v>1</v>
      </c>
      <c r="O94" s="281">
        <f t="shared" si="13"/>
        <v>1.4285714285714286</v>
      </c>
    </row>
    <row r="95" spans="1:15" s="205" customFormat="1" ht="15" customHeight="1" x14ac:dyDescent="0.25">
      <c r="A95" s="209">
        <v>12</v>
      </c>
      <c r="B95" s="216">
        <v>60980</v>
      </c>
      <c r="C95" s="215" t="s">
        <v>81</v>
      </c>
      <c r="D95" s="183">
        <v>77</v>
      </c>
      <c r="E95" s="184">
        <v>6.4935064935064926</v>
      </c>
      <c r="F95" s="184">
        <v>32.467532467532465</v>
      </c>
      <c r="G95" s="184">
        <v>42.857142857142854</v>
      </c>
      <c r="H95" s="184">
        <v>18.181818181818183</v>
      </c>
      <c r="I95" s="210">
        <f t="shared" si="17"/>
        <v>3.7272727272727275</v>
      </c>
      <c r="J95" s="206"/>
      <c r="K95" s="288">
        <f t="shared" si="14"/>
        <v>77</v>
      </c>
      <c r="L95" s="289">
        <f t="shared" si="19"/>
        <v>47</v>
      </c>
      <c r="M95" s="280">
        <f t="shared" si="12"/>
        <v>61.038961038961034</v>
      </c>
      <c r="N95" s="289">
        <f t="shared" si="20"/>
        <v>4.9999999999999991</v>
      </c>
      <c r="O95" s="281">
        <f t="shared" si="13"/>
        <v>6.4935064935064926</v>
      </c>
    </row>
    <row r="96" spans="1:15" s="205" customFormat="1" ht="15" customHeight="1" x14ac:dyDescent="0.25">
      <c r="A96" s="209">
        <v>13</v>
      </c>
      <c r="B96" s="216">
        <v>61080</v>
      </c>
      <c r="C96" s="215" t="s">
        <v>179</v>
      </c>
      <c r="D96" s="183">
        <v>120</v>
      </c>
      <c r="E96" s="184">
        <v>4.1666666666666661</v>
      </c>
      <c r="F96" s="184">
        <v>24.166666666666668</v>
      </c>
      <c r="G96" s="184">
        <v>49.166666666666664</v>
      </c>
      <c r="H96" s="184">
        <v>22.5</v>
      </c>
      <c r="I96" s="210">
        <f t="shared" si="17"/>
        <v>3.9</v>
      </c>
      <c r="J96" s="206"/>
      <c r="K96" s="288">
        <f t="shared" si="14"/>
        <v>120</v>
      </c>
      <c r="L96" s="289">
        <f t="shared" si="19"/>
        <v>85.999999999999986</v>
      </c>
      <c r="M96" s="280">
        <f t="shared" si="12"/>
        <v>71.666666666666657</v>
      </c>
      <c r="N96" s="289">
        <f t="shared" si="20"/>
        <v>4.9999999999999991</v>
      </c>
      <c r="O96" s="281">
        <f t="shared" si="13"/>
        <v>4.1666666666666661</v>
      </c>
    </row>
    <row r="97" spans="1:15" s="205" customFormat="1" ht="15" customHeight="1" x14ac:dyDescent="0.25">
      <c r="A97" s="209">
        <v>14</v>
      </c>
      <c r="B97" s="216">
        <v>61150</v>
      </c>
      <c r="C97" s="215" t="s">
        <v>180</v>
      </c>
      <c r="D97" s="183">
        <v>93</v>
      </c>
      <c r="E97" s="184">
        <v>10.75268817204301</v>
      </c>
      <c r="F97" s="184">
        <v>25.806451612903224</v>
      </c>
      <c r="G97" s="184">
        <v>40.86021505376344</v>
      </c>
      <c r="H97" s="184">
        <v>22.58064516129032</v>
      </c>
      <c r="I97" s="210">
        <f t="shared" si="17"/>
        <v>3.7526881720430105</v>
      </c>
      <c r="J97" s="206"/>
      <c r="K97" s="288">
        <f t="shared" si="14"/>
        <v>93</v>
      </c>
      <c r="L97" s="289">
        <f t="shared" si="19"/>
        <v>59</v>
      </c>
      <c r="M97" s="280">
        <f t="shared" si="12"/>
        <v>63.44086021505376</v>
      </c>
      <c r="N97" s="289">
        <f t="shared" si="20"/>
        <v>9.9999999999999982</v>
      </c>
      <c r="O97" s="281">
        <f t="shared" si="13"/>
        <v>10.75268817204301</v>
      </c>
    </row>
    <row r="98" spans="1:15" s="205" customFormat="1" ht="15" customHeight="1" x14ac:dyDescent="0.25">
      <c r="A98" s="209">
        <v>15</v>
      </c>
      <c r="B98" s="216">
        <v>61210</v>
      </c>
      <c r="C98" s="215" t="s">
        <v>181</v>
      </c>
      <c r="D98" s="183">
        <v>67</v>
      </c>
      <c r="E98" s="184">
        <v>1.4925373134328357</v>
      </c>
      <c r="F98" s="184">
        <v>50.746268656716417</v>
      </c>
      <c r="G98" s="184">
        <v>37.313432835820898</v>
      </c>
      <c r="H98" s="184">
        <v>10.44776119402985</v>
      </c>
      <c r="I98" s="210">
        <f t="shared" si="17"/>
        <v>3.5671641791044779</v>
      </c>
      <c r="J98" s="206"/>
      <c r="K98" s="288">
        <f t="shared" si="14"/>
        <v>67</v>
      </c>
      <c r="L98" s="289">
        <f t="shared" si="19"/>
        <v>32</v>
      </c>
      <c r="M98" s="280">
        <f t="shared" si="12"/>
        <v>47.761194029850749</v>
      </c>
      <c r="N98" s="289">
        <f t="shared" si="20"/>
        <v>0.99999999999999989</v>
      </c>
      <c r="O98" s="281">
        <f t="shared" si="13"/>
        <v>1.4925373134328357</v>
      </c>
    </row>
    <row r="99" spans="1:15" s="205" customFormat="1" ht="15" customHeight="1" x14ac:dyDescent="0.25">
      <c r="A99" s="209">
        <v>16</v>
      </c>
      <c r="B99" s="216">
        <v>61290</v>
      </c>
      <c r="C99" s="215" t="s">
        <v>85</v>
      </c>
      <c r="D99" s="183">
        <v>73</v>
      </c>
      <c r="E99" s="184">
        <v>1.3698630136986301</v>
      </c>
      <c r="F99" s="184">
        <v>36.986301369863014</v>
      </c>
      <c r="G99" s="184">
        <v>43.835616438356162</v>
      </c>
      <c r="H99" s="184">
        <v>17.80821917808219</v>
      </c>
      <c r="I99" s="210">
        <f t="shared" si="17"/>
        <v>3.7808219178082187</v>
      </c>
      <c r="J99" s="206"/>
      <c r="K99" s="288">
        <f t="shared" si="14"/>
        <v>73</v>
      </c>
      <c r="L99" s="289">
        <f t="shared" si="19"/>
        <v>45</v>
      </c>
      <c r="M99" s="280">
        <f t="shared" si="12"/>
        <v>61.643835616438352</v>
      </c>
      <c r="N99" s="289">
        <f t="shared" si="20"/>
        <v>1</v>
      </c>
      <c r="O99" s="281">
        <f t="shared" si="13"/>
        <v>1.3698630136986301</v>
      </c>
    </row>
    <row r="100" spans="1:15" s="205" customFormat="1" ht="15" customHeight="1" x14ac:dyDescent="0.25">
      <c r="A100" s="209">
        <v>17</v>
      </c>
      <c r="B100" s="216">
        <v>61340</v>
      </c>
      <c r="C100" s="215" t="s">
        <v>182</v>
      </c>
      <c r="D100" s="183">
        <v>117</v>
      </c>
      <c r="E100" s="184">
        <v>11.111111111111111</v>
      </c>
      <c r="F100" s="184">
        <v>31.623931623931622</v>
      </c>
      <c r="G100" s="184">
        <v>38.461538461538467</v>
      </c>
      <c r="H100" s="184">
        <v>18.803418803418804</v>
      </c>
      <c r="I100" s="210">
        <f t="shared" si="17"/>
        <v>3.6495726495726499</v>
      </c>
      <c r="J100" s="206"/>
      <c r="K100" s="288">
        <f t="shared" si="14"/>
        <v>117</v>
      </c>
      <c r="L100" s="289">
        <f t="shared" si="19"/>
        <v>67.000000000000014</v>
      </c>
      <c r="M100" s="280">
        <f t="shared" si="12"/>
        <v>57.264957264957275</v>
      </c>
      <c r="N100" s="289">
        <f t="shared" si="20"/>
        <v>13</v>
      </c>
      <c r="O100" s="281">
        <f t="shared" si="13"/>
        <v>11.111111111111111</v>
      </c>
    </row>
    <row r="101" spans="1:15" s="205" customFormat="1" ht="15" customHeight="1" x14ac:dyDescent="0.25">
      <c r="A101" s="209">
        <v>18</v>
      </c>
      <c r="B101" s="216">
        <v>61390</v>
      </c>
      <c r="C101" s="215" t="s">
        <v>183</v>
      </c>
      <c r="D101" s="183">
        <v>96</v>
      </c>
      <c r="E101" s="184">
        <v>11.458333333333332</v>
      </c>
      <c r="F101" s="184">
        <v>19.791666666666664</v>
      </c>
      <c r="G101" s="184">
        <v>40.625</v>
      </c>
      <c r="H101" s="184">
        <v>28.125</v>
      </c>
      <c r="I101" s="210">
        <f t="shared" si="17"/>
        <v>3.8541666666666661</v>
      </c>
      <c r="J101" s="206"/>
      <c r="K101" s="288">
        <f t="shared" si="14"/>
        <v>96</v>
      </c>
      <c r="L101" s="289">
        <f t="shared" si="19"/>
        <v>66</v>
      </c>
      <c r="M101" s="280">
        <f t="shared" si="12"/>
        <v>68.75</v>
      </c>
      <c r="N101" s="289">
        <f t="shared" si="20"/>
        <v>11</v>
      </c>
      <c r="O101" s="281">
        <f t="shared" si="13"/>
        <v>11.458333333333332</v>
      </c>
    </row>
    <row r="102" spans="1:15" s="205" customFormat="1" ht="15" customHeight="1" x14ac:dyDescent="0.25">
      <c r="A102" s="212">
        <v>19</v>
      </c>
      <c r="B102" s="216">
        <v>61410</v>
      </c>
      <c r="C102" s="215" t="s">
        <v>184</v>
      </c>
      <c r="D102" s="183">
        <v>78</v>
      </c>
      <c r="E102" s="184">
        <v>6.4102564102564097</v>
      </c>
      <c r="F102" s="184">
        <v>29.487179487179489</v>
      </c>
      <c r="G102" s="184">
        <v>38.461538461538467</v>
      </c>
      <c r="H102" s="184">
        <v>25.641025641025639</v>
      </c>
      <c r="I102" s="210">
        <f t="shared" si="17"/>
        <v>3.8333333333333339</v>
      </c>
      <c r="J102" s="206"/>
      <c r="K102" s="288">
        <f t="shared" si="14"/>
        <v>78</v>
      </c>
      <c r="L102" s="289">
        <f t="shared" si="19"/>
        <v>50</v>
      </c>
      <c r="M102" s="280">
        <f t="shared" si="12"/>
        <v>64.102564102564102</v>
      </c>
      <c r="N102" s="289">
        <f t="shared" si="20"/>
        <v>4.9999999999999991</v>
      </c>
      <c r="O102" s="281">
        <f t="shared" si="13"/>
        <v>6.4102564102564097</v>
      </c>
    </row>
    <row r="103" spans="1:15" s="205" customFormat="1" ht="15" customHeight="1" x14ac:dyDescent="0.25">
      <c r="A103" s="208">
        <v>20</v>
      </c>
      <c r="B103" s="216">
        <v>61430</v>
      </c>
      <c r="C103" s="215" t="s">
        <v>116</v>
      </c>
      <c r="D103" s="183">
        <v>210</v>
      </c>
      <c r="E103" s="184">
        <v>6.1904761904761907</v>
      </c>
      <c r="F103" s="184">
        <v>20.952380952380953</v>
      </c>
      <c r="G103" s="184">
        <v>46.666666666666664</v>
      </c>
      <c r="H103" s="184">
        <v>26.190476190476193</v>
      </c>
      <c r="I103" s="210">
        <f t="shared" si="17"/>
        <v>3.9285714285714288</v>
      </c>
      <c r="J103" s="206"/>
      <c r="K103" s="288">
        <f t="shared" si="14"/>
        <v>210</v>
      </c>
      <c r="L103" s="289">
        <f t="shared" si="19"/>
        <v>153</v>
      </c>
      <c r="M103" s="280">
        <f t="shared" si="12"/>
        <v>72.857142857142861</v>
      </c>
      <c r="N103" s="289">
        <f t="shared" si="20"/>
        <v>13</v>
      </c>
      <c r="O103" s="281">
        <f t="shared" si="13"/>
        <v>6.1904761904761907</v>
      </c>
    </row>
    <row r="104" spans="1:15" s="205" customFormat="1" ht="15" customHeight="1" x14ac:dyDescent="0.25">
      <c r="A104" s="214">
        <v>21</v>
      </c>
      <c r="B104" s="216">
        <v>61440</v>
      </c>
      <c r="C104" s="215" t="s">
        <v>185</v>
      </c>
      <c r="D104" s="183">
        <v>269</v>
      </c>
      <c r="E104" s="184">
        <v>2.2304832713754648</v>
      </c>
      <c r="F104" s="184">
        <v>23.42007434944238</v>
      </c>
      <c r="G104" s="184">
        <v>49.442379182156131</v>
      </c>
      <c r="H104" s="184">
        <v>24.907063197026023</v>
      </c>
      <c r="I104" s="210">
        <f t="shared" si="17"/>
        <v>3.9702602230483266</v>
      </c>
      <c r="J104" s="206"/>
      <c r="K104" s="288">
        <f t="shared" si="14"/>
        <v>269</v>
      </c>
      <c r="L104" s="289">
        <f t="shared" si="19"/>
        <v>200</v>
      </c>
      <c r="M104" s="280">
        <f t="shared" si="12"/>
        <v>74.34944237918215</v>
      </c>
      <c r="N104" s="289">
        <f t="shared" si="20"/>
        <v>6</v>
      </c>
      <c r="O104" s="281">
        <f t="shared" si="13"/>
        <v>2.2304832713754648</v>
      </c>
    </row>
    <row r="105" spans="1:15" s="205" customFormat="1" ht="15" customHeight="1" x14ac:dyDescent="0.25">
      <c r="A105" s="214">
        <v>22</v>
      </c>
      <c r="B105" s="216">
        <v>61450</v>
      </c>
      <c r="C105" s="215" t="s">
        <v>117</v>
      </c>
      <c r="D105" s="183">
        <v>173</v>
      </c>
      <c r="E105" s="184">
        <v>8.0924855491329488</v>
      </c>
      <c r="F105" s="184">
        <v>26.589595375722542</v>
      </c>
      <c r="G105" s="184">
        <v>43.930635838150287</v>
      </c>
      <c r="H105" s="184">
        <v>21.387283236994222</v>
      </c>
      <c r="I105" s="210">
        <f t="shared" si="17"/>
        <v>3.7861271676300579</v>
      </c>
      <c r="J105" s="206"/>
      <c r="K105" s="288">
        <f t="shared" si="14"/>
        <v>173</v>
      </c>
      <c r="L105" s="289">
        <f t="shared" si="19"/>
        <v>113.00000000000001</v>
      </c>
      <c r="M105" s="280">
        <f t="shared" si="12"/>
        <v>65.317919075144516</v>
      </c>
      <c r="N105" s="289">
        <f t="shared" si="20"/>
        <v>14.000000000000002</v>
      </c>
      <c r="O105" s="281">
        <f t="shared" si="13"/>
        <v>8.0924855491329488</v>
      </c>
    </row>
    <row r="106" spans="1:15" s="205" customFormat="1" ht="15" customHeight="1" x14ac:dyDescent="0.25">
      <c r="A106" s="214">
        <v>23</v>
      </c>
      <c r="B106" s="216">
        <v>61470</v>
      </c>
      <c r="C106" s="215" t="s">
        <v>90</v>
      </c>
      <c r="D106" s="183">
        <v>117</v>
      </c>
      <c r="E106" s="184">
        <v>11.965811965811966</v>
      </c>
      <c r="F106" s="184">
        <v>18.803418803418804</v>
      </c>
      <c r="G106" s="184">
        <v>52.991452991452995</v>
      </c>
      <c r="H106" s="184">
        <v>16.239316239316238</v>
      </c>
      <c r="I106" s="210">
        <f t="shared" si="17"/>
        <v>3.7350427350427351</v>
      </c>
      <c r="J106" s="206"/>
      <c r="K106" s="288">
        <f t="shared" si="14"/>
        <v>117</v>
      </c>
      <c r="L106" s="289">
        <f t="shared" si="19"/>
        <v>80.999999999999986</v>
      </c>
      <c r="M106" s="280">
        <f t="shared" si="12"/>
        <v>69.230769230769226</v>
      </c>
      <c r="N106" s="289">
        <f t="shared" si="20"/>
        <v>14</v>
      </c>
      <c r="O106" s="281">
        <f t="shared" si="13"/>
        <v>11.965811965811966</v>
      </c>
    </row>
    <row r="107" spans="1:15" s="205" customFormat="1" ht="15" customHeight="1" x14ac:dyDescent="0.25">
      <c r="A107" s="214">
        <v>24</v>
      </c>
      <c r="B107" s="216">
        <v>61490</v>
      </c>
      <c r="C107" s="215" t="s">
        <v>118</v>
      </c>
      <c r="D107" s="183">
        <v>241</v>
      </c>
      <c r="E107" s="184">
        <v>0.82987551867219922</v>
      </c>
      <c r="F107" s="184">
        <v>12.448132780082988</v>
      </c>
      <c r="G107" s="184">
        <v>43.568464730290458</v>
      </c>
      <c r="H107" s="184">
        <v>43.15352697095436</v>
      </c>
      <c r="I107" s="210">
        <f t="shared" si="17"/>
        <v>4.2904564315352705</v>
      </c>
      <c r="J107" s="206"/>
      <c r="K107" s="288">
        <f t="shared" si="14"/>
        <v>241</v>
      </c>
      <c r="L107" s="289">
        <f t="shared" si="19"/>
        <v>209</v>
      </c>
      <c r="M107" s="280">
        <f t="shared" si="12"/>
        <v>86.721991701244818</v>
      </c>
      <c r="N107" s="289">
        <f t="shared" si="20"/>
        <v>2</v>
      </c>
      <c r="O107" s="281">
        <f t="shared" si="13"/>
        <v>0.82987551867219922</v>
      </c>
    </row>
    <row r="108" spans="1:15" s="205" customFormat="1" ht="15" customHeight="1" x14ac:dyDescent="0.25">
      <c r="A108" s="214">
        <v>25</v>
      </c>
      <c r="B108" s="216">
        <v>61500</v>
      </c>
      <c r="C108" s="215" t="s">
        <v>119</v>
      </c>
      <c r="D108" s="183">
        <v>261</v>
      </c>
      <c r="E108" s="184">
        <v>6.5134099616858236</v>
      </c>
      <c r="F108" s="184">
        <v>22.988505747126435</v>
      </c>
      <c r="G108" s="184">
        <v>54.022988505747129</v>
      </c>
      <c r="H108" s="184">
        <v>16.475095785440612</v>
      </c>
      <c r="I108" s="210">
        <f t="shared" si="17"/>
        <v>3.8045977011494254</v>
      </c>
      <c r="J108" s="206"/>
      <c r="K108" s="288">
        <f t="shared" si="14"/>
        <v>261</v>
      </c>
      <c r="L108" s="289">
        <f t="shared" si="19"/>
        <v>184</v>
      </c>
      <c r="M108" s="280">
        <f t="shared" si="12"/>
        <v>70.498084291187737</v>
      </c>
      <c r="N108" s="289">
        <f t="shared" si="20"/>
        <v>17</v>
      </c>
      <c r="O108" s="281">
        <f t="shared" si="13"/>
        <v>6.5134099616858236</v>
      </c>
    </row>
    <row r="109" spans="1:15" s="205" customFormat="1" ht="15" customHeight="1" x14ac:dyDescent="0.25">
      <c r="A109" s="214">
        <v>26</v>
      </c>
      <c r="B109" s="216">
        <v>61510</v>
      </c>
      <c r="C109" s="215" t="s">
        <v>91</v>
      </c>
      <c r="D109" s="183">
        <v>131</v>
      </c>
      <c r="E109" s="184">
        <v>4.5801526717557248</v>
      </c>
      <c r="F109" s="184">
        <v>19.083969465648856</v>
      </c>
      <c r="G109" s="184">
        <v>67.175572519083971</v>
      </c>
      <c r="H109" s="184">
        <v>9.1603053435114496</v>
      </c>
      <c r="I109" s="210">
        <f t="shared" si="17"/>
        <v>3.8091603053435112</v>
      </c>
      <c r="J109" s="206"/>
      <c r="K109" s="288">
        <f t="shared" si="14"/>
        <v>131</v>
      </c>
      <c r="L109" s="289">
        <f t="shared" si="19"/>
        <v>100</v>
      </c>
      <c r="M109" s="280">
        <f t="shared" si="12"/>
        <v>76.335877862595424</v>
      </c>
      <c r="N109" s="289">
        <f t="shared" si="20"/>
        <v>6</v>
      </c>
      <c r="O109" s="281">
        <f t="shared" si="13"/>
        <v>4.5801526717557248</v>
      </c>
    </row>
    <row r="110" spans="1:15" s="205" customFormat="1" ht="15" customHeight="1" x14ac:dyDescent="0.25">
      <c r="A110" s="214">
        <v>27</v>
      </c>
      <c r="B110" s="216">
        <v>61520</v>
      </c>
      <c r="C110" s="215" t="s">
        <v>186</v>
      </c>
      <c r="D110" s="183">
        <v>235</v>
      </c>
      <c r="E110" s="184">
        <v>0.42553191489361702</v>
      </c>
      <c r="F110" s="184">
        <v>18.723404255319149</v>
      </c>
      <c r="G110" s="184">
        <v>46.382978723404257</v>
      </c>
      <c r="H110" s="184">
        <v>34.468085106382979</v>
      </c>
      <c r="I110" s="213">
        <f t="shared" si="17"/>
        <v>4.1489361702127665</v>
      </c>
      <c r="J110" s="206"/>
      <c r="K110" s="288">
        <f t="shared" si="14"/>
        <v>235</v>
      </c>
      <c r="L110" s="289">
        <f t="shared" si="19"/>
        <v>190</v>
      </c>
      <c r="M110" s="280">
        <f t="shared" si="12"/>
        <v>80.851063829787236</v>
      </c>
      <c r="N110" s="289">
        <f t="shared" si="20"/>
        <v>1</v>
      </c>
      <c r="O110" s="281">
        <f t="shared" si="13"/>
        <v>0.42553191489361702</v>
      </c>
    </row>
    <row r="111" spans="1:15" s="205" customFormat="1" ht="15" customHeight="1" x14ac:dyDescent="0.25">
      <c r="A111" s="214">
        <v>28</v>
      </c>
      <c r="B111" s="203">
        <v>61540</v>
      </c>
      <c r="C111" s="202" t="s">
        <v>187</v>
      </c>
      <c r="D111" s="183">
        <v>206</v>
      </c>
      <c r="E111" s="184">
        <v>0</v>
      </c>
      <c r="F111" s="184">
        <v>18.446601941747574</v>
      </c>
      <c r="G111" s="184">
        <v>51.456310679611647</v>
      </c>
      <c r="H111" s="184">
        <v>30.097087378640776</v>
      </c>
      <c r="I111" s="210">
        <f t="shared" si="17"/>
        <v>4.116504854368932</v>
      </c>
      <c r="J111" s="206"/>
      <c r="K111" s="288">
        <f t="shared" si="14"/>
        <v>206</v>
      </c>
      <c r="L111" s="289">
        <f t="shared" si="19"/>
        <v>168</v>
      </c>
      <c r="M111" s="280">
        <f t="shared" si="12"/>
        <v>81.553398058252426</v>
      </c>
      <c r="N111" s="289">
        <f t="shared" si="20"/>
        <v>0</v>
      </c>
      <c r="O111" s="281">
        <f t="shared" si="13"/>
        <v>0</v>
      </c>
    </row>
    <row r="112" spans="1:15" s="205" customFormat="1" ht="15" customHeight="1" x14ac:dyDescent="0.25">
      <c r="A112" s="207">
        <v>29</v>
      </c>
      <c r="B112" s="203">
        <v>61560</v>
      </c>
      <c r="C112" s="202" t="s">
        <v>188</v>
      </c>
      <c r="D112" s="176">
        <v>232</v>
      </c>
      <c r="E112" s="177">
        <v>0.43103448275862066</v>
      </c>
      <c r="F112" s="177">
        <v>23.706896551724139</v>
      </c>
      <c r="G112" s="177">
        <v>44.827586206896555</v>
      </c>
      <c r="H112" s="178">
        <v>31.03448275862069</v>
      </c>
      <c r="I112" s="204">
        <f t="shared" si="17"/>
        <v>4.0646551724137927</v>
      </c>
      <c r="J112" s="206"/>
      <c r="K112" s="288">
        <f t="shared" si="14"/>
        <v>232</v>
      </c>
      <c r="L112" s="289">
        <f t="shared" si="19"/>
        <v>176</v>
      </c>
      <c r="M112" s="280">
        <f t="shared" si="12"/>
        <v>75.862068965517238</v>
      </c>
      <c r="N112" s="289">
        <f t="shared" si="20"/>
        <v>1</v>
      </c>
      <c r="O112" s="281">
        <f t="shared" si="13"/>
        <v>0.43103448275862066</v>
      </c>
    </row>
    <row r="113" spans="1:15" s="205" customFormat="1" ht="15" customHeight="1" thickBot="1" x14ac:dyDescent="0.3">
      <c r="A113" s="207">
        <v>30</v>
      </c>
      <c r="B113" s="203">
        <v>61570</v>
      </c>
      <c r="C113" s="202" t="s">
        <v>189</v>
      </c>
      <c r="D113" s="179">
        <v>164</v>
      </c>
      <c r="E113" s="179">
        <v>0</v>
      </c>
      <c r="F113" s="180">
        <v>7.9268292682926829</v>
      </c>
      <c r="G113" s="179">
        <v>45.731707317073173</v>
      </c>
      <c r="H113" s="179">
        <v>46.341463414634148</v>
      </c>
      <c r="I113" s="204">
        <f t="shared" si="17"/>
        <v>4.3841463414634152</v>
      </c>
      <c r="J113" s="206"/>
      <c r="K113" s="290">
        <f t="shared" si="14"/>
        <v>164</v>
      </c>
      <c r="L113" s="291">
        <f t="shared" si="19"/>
        <v>151</v>
      </c>
      <c r="M113" s="282">
        <f t="shared" si="12"/>
        <v>92.073170731707322</v>
      </c>
      <c r="N113" s="291">
        <f t="shared" si="20"/>
        <v>0</v>
      </c>
      <c r="O113" s="283">
        <f t="shared" si="13"/>
        <v>0</v>
      </c>
    </row>
    <row r="114" spans="1:15" s="205" customFormat="1" ht="15" customHeight="1" thickBot="1" x14ac:dyDescent="0.3">
      <c r="A114" s="40"/>
      <c r="B114" s="56"/>
      <c r="C114" s="37" t="s">
        <v>109</v>
      </c>
      <c r="D114" s="84">
        <f>SUM(D115:D123)</f>
        <v>1096</v>
      </c>
      <c r="E114" s="198">
        <f t="shared" ref="E114:H114" si="21">AVERAGE(E115:E123)</f>
        <v>5.0237932248526311</v>
      </c>
      <c r="F114" s="198">
        <f t="shared" si="21"/>
        <v>19.051013489474958</v>
      </c>
      <c r="G114" s="198">
        <f t="shared" si="21"/>
        <v>44.646468855810866</v>
      </c>
      <c r="H114" s="198">
        <f t="shared" si="21"/>
        <v>31.278724429861541</v>
      </c>
      <c r="I114" s="39">
        <f>AVERAGE(I115:I123)</f>
        <v>4.021801244906813</v>
      </c>
      <c r="J114" s="206"/>
      <c r="K114" s="302">
        <f t="shared" si="14"/>
        <v>1096</v>
      </c>
      <c r="L114" s="303">
        <f>SUM(L115:L123)</f>
        <v>862</v>
      </c>
      <c r="M114" s="304">
        <f t="shared" si="12"/>
        <v>75.925193285672407</v>
      </c>
      <c r="N114" s="303">
        <f>SUM(N115:N123)</f>
        <v>44</v>
      </c>
      <c r="O114" s="305">
        <f t="shared" si="13"/>
        <v>5.0237932248526311</v>
      </c>
    </row>
    <row r="115" spans="1:15" s="205" customFormat="1" ht="15" customHeight="1" x14ac:dyDescent="0.25">
      <c r="A115" s="10">
        <v>1</v>
      </c>
      <c r="B115" s="49">
        <v>70020</v>
      </c>
      <c r="C115" s="13" t="s">
        <v>92</v>
      </c>
      <c r="D115" s="189">
        <v>90</v>
      </c>
      <c r="E115" s="190">
        <v>1.1111111111111112</v>
      </c>
      <c r="F115" s="190">
        <v>4.4444444444444446</v>
      </c>
      <c r="G115" s="190">
        <v>31.111111111111111</v>
      </c>
      <c r="H115" s="190">
        <v>63.333333333333329</v>
      </c>
      <c r="I115" s="195">
        <f t="shared" si="17"/>
        <v>4.5666666666666664</v>
      </c>
      <c r="J115" s="206"/>
      <c r="K115" s="286">
        <f t="shared" si="14"/>
        <v>90</v>
      </c>
      <c r="L115" s="287">
        <f t="shared" ref="L115:L123" si="22">M115*K115/100</f>
        <v>85</v>
      </c>
      <c r="M115" s="284">
        <f t="shared" si="12"/>
        <v>94.444444444444443</v>
      </c>
      <c r="N115" s="287">
        <f t="shared" ref="N115:N123" si="23">O115*K115/100</f>
        <v>1</v>
      </c>
      <c r="O115" s="285">
        <f t="shared" si="13"/>
        <v>1.1111111111111112</v>
      </c>
    </row>
    <row r="116" spans="1:15" s="205" customFormat="1" ht="15" customHeight="1" x14ac:dyDescent="0.25">
      <c r="A116" s="208">
        <v>2</v>
      </c>
      <c r="B116" s="216">
        <v>70110</v>
      </c>
      <c r="C116" s="215" t="s">
        <v>95</v>
      </c>
      <c r="D116" s="183">
        <v>80</v>
      </c>
      <c r="E116" s="184">
        <v>0</v>
      </c>
      <c r="F116" s="184">
        <v>11.25</v>
      </c>
      <c r="G116" s="184">
        <v>35</v>
      </c>
      <c r="H116" s="184">
        <v>53.75</v>
      </c>
      <c r="I116" s="210">
        <f t="shared" si="17"/>
        <v>4.4249999999999998</v>
      </c>
      <c r="J116" s="206"/>
      <c r="K116" s="288">
        <f t="shared" si="14"/>
        <v>80</v>
      </c>
      <c r="L116" s="289">
        <f t="shared" si="22"/>
        <v>71</v>
      </c>
      <c r="M116" s="280">
        <f t="shared" si="12"/>
        <v>88.75</v>
      </c>
      <c r="N116" s="289">
        <f t="shared" si="23"/>
        <v>0</v>
      </c>
      <c r="O116" s="281">
        <f t="shared" si="13"/>
        <v>0</v>
      </c>
    </row>
    <row r="117" spans="1:15" s="205" customFormat="1" ht="15" customHeight="1" x14ac:dyDescent="0.25">
      <c r="A117" s="214">
        <v>3</v>
      </c>
      <c r="B117" s="216">
        <v>70021</v>
      </c>
      <c r="C117" s="215" t="s">
        <v>93</v>
      </c>
      <c r="D117" s="183">
        <v>88</v>
      </c>
      <c r="E117" s="184">
        <v>2.2727272727272729</v>
      </c>
      <c r="F117" s="184">
        <v>12.5</v>
      </c>
      <c r="G117" s="184">
        <v>63.636363636363633</v>
      </c>
      <c r="H117" s="184">
        <v>21.59090909090909</v>
      </c>
      <c r="I117" s="210">
        <f t="shared" si="17"/>
        <v>4.045454545454545</v>
      </c>
      <c r="J117" s="206"/>
      <c r="K117" s="288">
        <f t="shared" si="14"/>
        <v>88</v>
      </c>
      <c r="L117" s="289">
        <f t="shared" si="22"/>
        <v>74.999999999999986</v>
      </c>
      <c r="M117" s="280">
        <f t="shared" si="12"/>
        <v>85.22727272727272</v>
      </c>
      <c r="N117" s="289">
        <f t="shared" si="23"/>
        <v>2.0000000000000004</v>
      </c>
      <c r="O117" s="281">
        <f t="shared" si="13"/>
        <v>2.2727272727272729</v>
      </c>
    </row>
    <row r="118" spans="1:15" s="205" customFormat="1" ht="15" customHeight="1" x14ac:dyDescent="0.25">
      <c r="A118" s="214">
        <v>4</v>
      </c>
      <c r="B118" s="216">
        <v>70040</v>
      </c>
      <c r="C118" s="215" t="s">
        <v>94</v>
      </c>
      <c r="D118" s="183">
        <v>70</v>
      </c>
      <c r="E118" s="184">
        <v>7.1428571428571423</v>
      </c>
      <c r="F118" s="184">
        <v>34.285714285714285</v>
      </c>
      <c r="G118" s="184">
        <v>40</v>
      </c>
      <c r="H118" s="184">
        <v>18.571428571428573</v>
      </c>
      <c r="I118" s="210">
        <f t="shared" si="17"/>
        <v>3.7</v>
      </c>
      <c r="J118" s="206"/>
      <c r="K118" s="288">
        <f t="shared" si="14"/>
        <v>70</v>
      </c>
      <c r="L118" s="289">
        <f t="shared" si="22"/>
        <v>41</v>
      </c>
      <c r="M118" s="280">
        <f t="shared" si="12"/>
        <v>58.571428571428569</v>
      </c>
      <c r="N118" s="289">
        <f t="shared" si="23"/>
        <v>4.9999999999999991</v>
      </c>
      <c r="O118" s="281">
        <f t="shared" si="13"/>
        <v>7.1428571428571423</v>
      </c>
    </row>
    <row r="119" spans="1:15" s="205" customFormat="1" ht="15" customHeight="1" x14ac:dyDescent="0.25">
      <c r="A119" s="214">
        <v>5</v>
      </c>
      <c r="B119" s="216">
        <v>70100</v>
      </c>
      <c r="C119" s="215" t="s">
        <v>168</v>
      </c>
      <c r="D119" s="183">
        <v>82</v>
      </c>
      <c r="E119" s="184">
        <v>2.4390243902439024</v>
      </c>
      <c r="F119" s="184">
        <v>12.195121951219512</v>
      </c>
      <c r="G119" s="184">
        <v>41.463414634146339</v>
      </c>
      <c r="H119" s="184">
        <v>43.902439024390247</v>
      </c>
      <c r="I119" s="210">
        <f t="shared" si="17"/>
        <v>4.2682926829268295</v>
      </c>
      <c r="J119" s="206"/>
      <c r="K119" s="288">
        <f t="shared" si="14"/>
        <v>82</v>
      </c>
      <c r="L119" s="289">
        <f t="shared" si="22"/>
        <v>70.000000000000014</v>
      </c>
      <c r="M119" s="280">
        <f t="shared" si="12"/>
        <v>85.365853658536594</v>
      </c>
      <c r="N119" s="289">
        <f t="shared" si="23"/>
        <v>2</v>
      </c>
      <c r="O119" s="281">
        <f t="shared" si="13"/>
        <v>2.4390243902439024</v>
      </c>
    </row>
    <row r="120" spans="1:15" s="205" customFormat="1" ht="15" customHeight="1" x14ac:dyDescent="0.25">
      <c r="A120" s="214">
        <v>6</v>
      </c>
      <c r="B120" s="216">
        <v>70270</v>
      </c>
      <c r="C120" s="215" t="s">
        <v>96</v>
      </c>
      <c r="D120" s="183">
        <v>49</v>
      </c>
      <c r="E120" s="184">
        <v>14.285714285714285</v>
      </c>
      <c r="F120" s="184">
        <v>26.530612244897959</v>
      </c>
      <c r="G120" s="184">
        <v>44.897959183673471</v>
      </c>
      <c r="H120" s="184">
        <v>14.285714285714285</v>
      </c>
      <c r="I120" s="210">
        <f t="shared" si="17"/>
        <v>3.5918367346938771</v>
      </c>
      <c r="J120" s="206"/>
      <c r="K120" s="288">
        <f t="shared" si="14"/>
        <v>49</v>
      </c>
      <c r="L120" s="289">
        <f t="shared" si="22"/>
        <v>29</v>
      </c>
      <c r="M120" s="280">
        <f t="shared" si="12"/>
        <v>59.183673469387756</v>
      </c>
      <c r="N120" s="289">
        <f t="shared" si="23"/>
        <v>7</v>
      </c>
      <c r="O120" s="281">
        <f t="shared" si="13"/>
        <v>14.285714285714285</v>
      </c>
    </row>
    <row r="121" spans="1:15" s="205" customFormat="1" ht="15" customHeight="1" x14ac:dyDescent="0.25">
      <c r="A121" s="214">
        <v>7</v>
      </c>
      <c r="B121" s="216">
        <v>70510</v>
      </c>
      <c r="C121" s="215" t="s">
        <v>97</v>
      </c>
      <c r="D121" s="183">
        <v>50</v>
      </c>
      <c r="E121" s="184">
        <v>10</v>
      </c>
      <c r="F121" s="184">
        <v>38</v>
      </c>
      <c r="G121" s="184">
        <v>46</v>
      </c>
      <c r="H121" s="184">
        <v>6</v>
      </c>
      <c r="I121" s="210">
        <f t="shared" si="17"/>
        <v>3.48</v>
      </c>
      <c r="J121" s="206"/>
      <c r="K121" s="288">
        <f t="shared" si="14"/>
        <v>50</v>
      </c>
      <c r="L121" s="289">
        <f t="shared" si="22"/>
        <v>26</v>
      </c>
      <c r="M121" s="280">
        <f t="shared" si="12"/>
        <v>52</v>
      </c>
      <c r="N121" s="289">
        <f t="shared" si="23"/>
        <v>5</v>
      </c>
      <c r="O121" s="281">
        <f t="shared" si="13"/>
        <v>10</v>
      </c>
    </row>
    <row r="122" spans="1:15" s="205" customFormat="1" ht="15" customHeight="1" x14ac:dyDescent="0.25">
      <c r="A122" s="207">
        <v>8</v>
      </c>
      <c r="B122" s="203">
        <v>10880</v>
      </c>
      <c r="C122" s="202" t="s">
        <v>169</v>
      </c>
      <c r="D122" s="185">
        <v>394</v>
      </c>
      <c r="E122" s="186">
        <v>3.2994923857868024</v>
      </c>
      <c r="F122" s="186">
        <v>18.781725888324875</v>
      </c>
      <c r="G122" s="186">
        <v>51.522842639593911</v>
      </c>
      <c r="H122" s="186">
        <v>26.395939086294419</v>
      </c>
      <c r="I122" s="204">
        <f t="shared" si="17"/>
        <v>4.0101522842639596</v>
      </c>
      <c r="J122" s="206"/>
      <c r="K122" s="288">
        <f t="shared" si="14"/>
        <v>394</v>
      </c>
      <c r="L122" s="289">
        <f t="shared" si="22"/>
        <v>307</v>
      </c>
      <c r="M122" s="280">
        <f t="shared" si="12"/>
        <v>77.918781725888323</v>
      </c>
      <c r="N122" s="289">
        <f t="shared" si="23"/>
        <v>13.000000000000002</v>
      </c>
      <c r="O122" s="281">
        <f t="shared" si="13"/>
        <v>3.2994923857868024</v>
      </c>
    </row>
    <row r="123" spans="1:15" s="205" customFormat="1" ht="15" customHeight="1" thickBot="1" x14ac:dyDescent="0.3">
      <c r="A123" s="199">
        <v>9</v>
      </c>
      <c r="B123" s="201">
        <v>10890</v>
      </c>
      <c r="C123" s="200" t="s">
        <v>170</v>
      </c>
      <c r="D123" s="191">
        <v>193</v>
      </c>
      <c r="E123" s="182">
        <v>4.6632124352331603</v>
      </c>
      <c r="F123" s="182">
        <v>13.471502590673575</v>
      </c>
      <c r="G123" s="182">
        <v>48.186528497409327</v>
      </c>
      <c r="H123" s="105">
        <v>33.678756476683937</v>
      </c>
      <c r="I123" s="196">
        <f t="shared" si="17"/>
        <v>4.1088082901554399</v>
      </c>
      <c r="J123" s="206"/>
      <c r="K123" s="292">
        <f t="shared" si="14"/>
        <v>193</v>
      </c>
      <c r="L123" s="293">
        <f t="shared" si="22"/>
        <v>158.00000000000003</v>
      </c>
      <c r="M123" s="294">
        <f t="shared" si="12"/>
        <v>81.865284974093271</v>
      </c>
      <c r="N123" s="293">
        <f t="shared" si="23"/>
        <v>8.9999999999999982</v>
      </c>
      <c r="O123" s="295">
        <f t="shared" si="13"/>
        <v>4.6632124352331603</v>
      </c>
    </row>
    <row r="124" spans="1:15" ht="15" customHeight="1" x14ac:dyDescent="0.25">
      <c r="A124" s="6"/>
      <c r="B124" s="6"/>
      <c r="C124" s="6"/>
      <c r="D124" s="385" t="s">
        <v>100</v>
      </c>
      <c r="E124" s="385"/>
      <c r="F124" s="385"/>
      <c r="G124" s="385"/>
      <c r="H124" s="385"/>
      <c r="I124" s="57">
        <f>AVERAGE(I8:I16,I18:I29,I31:I47,I49:I67,I69:I82,I84:I113,I115:I123)</f>
        <v>3.9106377326532042</v>
      </c>
      <c r="J124" s="4"/>
    </row>
    <row r="125" spans="1:15" ht="15" customHeight="1" x14ac:dyDescent="0.25">
      <c r="A125" s="6"/>
      <c r="B125" s="6"/>
      <c r="C125" s="6"/>
      <c r="D125" s="6"/>
      <c r="E125" s="7"/>
      <c r="F125" s="7"/>
      <c r="G125" s="8"/>
      <c r="H125" s="8"/>
      <c r="I125" s="9"/>
      <c r="J125" s="4"/>
    </row>
  </sheetData>
  <mergeCells count="8">
    <mergeCell ref="I4:I5"/>
    <mergeCell ref="D124:H124"/>
    <mergeCell ref="C2:D2"/>
    <mergeCell ref="A4:A5"/>
    <mergeCell ref="B4:B5"/>
    <mergeCell ref="C4:C5"/>
    <mergeCell ref="D4:D5"/>
    <mergeCell ref="E4:H4"/>
  </mergeCells>
  <conditionalFormatting sqref="N7:O123">
    <cfRule type="cellIs" dxfId="293" priority="5" operator="equal">
      <formula>0</formula>
    </cfRule>
    <cfRule type="cellIs" dxfId="292" priority="6" operator="between">
      <formula>0</formula>
      <formula>9.99</formula>
    </cfRule>
    <cfRule type="cellIs" dxfId="291" priority="7" operator="greaterThanOrEqual">
      <formula>10</formula>
    </cfRule>
  </conditionalFormatting>
  <conditionalFormatting sqref="M7:M123">
    <cfRule type="cellIs" dxfId="290" priority="1" operator="lessThan">
      <formula>50</formula>
    </cfRule>
    <cfRule type="cellIs" dxfId="289" priority="2" operator="between">
      <formula>$M$6</formula>
      <formula>50</formula>
    </cfRule>
    <cfRule type="cellIs" dxfId="288" priority="3" operator="between">
      <formula>90</formula>
      <formula>$M$6</formula>
    </cfRule>
    <cfRule type="cellIs" dxfId="287" priority="4" operator="between">
      <formula>100</formula>
      <formula>90</formula>
    </cfRule>
  </conditionalFormatting>
  <conditionalFormatting sqref="I6:I124">
    <cfRule type="cellIs" dxfId="286" priority="833" stopIfTrue="1" operator="equal">
      <formula>$I$124</formula>
    </cfRule>
    <cfRule type="cellIs" dxfId="285" priority="834" stopIfTrue="1" operator="lessThan">
      <formula>3.5</formula>
    </cfRule>
    <cfRule type="cellIs" dxfId="284" priority="835" stopIfTrue="1" operator="between">
      <formula>$I$124</formula>
      <formula>3.5</formula>
    </cfRule>
    <cfRule type="cellIs" dxfId="283" priority="836" stopIfTrue="1" operator="between">
      <formula>4.5</formula>
      <formula>$I$124</formula>
    </cfRule>
    <cfRule type="cellIs" dxfId="282" priority="83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.7109375" customWidth="1"/>
    <col min="5" max="8" width="7.7109375" customWidth="1"/>
    <col min="9" max="9" width="8.7109375" style="2" customWidth="1"/>
    <col min="10" max="10" width="6.5703125" customWidth="1"/>
    <col min="12" max="16" width="9.28515625" customWidth="1"/>
  </cols>
  <sheetData>
    <row r="1" spans="1:16" ht="15" customHeight="1" x14ac:dyDescent="0.25">
      <c r="K1" s="311"/>
      <c r="L1" s="17" t="s">
        <v>193</v>
      </c>
    </row>
    <row r="2" spans="1:16" ht="15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2023</v>
      </c>
      <c r="J2" s="4"/>
      <c r="K2" s="27"/>
      <c r="L2" s="17" t="s">
        <v>194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195</v>
      </c>
    </row>
    <row r="4" spans="1:16" ht="15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92" t="s">
        <v>190</v>
      </c>
      <c r="F4" s="393"/>
      <c r="G4" s="393"/>
      <c r="H4" s="394"/>
      <c r="I4" s="383" t="s">
        <v>101</v>
      </c>
      <c r="J4" s="4"/>
      <c r="K4" s="18"/>
      <c r="L4" s="17" t="s">
        <v>196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/>
      <c r="B6" s="30"/>
      <c r="C6" s="30" t="s">
        <v>102</v>
      </c>
      <c r="D6" s="31">
        <f>D7+D17+D30+D48+D69+D84+D115</f>
        <v>14210</v>
      </c>
      <c r="E6" s="99">
        <f>AVERAGE(E8:E16,E18:E29,E31:E47,E49:E68,E70:E83,E85:E114,E116:E124)</f>
        <v>2.77927927927928</v>
      </c>
      <c r="F6" s="275">
        <f t="shared" ref="F6:H6" si="0">AVERAGE(F8:F16,F18:F29,F31:F47,F49:F68,F70:F83,F85:F114,F116:F124)</f>
        <v>17.83891891891891</v>
      </c>
      <c r="G6" s="275">
        <f t="shared" si="0"/>
        <v>41.56018018018019</v>
      </c>
      <c r="H6" s="276">
        <f t="shared" si="0"/>
        <v>37.821531531531512</v>
      </c>
      <c r="I6" s="139">
        <v>4.1500000000000004</v>
      </c>
      <c r="J6" s="206"/>
      <c r="K6" s="325">
        <f>D6</f>
        <v>14210</v>
      </c>
      <c r="L6" s="326">
        <f>L7+L17+L30+L48+L68+L83+L114</f>
        <v>5340.0767999999989</v>
      </c>
      <c r="M6" s="327">
        <f t="shared" ref="M6:M67" si="1">G6+H6</f>
        <v>79.381711711711702</v>
      </c>
      <c r="N6" s="326">
        <f>N7+N17+N30+N48+N68+N83+N114</f>
        <v>179.994</v>
      </c>
      <c r="O6" s="328">
        <f t="shared" ref="O6:O67" si="2">E6</f>
        <v>2.77927927927928</v>
      </c>
      <c r="P6" s="59"/>
    </row>
    <row r="7" spans="1:16" ht="15" customHeight="1" thickBot="1" x14ac:dyDescent="0.3">
      <c r="A7" s="32"/>
      <c r="B7" s="25"/>
      <c r="C7" s="33" t="s">
        <v>103</v>
      </c>
      <c r="D7" s="34">
        <f>SUM(D8:D16)</f>
        <v>923</v>
      </c>
      <c r="E7" s="96">
        <f t="shared" ref="E7:H7" si="3">AVERAGE(E8:E16)</f>
        <v>2.2277777777777774</v>
      </c>
      <c r="F7" s="96">
        <f t="shared" si="3"/>
        <v>13.649999999999999</v>
      </c>
      <c r="G7" s="96">
        <f t="shared" si="3"/>
        <v>35.542222222222222</v>
      </c>
      <c r="H7" s="96">
        <f t="shared" si="3"/>
        <v>48.578888888888891</v>
      </c>
      <c r="I7" s="41">
        <f>AVERAGE(I8:I16)</f>
        <v>4.3046888888888883</v>
      </c>
      <c r="J7" s="206"/>
      <c r="K7" s="317">
        <f t="shared" ref="K7:K70" si="4">D7</f>
        <v>923</v>
      </c>
      <c r="L7" s="318">
        <f>SUM(L8:L16)</f>
        <v>775.01369999999997</v>
      </c>
      <c r="M7" s="319">
        <f t="shared" si="1"/>
        <v>84.121111111111105</v>
      </c>
      <c r="N7" s="318">
        <f>SUM(N8:N16)</f>
        <v>21.997399999999999</v>
      </c>
      <c r="O7" s="320">
        <f t="shared" si="2"/>
        <v>2.2277777777777774</v>
      </c>
      <c r="P7" s="70"/>
    </row>
    <row r="8" spans="1:16" s="205" customFormat="1" ht="15" customHeight="1" x14ac:dyDescent="0.25">
      <c r="A8" s="10">
        <v>1</v>
      </c>
      <c r="B8" s="49">
        <v>10003</v>
      </c>
      <c r="C8" s="13" t="s">
        <v>7</v>
      </c>
      <c r="D8" s="68">
        <v>49</v>
      </c>
      <c r="E8" s="218">
        <v>0</v>
      </c>
      <c r="F8" s="218">
        <v>8.16</v>
      </c>
      <c r="G8" s="218">
        <v>14.29</v>
      </c>
      <c r="H8" s="218">
        <v>77.55</v>
      </c>
      <c r="I8" s="195">
        <f>(E8*2+F8*3+G8*4+H8*5)/100</f>
        <v>4.6939000000000002</v>
      </c>
      <c r="J8" s="206"/>
      <c r="K8" s="286">
        <f t="shared" si="4"/>
        <v>49</v>
      </c>
      <c r="L8" s="287">
        <f t="shared" ref="L8:L71" si="5">M8*K8/100</f>
        <v>45.001599999999996</v>
      </c>
      <c r="M8" s="284">
        <f t="shared" si="1"/>
        <v>91.84</v>
      </c>
      <c r="N8" s="287">
        <f t="shared" ref="N8:N71" si="6">O8*K8/100</f>
        <v>0</v>
      </c>
      <c r="O8" s="285">
        <f t="shared" si="2"/>
        <v>0</v>
      </c>
      <c r="P8" s="62"/>
    </row>
    <row r="9" spans="1:16" s="205" customFormat="1" ht="15" customHeight="1" x14ac:dyDescent="0.25">
      <c r="A9" s="214">
        <v>2</v>
      </c>
      <c r="B9" s="216">
        <v>10002</v>
      </c>
      <c r="C9" s="215" t="s">
        <v>139</v>
      </c>
      <c r="D9" s="183">
        <v>97</v>
      </c>
      <c r="E9" s="184">
        <v>1.03</v>
      </c>
      <c r="F9" s="184">
        <v>14.43</v>
      </c>
      <c r="G9" s="184">
        <v>28.87</v>
      </c>
      <c r="H9" s="184">
        <v>55.67</v>
      </c>
      <c r="I9" s="210">
        <f>(E9*2+F9*3+G9*4+H9*5)/100</f>
        <v>4.3918000000000008</v>
      </c>
      <c r="J9" s="206"/>
      <c r="K9" s="288">
        <f t="shared" si="4"/>
        <v>97</v>
      </c>
      <c r="L9" s="289">
        <f t="shared" si="5"/>
        <v>82.003800000000012</v>
      </c>
      <c r="M9" s="280">
        <f t="shared" si="1"/>
        <v>84.54</v>
      </c>
      <c r="N9" s="289">
        <f t="shared" si="6"/>
        <v>0.99909999999999999</v>
      </c>
      <c r="O9" s="281">
        <f t="shared" si="2"/>
        <v>1.03</v>
      </c>
      <c r="P9" s="62"/>
    </row>
    <row r="10" spans="1:16" s="205" customFormat="1" ht="15" customHeight="1" x14ac:dyDescent="0.25">
      <c r="A10" s="214">
        <v>3</v>
      </c>
      <c r="B10" s="216">
        <v>10090</v>
      </c>
      <c r="C10" s="215" t="s">
        <v>9</v>
      </c>
      <c r="D10" s="183">
        <v>168</v>
      </c>
      <c r="E10" s="184">
        <v>3.57</v>
      </c>
      <c r="F10" s="184">
        <v>10.119999999999999</v>
      </c>
      <c r="G10" s="184">
        <v>36.31</v>
      </c>
      <c r="H10" s="184">
        <v>50</v>
      </c>
      <c r="I10" s="210">
        <f t="shared" ref="I10:I73" si="7">(E10*2+F10*3+G10*4+H10*5)/100</f>
        <v>4.3273999999999999</v>
      </c>
      <c r="J10" s="206"/>
      <c r="K10" s="288">
        <f t="shared" si="4"/>
        <v>168</v>
      </c>
      <c r="L10" s="289">
        <f t="shared" si="5"/>
        <v>145.0008</v>
      </c>
      <c r="M10" s="280">
        <f t="shared" si="1"/>
        <v>86.31</v>
      </c>
      <c r="N10" s="289">
        <f t="shared" si="6"/>
        <v>5.9976000000000003</v>
      </c>
      <c r="O10" s="281">
        <f t="shared" si="2"/>
        <v>3.57</v>
      </c>
      <c r="P10" s="62"/>
    </row>
    <row r="11" spans="1:16" s="205" customFormat="1" ht="15" customHeight="1" x14ac:dyDescent="0.25">
      <c r="A11" s="214">
        <v>4</v>
      </c>
      <c r="B11" s="203">
        <v>10004</v>
      </c>
      <c r="C11" s="202" t="s">
        <v>8</v>
      </c>
      <c r="D11" s="183">
        <v>108</v>
      </c>
      <c r="E11" s="184">
        <v>0</v>
      </c>
      <c r="F11" s="184">
        <v>4.63</v>
      </c>
      <c r="G11" s="184">
        <v>34.26</v>
      </c>
      <c r="H11" s="184">
        <v>61.11</v>
      </c>
      <c r="I11" s="204">
        <f t="shared" si="7"/>
        <v>4.5648</v>
      </c>
      <c r="J11" s="206"/>
      <c r="K11" s="288">
        <f t="shared" si="4"/>
        <v>108</v>
      </c>
      <c r="L11" s="289">
        <f t="shared" si="5"/>
        <v>102.99960000000002</v>
      </c>
      <c r="M11" s="280">
        <f t="shared" si="1"/>
        <v>95.37</v>
      </c>
      <c r="N11" s="289">
        <f t="shared" si="6"/>
        <v>0</v>
      </c>
      <c r="O11" s="281">
        <f t="shared" si="2"/>
        <v>0</v>
      </c>
      <c r="P11" s="62"/>
    </row>
    <row r="12" spans="1:16" s="205" customFormat="1" ht="14.25" customHeight="1" x14ac:dyDescent="0.25">
      <c r="A12" s="214">
        <v>5</v>
      </c>
      <c r="B12" s="216">
        <v>10001</v>
      </c>
      <c r="C12" s="215" t="s">
        <v>140</v>
      </c>
      <c r="D12" s="183">
        <v>89</v>
      </c>
      <c r="E12" s="184">
        <v>0</v>
      </c>
      <c r="F12" s="184">
        <v>1.1200000000000001</v>
      </c>
      <c r="G12" s="184">
        <v>29.21</v>
      </c>
      <c r="H12" s="184">
        <v>69.66</v>
      </c>
      <c r="I12" s="210">
        <f t="shared" si="7"/>
        <v>4.6849999999999996</v>
      </c>
      <c r="J12" s="206"/>
      <c r="K12" s="288">
        <f t="shared" si="4"/>
        <v>89</v>
      </c>
      <c r="L12" s="289">
        <f t="shared" si="5"/>
        <v>87.99430000000001</v>
      </c>
      <c r="M12" s="280">
        <f t="shared" si="1"/>
        <v>98.87</v>
      </c>
      <c r="N12" s="289">
        <f t="shared" si="6"/>
        <v>0</v>
      </c>
      <c r="O12" s="281">
        <f t="shared" si="2"/>
        <v>0</v>
      </c>
      <c r="P12" s="62"/>
    </row>
    <row r="13" spans="1:16" s="205" customFormat="1" ht="15" customHeight="1" x14ac:dyDescent="0.25">
      <c r="A13" s="214">
        <v>6</v>
      </c>
      <c r="B13" s="216">
        <v>10120</v>
      </c>
      <c r="C13" s="215" t="s">
        <v>141</v>
      </c>
      <c r="D13" s="183">
        <v>96</v>
      </c>
      <c r="E13" s="184">
        <v>2.08</v>
      </c>
      <c r="F13" s="184">
        <v>27.08</v>
      </c>
      <c r="G13" s="184">
        <v>41.67</v>
      </c>
      <c r="H13" s="184">
        <v>29.17</v>
      </c>
      <c r="I13" s="210">
        <f t="shared" si="7"/>
        <v>3.9793000000000003</v>
      </c>
      <c r="J13" s="206"/>
      <c r="K13" s="288">
        <f t="shared" si="4"/>
        <v>96</v>
      </c>
      <c r="L13" s="289">
        <f t="shared" si="5"/>
        <v>68.006399999999999</v>
      </c>
      <c r="M13" s="280">
        <f t="shared" si="1"/>
        <v>70.84</v>
      </c>
      <c r="N13" s="289">
        <f t="shared" si="6"/>
        <v>1.9968000000000001</v>
      </c>
      <c r="O13" s="281">
        <f t="shared" si="2"/>
        <v>2.08</v>
      </c>
      <c r="P13" s="62"/>
    </row>
    <row r="14" spans="1:16" s="205" customFormat="1" ht="15" customHeight="1" x14ac:dyDescent="0.25">
      <c r="A14" s="214">
        <v>7</v>
      </c>
      <c r="B14" s="216">
        <v>10190</v>
      </c>
      <c r="C14" s="215" t="s">
        <v>142</v>
      </c>
      <c r="D14" s="183">
        <v>130</v>
      </c>
      <c r="E14" s="184">
        <v>1.54</v>
      </c>
      <c r="F14" s="184">
        <v>15.38</v>
      </c>
      <c r="G14" s="184">
        <v>54.62</v>
      </c>
      <c r="H14" s="184">
        <v>28.46</v>
      </c>
      <c r="I14" s="210">
        <f t="shared" si="7"/>
        <v>4.0999999999999996</v>
      </c>
      <c r="J14" s="206"/>
      <c r="K14" s="288">
        <f t="shared" si="4"/>
        <v>130</v>
      </c>
      <c r="L14" s="289">
        <f t="shared" si="5"/>
        <v>108.00399999999999</v>
      </c>
      <c r="M14" s="280">
        <f t="shared" si="1"/>
        <v>83.08</v>
      </c>
      <c r="N14" s="289">
        <f t="shared" si="6"/>
        <v>2.0020000000000002</v>
      </c>
      <c r="O14" s="281">
        <f t="shared" si="2"/>
        <v>1.54</v>
      </c>
      <c r="P14" s="69"/>
    </row>
    <row r="15" spans="1:16" s="205" customFormat="1" ht="15" customHeight="1" x14ac:dyDescent="0.25">
      <c r="A15" s="214">
        <v>8</v>
      </c>
      <c r="B15" s="216">
        <v>10320</v>
      </c>
      <c r="C15" s="215" t="s">
        <v>12</v>
      </c>
      <c r="D15" s="183">
        <v>93</v>
      </c>
      <c r="E15" s="184">
        <v>2.15</v>
      </c>
      <c r="F15" s="184">
        <v>10.75</v>
      </c>
      <c r="G15" s="184">
        <v>36.56</v>
      </c>
      <c r="H15" s="184">
        <v>50.54</v>
      </c>
      <c r="I15" s="210">
        <f t="shared" si="7"/>
        <v>4.3548999999999998</v>
      </c>
      <c r="J15" s="206"/>
      <c r="K15" s="288">
        <f t="shared" si="4"/>
        <v>93</v>
      </c>
      <c r="L15" s="289">
        <f t="shared" si="5"/>
        <v>81.002999999999986</v>
      </c>
      <c r="M15" s="280">
        <f t="shared" si="1"/>
        <v>87.1</v>
      </c>
      <c r="N15" s="289">
        <f t="shared" si="6"/>
        <v>1.9994999999999998</v>
      </c>
      <c r="O15" s="281">
        <f t="shared" si="2"/>
        <v>2.15</v>
      </c>
      <c r="P15" s="62"/>
    </row>
    <row r="16" spans="1:16" s="205" customFormat="1" ht="15" customHeight="1" thickBot="1" x14ac:dyDescent="0.3">
      <c r="A16" s="199">
        <v>9</v>
      </c>
      <c r="B16" s="201">
        <v>10860</v>
      </c>
      <c r="C16" s="200" t="s">
        <v>143</v>
      </c>
      <c r="D16" s="165">
        <v>93</v>
      </c>
      <c r="E16" s="166">
        <v>9.68</v>
      </c>
      <c r="F16" s="166">
        <v>31.18</v>
      </c>
      <c r="G16" s="166">
        <v>44.09</v>
      </c>
      <c r="H16" s="166">
        <v>15.05</v>
      </c>
      <c r="I16" s="196">
        <f t="shared" si="7"/>
        <v>3.6450999999999998</v>
      </c>
      <c r="J16" s="206"/>
      <c r="K16" s="290">
        <f t="shared" si="4"/>
        <v>93</v>
      </c>
      <c r="L16" s="291">
        <f t="shared" si="5"/>
        <v>55.000200000000007</v>
      </c>
      <c r="M16" s="282">
        <f t="shared" si="1"/>
        <v>59.14</v>
      </c>
      <c r="N16" s="291">
        <f t="shared" si="6"/>
        <v>9.0023999999999997</v>
      </c>
      <c r="O16" s="283">
        <f t="shared" si="2"/>
        <v>9.68</v>
      </c>
      <c r="P16" s="62"/>
    </row>
    <row r="17" spans="1:16" s="205" customFormat="1" ht="15" customHeight="1" thickBot="1" x14ac:dyDescent="0.3">
      <c r="A17" s="35"/>
      <c r="B17" s="51"/>
      <c r="C17" s="37" t="s">
        <v>104</v>
      </c>
      <c r="D17" s="197">
        <f>SUM(D18:D29)</f>
        <v>1385</v>
      </c>
      <c r="E17" s="198">
        <f t="shared" ref="E17:H17" si="8">AVERAGE(E18:E29)</f>
        <v>2.3624999999999998</v>
      </c>
      <c r="F17" s="198">
        <f t="shared" si="8"/>
        <v>15.6875</v>
      </c>
      <c r="G17" s="198">
        <f t="shared" si="8"/>
        <v>45.236666666666672</v>
      </c>
      <c r="H17" s="198">
        <f t="shared" si="8"/>
        <v>36.713333333333338</v>
      </c>
      <c r="I17" s="39">
        <f>AVERAGE(I18:I29)</f>
        <v>4.163008333333333</v>
      </c>
      <c r="J17" s="206"/>
      <c r="K17" s="317">
        <f t="shared" si="4"/>
        <v>1385</v>
      </c>
      <c r="L17" s="318">
        <f>SUM(L18:L29)</f>
        <v>1142.9901</v>
      </c>
      <c r="M17" s="319">
        <f t="shared" si="1"/>
        <v>81.950000000000017</v>
      </c>
      <c r="N17" s="318">
        <f>SUM(N18:N29)</f>
        <v>27.003999999999998</v>
      </c>
      <c r="O17" s="320">
        <f t="shared" si="2"/>
        <v>2.3624999999999998</v>
      </c>
      <c r="P17" s="329"/>
    </row>
    <row r="18" spans="1:16" s="205" customFormat="1" ht="15" customHeight="1" x14ac:dyDescent="0.25">
      <c r="A18" s="10">
        <v>1</v>
      </c>
      <c r="B18" s="49">
        <v>20040</v>
      </c>
      <c r="C18" s="13" t="s">
        <v>13</v>
      </c>
      <c r="D18" s="183">
        <v>108</v>
      </c>
      <c r="E18" s="184">
        <v>0</v>
      </c>
      <c r="F18" s="184">
        <v>9.26</v>
      </c>
      <c r="G18" s="184">
        <v>41.67</v>
      </c>
      <c r="H18" s="184">
        <v>49.07</v>
      </c>
      <c r="I18" s="195">
        <f t="shared" si="7"/>
        <v>4.3981000000000003</v>
      </c>
      <c r="J18" s="206"/>
      <c r="K18" s="286">
        <f t="shared" si="4"/>
        <v>108</v>
      </c>
      <c r="L18" s="287">
        <f t="shared" si="5"/>
        <v>97.999200000000016</v>
      </c>
      <c r="M18" s="284">
        <f t="shared" si="1"/>
        <v>90.740000000000009</v>
      </c>
      <c r="N18" s="287">
        <f t="shared" si="6"/>
        <v>0</v>
      </c>
      <c r="O18" s="285">
        <f t="shared" si="2"/>
        <v>0</v>
      </c>
      <c r="P18" s="62"/>
    </row>
    <row r="19" spans="1:16" s="205" customFormat="1" ht="15" customHeight="1" x14ac:dyDescent="0.25">
      <c r="A19" s="208">
        <v>2</v>
      </c>
      <c r="B19" s="216">
        <v>20061</v>
      </c>
      <c r="C19" s="215" t="s">
        <v>15</v>
      </c>
      <c r="D19" s="183">
        <v>74</v>
      </c>
      <c r="E19" s="184">
        <v>1.35</v>
      </c>
      <c r="F19" s="184">
        <v>10.81</v>
      </c>
      <c r="G19" s="184">
        <v>44.59</v>
      </c>
      <c r="H19" s="184">
        <v>43.24</v>
      </c>
      <c r="I19" s="210">
        <f t="shared" si="7"/>
        <v>4.2969000000000008</v>
      </c>
      <c r="J19" s="206"/>
      <c r="K19" s="288">
        <f t="shared" si="4"/>
        <v>74</v>
      </c>
      <c r="L19" s="289">
        <f t="shared" si="5"/>
        <v>64.994200000000006</v>
      </c>
      <c r="M19" s="280">
        <f t="shared" si="1"/>
        <v>87.830000000000013</v>
      </c>
      <c r="N19" s="289">
        <f t="shared" si="6"/>
        <v>0.99900000000000011</v>
      </c>
      <c r="O19" s="281">
        <f t="shared" si="2"/>
        <v>1.35</v>
      </c>
      <c r="P19" s="62"/>
    </row>
    <row r="20" spans="1:16" s="205" customFormat="1" ht="15" customHeight="1" x14ac:dyDescent="0.25">
      <c r="A20" s="208">
        <v>3</v>
      </c>
      <c r="B20" s="216">
        <v>21020</v>
      </c>
      <c r="C20" s="215" t="s">
        <v>23</v>
      </c>
      <c r="D20" s="183">
        <v>109</v>
      </c>
      <c r="E20" s="184">
        <v>0</v>
      </c>
      <c r="F20" s="184">
        <v>11.01</v>
      </c>
      <c r="G20" s="184">
        <v>44.95</v>
      </c>
      <c r="H20" s="184">
        <v>44.04</v>
      </c>
      <c r="I20" s="210">
        <f t="shared" si="7"/>
        <v>4.3302999999999994</v>
      </c>
      <c r="J20" s="206"/>
      <c r="K20" s="288">
        <f t="shared" si="4"/>
        <v>109</v>
      </c>
      <c r="L20" s="289">
        <f t="shared" si="5"/>
        <v>96.999100000000013</v>
      </c>
      <c r="M20" s="280">
        <f t="shared" si="1"/>
        <v>88.990000000000009</v>
      </c>
      <c r="N20" s="289">
        <f t="shared" si="6"/>
        <v>0</v>
      </c>
      <c r="O20" s="281">
        <f t="shared" si="2"/>
        <v>0</v>
      </c>
      <c r="P20" s="62"/>
    </row>
    <row r="21" spans="1:16" s="205" customFormat="1" ht="15" customHeight="1" x14ac:dyDescent="0.25">
      <c r="A21" s="214">
        <v>4</v>
      </c>
      <c r="B21" s="216">
        <v>20060</v>
      </c>
      <c r="C21" s="215" t="s">
        <v>144</v>
      </c>
      <c r="D21" s="183">
        <v>187</v>
      </c>
      <c r="E21" s="184">
        <v>0</v>
      </c>
      <c r="F21" s="184">
        <v>13.37</v>
      </c>
      <c r="G21" s="184">
        <v>39.57</v>
      </c>
      <c r="H21" s="184">
        <v>47.06</v>
      </c>
      <c r="I21" s="210">
        <f t="shared" si="7"/>
        <v>4.3369</v>
      </c>
      <c r="J21" s="206"/>
      <c r="K21" s="288">
        <f t="shared" si="4"/>
        <v>187</v>
      </c>
      <c r="L21" s="289">
        <f t="shared" si="5"/>
        <v>161.99809999999999</v>
      </c>
      <c r="M21" s="280">
        <f t="shared" si="1"/>
        <v>86.63</v>
      </c>
      <c r="N21" s="289">
        <f t="shared" si="6"/>
        <v>0</v>
      </c>
      <c r="O21" s="281">
        <f t="shared" si="2"/>
        <v>0</v>
      </c>
      <c r="P21" s="62"/>
    </row>
    <row r="22" spans="1:16" s="205" customFormat="1" ht="15" customHeight="1" x14ac:dyDescent="0.25">
      <c r="A22" s="214">
        <v>5</v>
      </c>
      <c r="B22" s="216">
        <v>20400</v>
      </c>
      <c r="C22" s="215" t="s">
        <v>17</v>
      </c>
      <c r="D22" s="183">
        <v>167</v>
      </c>
      <c r="E22" s="184">
        <v>0</v>
      </c>
      <c r="F22" s="184">
        <v>6.59</v>
      </c>
      <c r="G22" s="184">
        <v>39.520000000000003</v>
      </c>
      <c r="H22" s="184">
        <v>53.89</v>
      </c>
      <c r="I22" s="210">
        <f t="shared" si="7"/>
        <v>4.4729999999999999</v>
      </c>
      <c r="J22" s="206"/>
      <c r="K22" s="288">
        <f t="shared" si="4"/>
        <v>167</v>
      </c>
      <c r="L22" s="289">
        <f t="shared" si="5"/>
        <v>155.99469999999999</v>
      </c>
      <c r="M22" s="280">
        <f t="shared" si="1"/>
        <v>93.41</v>
      </c>
      <c r="N22" s="289">
        <f t="shared" si="6"/>
        <v>0</v>
      </c>
      <c r="O22" s="281">
        <f t="shared" si="2"/>
        <v>0</v>
      </c>
      <c r="P22" s="62"/>
    </row>
    <row r="23" spans="1:16" s="205" customFormat="1" ht="15" customHeight="1" x14ac:dyDescent="0.25">
      <c r="A23" s="214">
        <v>6</v>
      </c>
      <c r="B23" s="216">
        <v>20080</v>
      </c>
      <c r="C23" s="215" t="s">
        <v>145</v>
      </c>
      <c r="D23" s="183">
        <v>117</v>
      </c>
      <c r="E23" s="184">
        <v>0.85</v>
      </c>
      <c r="F23" s="184">
        <v>23.93</v>
      </c>
      <c r="G23" s="184">
        <v>42.74</v>
      </c>
      <c r="H23" s="184">
        <v>32.479999999999997</v>
      </c>
      <c r="I23" s="210">
        <f t="shared" si="7"/>
        <v>4.0684999999999993</v>
      </c>
      <c r="J23" s="206"/>
      <c r="K23" s="288">
        <f t="shared" si="4"/>
        <v>117</v>
      </c>
      <c r="L23" s="289">
        <f t="shared" si="5"/>
        <v>88.007400000000004</v>
      </c>
      <c r="M23" s="280">
        <f t="shared" si="1"/>
        <v>75.22</v>
      </c>
      <c r="N23" s="289">
        <f t="shared" si="6"/>
        <v>0.99450000000000005</v>
      </c>
      <c r="O23" s="281">
        <f t="shared" si="2"/>
        <v>0.85</v>
      </c>
    </row>
    <row r="24" spans="1:16" s="205" customFormat="1" ht="15" customHeight="1" x14ac:dyDescent="0.25">
      <c r="A24" s="214">
        <v>7</v>
      </c>
      <c r="B24" s="216">
        <v>20460</v>
      </c>
      <c r="C24" s="215" t="s">
        <v>146</v>
      </c>
      <c r="D24" s="183">
        <v>108</v>
      </c>
      <c r="E24" s="184">
        <v>0.93</v>
      </c>
      <c r="F24" s="184">
        <v>12.04</v>
      </c>
      <c r="G24" s="184">
        <v>43.52</v>
      </c>
      <c r="H24" s="184">
        <v>43.52</v>
      </c>
      <c r="I24" s="210">
        <f t="shared" si="7"/>
        <v>4.2966000000000006</v>
      </c>
      <c r="J24" s="206"/>
      <c r="K24" s="288">
        <f t="shared" si="4"/>
        <v>108</v>
      </c>
      <c r="L24" s="289">
        <f t="shared" si="5"/>
        <v>94.003200000000021</v>
      </c>
      <c r="M24" s="280">
        <f t="shared" si="1"/>
        <v>87.04</v>
      </c>
      <c r="N24" s="289">
        <f t="shared" si="6"/>
        <v>1.0044000000000002</v>
      </c>
      <c r="O24" s="281">
        <f t="shared" si="2"/>
        <v>0.93</v>
      </c>
    </row>
    <row r="25" spans="1:16" s="205" customFormat="1" ht="15" customHeight="1" x14ac:dyDescent="0.25">
      <c r="A25" s="214">
        <v>8</v>
      </c>
      <c r="B25" s="216">
        <v>20550</v>
      </c>
      <c r="C25" s="215" t="s">
        <v>19</v>
      </c>
      <c r="D25" s="183">
        <v>80</v>
      </c>
      <c r="E25" s="184">
        <v>12.5</v>
      </c>
      <c r="F25" s="184">
        <v>15</v>
      </c>
      <c r="G25" s="184">
        <v>38.75</v>
      </c>
      <c r="H25" s="184">
        <v>33.75</v>
      </c>
      <c r="I25" s="210">
        <f t="shared" si="7"/>
        <v>3.9375</v>
      </c>
      <c r="J25" s="206"/>
      <c r="K25" s="288">
        <f t="shared" si="4"/>
        <v>80</v>
      </c>
      <c r="L25" s="289">
        <f t="shared" si="5"/>
        <v>58</v>
      </c>
      <c r="M25" s="280">
        <f t="shared" si="1"/>
        <v>72.5</v>
      </c>
      <c r="N25" s="289">
        <f t="shared" si="6"/>
        <v>10</v>
      </c>
      <c r="O25" s="281">
        <f t="shared" si="2"/>
        <v>12.5</v>
      </c>
    </row>
    <row r="26" spans="1:16" s="205" customFormat="1" ht="15" customHeight="1" x14ac:dyDescent="0.25">
      <c r="A26" s="214">
        <v>9</v>
      </c>
      <c r="B26" s="216">
        <v>20630</v>
      </c>
      <c r="C26" s="215" t="s">
        <v>20</v>
      </c>
      <c r="D26" s="183">
        <v>86</v>
      </c>
      <c r="E26" s="184">
        <v>1.1599999999999999</v>
      </c>
      <c r="F26" s="184">
        <v>15.12</v>
      </c>
      <c r="G26" s="184">
        <v>56.98</v>
      </c>
      <c r="H26" s="184">
        <v>26.74</v>
      </c>
      <c r="I26" s="210">
        <f t="shared" si="7"/>
        <v>4.093</v>
      </c>
      <c r="J26" s="206"/>
      <c r="K26" s="288">
        <f t="shared" si="4"/>
        <v>86</v>
      </c>
      <c r="L26" s="289">
        <f t="shared" si="5"/>
        <v>71.999200000000002</v>
      </c>
      <c r="M26" s="280">
        <f t="shared" si="1"/>
        <v>83.72</v>
      </c>
      <c r="N26" s="289">
        <f t="shared" si="6"/>
        <v>0.99759999999999993</v>
      </c>
      <c r="O26" s="281">
        <f t="shared" si="2"/>
        <v>1.1599999999999999</v>
      </c>
    </row>
    <row r="27" spans="1:16" s="205" customFormat="1" ht="15" customHeight="1" x14ac:dyDescent="0.25">
      <c r="A27" s="214">
        <v>10</v>
      </c>
      <c r="B27" s="216">
        <v>20810</v>
      </c>
      <c r="C27" s="215" t="s">
        <v>147</v>
      </c>
      <c r="D27" s="183">
        <v>106</v>
      </c>
      <c r="E27" s="184">
        <v>5.66</v>
      </c>
      <c r="F27" s="184">
        <v>27.36</v>
      </c>
      <c r="G27" s="184">
        <v>46.23</v>
      </c>
      <c r="H27" s="184">
        <v>20.75</v>
      </c>
      <c r="I27" s="210">
        <f t="shared" si="7"/>
        <v>3.8207</v>
      </c>
      <c r="J27" s="206"/>
      <c r="K27" s="288">
        <f t="shared" si="4"/>
        <v>106</v>
      </c>
      <c r="L27" s="289">
        <f t="shared" si="5"/>
        <v>70.998799999999989</v>
      </c>
      <c r="M27" s="280">
        <f t="shared" si="1"/>
        <v>66.97999999999999</v>
      </c>
      <c r="N27" s="289">
        <f t="shared" si="6"/>
        <v>5.9996</v>
      </c>
      <c r="O27" s="281">
        <f t="shared" si="2"/>
        <v>5.66</v>
      </c>
    </row>
    <row r="28" spans="1:16" s="205" customFormat="1" ht="15" customHeight="1" x14ac:dyDescent="0.25">
      <c r="A28" s="214">
        <v>11</v>
      </c>
      <c r="B28" s="216">
        <v>20900</v>
      </c>
      <c r="C28" s="215" t="s">
        <v>148</v>
      </c>
      <c r="D28" s="183">
        <v>150</v>
      </c>
      <c r="E28" s="184">
        <v>2.67</v>
      </c>
      <c r="F28" s="184">
        <v>23.33</v>
      </c>
      <c r="G28" s="184">
        <v>47.33</v>
      </c>
      <c r="H28" s="184">
        <v>26.67</v>
      </c>
      <c r="I28" s="210">
        <f t="shared" si="7"/>
        <v>3.98</v>
      </c>
      <c r="J28" s="206"/>
      <c r="K28" s="288">
        <f t="shared" si="4"/>
        <v>150</v>
      </c>
      <c r="L28" s="289">
        <f t="shared" si="5"/>
        <v>111</v>
      </c>
      <c r="M28" s="280">
        <f t="shared" si="1"/>
        <v>74</v>
      </c>
      <c r="N28" s="289">
        <f t="shared" si="6"/>
        <v>4.0049999999999999</v>
      </c>
      <c r="O28" s="281">
        <f t="shared" si="2"/>
        <v>2.67</v>
      </c>
    </row>
    <row r="29" spans="1:16" s="205" customFormat="1" ht="15" customHeight="1" thickBot="1" x14ac:dyDescent="0.3">
      <c r="A29" s="199">
        <v>12</v>
      </c>
      <c r="B29" s="201">
        <v>21350</v>
      </c>
      <c r="C29" s="200" t="s">
        <v>149</v>
      </c>
      <c r="D29" s="158">
        <v>93</v>
      </c>
      <c r="E29" s="159">
        <v>3.23</v>
      </c>
      <c r="F29" s="159">
        <v>20.43</v>
      </c>
      <c r="G29" s="159">
        <v>56.99</v>
      </c>
      <c r="H29" s="160">
        <v>19.350000000000001</v>
      </c>
      <c r="I29" s="196">
        <f t="shared" si="7"/>
        <v>3.9246000000000003</v>
      </c>
      <c r="J29" s="206"/>
      <c r="K29" s="290">
        <f t="shared" si="4"/>
        <v>93</v>
      </c>
      <c r="L29" s="291">
        <f t="shared" si="5"/>
        <v>70.996200000000002</v>
      </c>
      <c r="M29" s="282">
        <f t="shared" si="1"/>
        <v>76.34</v>
      </c>
      <c r="N29" s="291">
        <f t="shared" si="6"/>
        <v>3.0038999999999998</v>
      </c>
      <c r="O29" s="283">
        <f t="shared" si="2"/>
        <v>3.23</v>
      </c>
    </row>
    <row r="30" spans="1:16" s="205" customFormat="1" ht="15" customHeight="1" thickBot="1" x14ac:dyDescent="0.3">
      <c r="A30" s="35"/>
      <c r="B30" s="51"/>
      <c r="C30" s="37" t="s">
        <v>105</v>
      </c>
      <c r="D30" s="197">
        <f>SUM(D31:D47)</f>
        <v>1847</v>
      </c>
      <c r="E30" s="198">
        <f t="shared" ref="E30:H30" si="9">AVERAGE(E31:E47)</f>
        <v>3.262941176470588</v>
      </c>
      <c r="F30" s="198">
        <f t="shared" si="9"/>
        <v>19.994705882352935</v>
      </c>
      <c r="G30" s="198">
        <f t="shared" si="9"/>
        <v>43.832941176470591</v>
      </c>
      <c r="H30" s="198">
        <f t="shared" si="9"/>
        <v>32.910588235294128</v>
      </c>
      <c r="I30" s="39">
        <f>AVERAGE(I31:I47)</f>
        <v>4.0639470588235298</v>
      </c>
      <c r="J30" s="206"/>
      <c r="K30" s="317">
        <f t="shared" si="4"/>
        <v>1847</v>
      </c>
      <c r="L30" s="318">
        <f>SUM(L31:L47)</f>
        <v>1387.0076999999999</v>
      </c>
      <c r="M30" s="319">
        <f t="shared" si="1"/>
        <v>76.743529411764712</v>
      </c>
      <c r="N30" s="318">
        <f>SUM(N31:N47)</f>
        <v>68.996600000000001</v>
      </c>
      <c r="O30" s="320">
        <f t="shared" si="2"/>
        <v>3.262941176470588</v>
      </c>
    </row>
    <row r="31" spans="1:16" s="205" customFormat="1" ht="15" customHeight="1" x14ac:dyDescent="0.25">
      <c r="A31" s="10">
        <v>1</v>
      </c>
      <c r="B31" s="49">
        <v>30070</v>
      </c>
      <c r="C31" s="13" t="s">
        <v>26</v>
      </c>
      <c r="D31" s="172">
        <v>143</v>
      </c>
      <c r="E31" s="173">
        <v>7.69</v>
      </c>
      <c r="F31" s="173">
        <v>32.869999999999997</v>
      </c>
      <c r="G31" s="173">
        <v>41.96</v>
      </c>
      <c r="H31" s="173">
        <v>17.48</v>
      </c>
      <c r="I31" s="195">
        <f t="shared" si="7"/>
        <v>3.6923000000000004</v>
      </c>
      <c r="J31" s="7"/>
      <c r="K31" s="286">
        <f t="shared" si="4"/>
        <v>143</v>
      </c>
      <c r="L31" s="287">
        <f t="shared" si="5"/>
        <v>84.999200000000002</v>
      </c>
      <c r="M31" s="284">
        <f t="shared" si="1"/>
        <v>59.44</v>
      </c>
      <c r="N31" s="287">
        <f t="shared" si="6"/>
        <v>10.996700000000001</v>
      </c>
      <c r="O31" s="285">
        <f t="shared" si="2"/>
        <v>7.69</v>
      </c>
    </row>
    <row r="32" spans="1:16" s="205" customFormat="1" ht="15" customHeight="1" x14ac:dyDescent="0.25">
      <c r="A32" s="214">
        <v>2</v>
      </c>
      <c r="B32" s="216">
        <v>30480</v>
      </c>
      <c r="C32" s="215" t="s">
        <v>113</v>
      </c>
      <c r="D32" s="183">
        <v>126</v>
      </c>
      <c r="E32" s="184">
        <v>0</v>
      </c>
      <c r="F32" s="184">
        <v>11.11</v>
      </c>
      <c r="G32" s="184">
        <v>43.65</v>
      </c>
      <c r="H32" s="184">
        <v>45.24</v>
      </c>
      <c r="I32" s="210">
        <f t="shared" si="7"/>
        <v>4.3413000000000004</v>
      </c>
      <c r="J32" s="7"/>
      <c r="K32" s="288">
        <f t="shared" si="4"/>
        <v>126</v>
      </c>
      <c r="L32" s="289">
        <f t="shared" si="5"/>
        <v>112.00139999999999</v>
      </c>
      <c r="M32" s="280">
        <f t="shared" si="1"/>
        <v>88.89</v>
      </c>
      <c r="N32" s="289">
        <f t="shared" si="6"/>
        <v>0</v>
      </c>
      <c r="O32" s="281">
        <f t="shared" si="2"/>
        <v>0</v>
      </c>
    </row>
    <row r="33" spans="1:15" s="205" customFormat="1" ht="15" customHeight="1" x14ac:dyDescent="0.25">
      <c r="A33" s="214">
        <v>3</v>
      </c>
      <c r="B33" s="203">
        <v>30460</v>
      </c>
      <c r="C33" s="202" t="s">
        <v>31</v>
      </c>
      <c r="D33" s="183">
        <v>166</v>
      </c>
      <c r="E33" s="184">
        <v>1.81</v>
      </c>
      <c r="F33" s="184">
        <v>12.05</v>
      </c>
      <c r="G33" s="184">
        <v>47.59</v>
      </c>
      <c r="H33" s="184">
        <v>38.549999999999997</v>
      </c>
      <c r="I33" s="204">
        <f t="shared" si="7"/>
        <v>4.2287999999999997</v>
      </c>
      <c r="J33" s="7"/>
      <c r="K33" s="288">
        <f t="shared" si="4"/>
        <v>166</v>
      </c>
      <c r="L33" s="289">
        <f t="shared" si="5"/>
        <v>142.9924</v>
      </c>
      <c r="M33" s="280">
        <f t="shared" si="1"/>
        <v>86.14</v>
      </c>
      <c r="N33" s="289">
        <f t="shared" si="6"/>
        <v>3.0046000000000004</v>
      </c>
      <c r="O33" s="281">
        <f t="shared" si="2"/>
        <v>1.81</v>
      </c>
    </row>
    <row r="34" spans="1:15" s="205" customFormat="1" ht="15" customHeight="1" x14ac:dyDescent="0.25">
      <c r="A34" s="214">
        <v>4</v>
      </c>
      <c r="B34" s="216">
        <v>30030</v>
      </c>
      <c r="C34" s="215" t="s">
        <v>150</v>
      </c>
      <c r="D34" s="183">
        <v>116</v>
      </c>
      <c r="E34" s="184">
        <v>0.86</v>
      </c>
      <c r="F34" s="184">
        <v>15.52</v>
      </c>
      <c r="G34" s="184">
        <v>36.21</v>
      </c>
      <c r="H34" s="184">
        <v>47.41</v>
      </c>
      <c r="I34" s="210">
        <f t="shared" si="7"/>
        <v>4.3016999999999994</v>
      </c>
      <c r="J34" s="7"/>
      <c r="K34" s="288">
        <f t="shared" si="4"/>
        <v>116</v>
      </c>
      <c r="L34" s="289">
        <f t="shared" si="5"/>
        <v>96.999200000000002</v>
      </c>
      <c r="M34" s="280">
        <f t="shared" si="1"/>
        <v>83.62</v>
      </c>
      <c r="N34" s="289">
        <f t="shared" si="6"/>
        <v>0.99760000000000004</v>
      </c>
      <c r="O34" s="281">
        <f t="shared" si="2"/>
        <v>0.86</v>
      </c>
    </row>
    <row r="35" spans="1:15" s="205" customFormat="1" ht="15" customHeight="1" x14ac:dyDescent="0.25">
      <c r="A35" s="214">
        <v>5</v>
      </c>
      <c r="B35" s="216">
        <v>31000</v>
      </c>
      <c r="C35" s="215" t="s">
        <v>39</v>
      </c>
      <c r="D35" s="183">
        <v>75</v>
      </c>
      <c r="E35" s="184">
        <v>0</v>
      </c>
      <c r="F35" s="184">
        <v>10.67</v>
      </c>
      <c r="G35" s="184">
        <v>38.67</v>
      </c>
      <c r="H35" s="184">
        <v>50.67</v>
      </c>
      <c r="I35" s="210">
        <f t="shared" si="7"/>
        <v>4.4004000000000003</v>
      </c>
      <c r="J35" s="7"/>
      <c r="K35" s="288">
        <f t="shared" si="4"/>
        <v>75</v>
      </c>
      <c r="L35" s="289">
        <f t="shared" si="5"/>
        <v>67.004999999999995</v>
      </c>
      <c r="M35" s="280">
        <f t="shared" si="1"/>
        <v>89.34</v>
      </c>
      <c r="N35" s="289">
        <f t="shared" si="6"/>
        <v>0</v>
      </c>
      <c r="O35" s="281">
        <f t="shared" si="2"/>
        <v>0</v>
      </c>
    </row>
    <row r="36" spans="1:15" s="205" customFormat="1" ht="15" customHeight="1" x14ac:dyDescent="0.25">
      <c r="A36" s="214">
        <v>6</v>
      </c>
      <c r="B36" s="216">
        <v>30130</v>
      </c>
      <c r="C36" s="215" t="s">
        <v>27</v>
      </c>
      <c r="D36" s="183">
        <v>54</v>
      </c>
      <c r="E36" s="184">
        <v>0</v>
      </c>
      <c r="F36" s="184">
        <v>22.22</v>
      </c>
      <c r="G36" s="184">
        <v>40.74</v>
      </c>
      <c r="H36" s="184">
        <v>37.04</v>
      </c>
      <c r="I36" s="210">
        <f t="shared" si="7"/>
        <v>4.1482000000000001</v>
      </c>
      <c r="J36" s="7"/>
      <c r="K36" s="288">
        <f t="shared" si="4"/>
        <v>54</v>
      </c>
      <c r="L36" s="289">
        <f t="shared" si="5"/>
        <v>42.001199999999997</v>
      </c>
      <c r="M36" s="280">
        <f t="shared" si="1"/>
        <v>77.78</v>
      </c>
      <c r="N36" s="289">
        <f t="shared" si="6"/>
        <v>0</v>
      </c>
      <c r="O36" s="281">
        <f t="shared" si="2"/>
        <v>0</v>
      </c>
    </row>
    <row r="37" spans="1:15" s="205" customFormat="1" ht="15" customHeight="1" x14ac:dyDescent="0.25">
      <c r="A37" s="214">
        <v>7</v>
      </c>
      <c r="B37" s="216">
        <v>30160</v>
      </c>
      <c r="C37" s="215" t="s">
        <v>151</v>
      </c>
      <c r="D37" s="183">
        <v>154</v>
      </c>
      <c r="E37" s="184">
        <v>4.55</v>
      </c>
      <c r="F37" s="184">
        <v>35.06</v>
      </c>
      <c r="G37" s="184">
        <v>40.909999999999997</v>
      </c>
      <c r="H37" s="184">
        <v>19.48</v>
      </c>
      <c r="I37" s="210">
        <f t="shared" si="7"/>
        <v>3.7531999999999992</v>
      </c>
      <c r="J37" s="7"/>
      <c r="K37" s="288">
        <f t="shared" si="4"/>
        <v>154</v>
      </c>
      <c r="L37" s="289">
        <f t="shared" si="5"/>
        <v>93.000599999999991</v>
      </c>
      <c r="M37" s="280">
        <f t="shared" si="1"/>
        <v>60.39</v>
      </c>
      <c r="N37" s="289">
        <f t="shared" si="6"/>
        <v>7.0069999999999997</v>
      </c>
      <c r="O37" s="281">
        <f t="shared" si="2"/>
        <v>4.55</v>
      </c>
    </row>
    <row r="38" spans="1:15" s="205" customFormat="1" ht="15" customHeight="1" x14ac:dyDescent="0.25">
      <c r="A38" s="214">
        <v>8</v>
      </c>
      <c r="B38" s="216">
        <v>30310</v>
      </c>
      <c r="C38" s="215" t="s">
        <v>29</v>
      </c>
      <c r="D38" s="183">
        <v>58</v>
      </c>
      <c r="E38" s="184">
        <v>8.6199999999999992</v>
      </c>
      <c r="F38" s="184">
        <v>32.76</v>
      </c>
      <c r="G38" s="184">
        <v>44.83</v>
      </c>
      <c r="H38" s="184">
        <v>13.79</v>
      </c>
      <c r="I38" s="210">
        <f t="shared" si="7"/>
        <v>3.6378999999999997</v>
      </c>
      <c r="J38" s="7"/>
      <c r="K38" s="288">
        <f t="shared" si="4"/>
        <v>58</v>
      </c>
      <c r="L38" s="289">
        <f t="shared" si="5"/>
        <v>33.999600000000001</v>
      </c>
      <c r="M38" s="280">
        <f t="shared" si="1"/>
        <v>58.62</v>
      </c>
      <c r="N38" s="289">
        <f t="shared" si="6"/>
        <v>4.9996</v>
      </c>
      <c r="O38" s="281">
        <f t="shared" si="2"/>
        <v>8.6199999999999992</v>
      </c>
    </row>
    <row r="39" spans="1:15" s="205" customFormat="1" ht="15" customHeight="1" x14ac:dyDescent="0.25">
      <c r="A39" s="214">
        <v>9</v>
      </c>
      <c r="B39" s="216">
        <v>30440</v>
      </c>
      <c r="C39" s="215" t="s">
        <v>30</v>
      </c>
      <c r="D39" s="183">
        <v>84</v>
      </c>
      <c r="E39" s="184">
        <v>2.38</v>
      </c>
      <c r="F39" s="184">
        <v>15.48</v>
      </c>
      <c r="G39" s="184">
        <v>41.67</v>
      </c>
      <c r="H39" s="184">
        <v>40.479999999999997</v>
      </c>
      <c r="I39" s="210">
        <f t="shared" si="7"/>
        <v>4.2027999999999999</v>
      </c>
      <c r="J39" s="7"/>
      <c r="K39" s="288">
        <f t="shared" si="4"/>
        <v>84</v>
      </c>
      <c r="L39" s="289">
        <f t="shared" si="5"/>
        <v>69.006</v>
      </c>
      <c r="M39" s="280">
        <f t="shared" si="1"/>
        <v>82.15</v>
      </c>
      <c r="N39" s="289">
        <f t="shared" si="6"/>
        <v>1.9991999999999999</v>
      </c>
      <c r="O39" s="281">
        <f t="shared" si="2"/>
        <v>2.38</v>
      </c>
    </row>
    <row r="40" spans="1:15" s="205" customFormat="1" ht="15" customHeight="1" x14ac:dyDescent="0.25">
      <c r="A40" s="214">
        <v>10</v>
      </c>
      <c r="B40" s="216">
        <v>30500</v>
      </c>
      <c r="C40" s="215" t="s">
        <v>152</v>
      </c>
      <c r="D40" s="183">
        <v>19</v>
      </c>
      <c r="E40" s="184">
        <v>0</v>
      </c>
      <c r="F40" s="184">
        <v>5.26</v>
      </c>
      <c r="G40" s="184">
        <v>47.37</v>
      </c>
      <c r="H40" s="184">
        <v>47.37</v>
      </c>
      <c r="I40" s="210">
        <f t="shared" si="7"/>
        <v>4.4211</v>
      </c>
      <c r="J40" s="7"/>
      <c r="K40" s="288">
        <f t="shared" si="4"/>
        <v>19</v>
      </c>
      <c r="L40" s="289">
        <f t="shared" si="5"/>
        <v>18.000599999999999</v>
      </c>
      <c r="M40" s="280">
        <f t="shared" si="1"/>
        <v>94.74</v>
      </c>
      <c r="N40" s="289">
        <f t="shared" si="6"/>
        <v>0</v>
      </c>
      <c r="O40" s="281">
        <f t="shared" si="2"/>
        <v>0</v>
      </c>
    </row>
    <row r="41" spans="1:15" s="205" customFormat="1" ht="15" customHeight="1" x14ac:dyDescent="0.25">
      <c r="A41" s="214">
        <v>11</v>
      </c>
      <c r="B41" s="216">
        <v>30530</v>
      </c>
      <c r="C41" s="215" t="s">
        <v>153</v>
      </c>
      <c r="D41" s="183">
        <v>203</v>
      </c>
      <c r="E41" s="184">
        <v>8.3699999999999992</v>
      </c>
      <c r="F41" s="184">
        <v>24.63</v>
      </c>
      <c r="G41" s="184">
        <v>50.25</v>
      </c>
      <c r="H41" s="184">
        <v>16.75</v>
      </c>
      <c r="I41" s="210">
        <f t="shared" si="7"/>
        <v>3.7538</v>
      </c>
      <c r="J41" s="7"/>
      <c r="K41" s="288">
        <f t="shared" si="4"/>
        <v>203</v>
      </c>
      <c r="L41" s="289">
        <f t="shared" si="5"/>
        <v>136.01</v>
      </c>
      <c r="M41" s="280">
        <f t="shared" si="1"/>
        <v>67</v>
      </c>
      <c r="N41" s="289">
        <f t="shared" si="6"/>
        <v>16.991099999999999</v>
      </c>
      <c r="O41" s="281">
        <f t="shared" si="2"/>
        <v>8.3699999999999992</v>
      </c>
    </row>
    <row r="42" spans="1:15" s="205" customFormat="1" ht="15" customHeight="1" x14ac:dyDescent="0.25">
      <c r="A42" s="214">
        <v>12</v>
      </c>
      <c r="B42" s="216">
        <v>30640</v>
      </c>
      <c r="C42" s="215" t="s">
        <v>34</v>
      </c>
      <c r="D42" s="183">
        <v>72</v>
      </c>
      <c r="E42" s="184">
        <v>0</v>
      </c>
      <c r="F42" s="184">
        <v>12.5</v>
      </c>
      <c r="G42" s="184">
        <v>43.06</v>
      </c>
      <c r="H42" s="184">
        <v>44.44</v>
      </c>
      <c r="I42" s="210">
        <f t="shared" si="7"/>
        <v>4.3193999999999999</v>
      </c>
      <c r="J42" s="7"/>
      <c r="K42" s="288">
        <f t="shared" si="4"/>
        <v>72</v>
      </c>
      <c r="L42" s="289">
        <f t="shared" si="5"/>
        <v>63</v>
      </c>
      <c r="M42" s="280">
        <f t="shared" si="1"/>
        <v>87.5</v>
      </c>
      <c r="N42" s="289">
        <f t="shared" si="6"/>
        <v>0</v>
      </c>
      <c r="O42" s="281">
        <f t="shared" si="2"/>
        <v>0</v>
      </c>
    </row>
    <row r="43" spans="1:15" s="205" customFormat="1" ht="15" customHeight="1" x14ac:dyDescent="0.25">
      <c r="A43" s="214">
        <v>13</v>
      </c>
      <c r="B43" s="216">
        <v>30650</v>
      </c>
      <c r="C43" s="215" t="s">
        <v>154</v>
      </c>
      <c r="D43" s="183">
        <v>136</v>
      </c>
      <c r="E43" s="184">
        <v>0</v>
      </c>
      <c r="F43" s="184">
        <v>23.53</v>
      </c>
      <c r="G43" s="184">
        <v>43.38</v>
      </c>
      <c r="H43" s="184">
        <v>33.090000000000003</v>
      </c>
      <c r="I43" s="210">
        <f t="shared" si="7"/>
        <v>4.095600000000001</v>
      </c>
      <c r="J43" s="7"/>
      <c r="K43" s="288">
        <f t="shared" si="4"/>
        <v>136</v>
      </c>
      <c r="L43" s="289">
        <f t="shared" si="5"/>
        <v>103.9992</v>
      </c>
      <c r="M43" s="280">
        <f t="shared" si="1"/>
        <v>76.47</v>
      </c>
      <c r="N43" s="289">
        <f t="shared" si="6"/>
        <v>0</v>
      </c>
      <c r="O43" s="281">
        <f t="shared" si="2"/>
        <v>0</v>
      </c>
    </row>
    <row r="44" spans="1:15" s="205" customFormat="1" ht="15" customHeight="1" x14ac:dyDescent="0.25">
      <c r="A44" s="214">
        <v>14</v>
      </c>
      <c r="B44" s="216">
        <v>30790</v>
      </c>
      <c r="C44" s="215" t="s">
        <v>36</v>
      </c>
      <c r="D44" s="183">
        <v>100</v>
      </c>
      <c r="E44" s="184">
        <v>5</v>
      </c>
      <c r="F44" s="184">
        <v>28</v>
      </c>
      <c r="G44" s="184">
        <v>43</v>
      </c>
      <c r="H44" s="184">
        <v>24</v>
      </c>
      <c r="I44" s="210">
        <f t="shared" si="7"/>
        <v>3.86</v>
      </c>
      <c r="J44" s="7"/>
      <c r="K44" s="288">
        <f t="shared" si="4"/>
        <v>100</v>
      </c>
      <c r="L44" s="289">
        <f t="shared" si="5"/>
        <v>67</v>
      </c>
      <c r="M44" s="280">
        <f t="shared" si="1"/>
        <v>67</v>
      </c>
      <c r="N44" s="289">
        <f t="shared" si="6"/>
        <v>5</v>
      </c>
      <c r="O44" s="281">
        <f t="shared" si="2"/>
        <v>5</v>
      </c>
    </row>
    <row r="45" spans="1:15" s="205" customFormat="1" ht="15" customHeight="1" x14ac:dyDescent="0.25">
      <c r="A45" s="214">
        <v>15</v>
      </c>
      <c r="B45" s="216">
        <v>30890</v>
      </c>
      <c r="C45" s="215" t="s">
        <v>155</v>
      </c>
      <c r="D45" s="183">
        <v>66</v>
      </c>
      <c r="E45" s="184">
        <v>6.06</v>
      </c>
      <c r="F45" s="184">
        <v>21.21</v>
      </c>
      <c r="G45" s="184">
        <v>40.909999999999997</v>
      </c>
      <c r="H45" s="184">
        <v>31.82</v>
      </c>
      <c r="I45" s="210">
        <f t="shared" si="7"/>
        <v>3.9849000000000001</v>
      </c>
      <c r="J45" s="7"/>
      <c r="K45" s="288">
        <f t="shared" si="4"/>
        <v>66</v>
      </c>
      <c r="L45" s="289">
        <f t="shared" si="5"/>
        <v>48.001799999999996</v>
      </c>
      <c r="M45" s="280">
        <f t="shared" si="1"/>
        <v>72.72999999999999</v>
      </c>
      <c r="N45" s="289">
        <f t="shared" si="6"/>
        <v>3.9995999999999996</v>
      </c>
      <c r="O45" s="281">
        <f t="shared" si="2"/>
        <v>6.06</v>
      </c>
    </row>
    <row r="46" spans="1:15" s="205" customFormat="1" ht="15" customHeight="1" x14ac:dyDescent="0.25">
      <c r="A46" s="214">
        <v>16</v>
      </c>
      <c r="B46" s="216">
        <v>30940</v>
      </c>
      <c r="C46" s="215" t="s">
        <v>38</v>
      </c>
      <c r="D46" s="183">
        <v>127</v>
      </c>
      <c r="E46" s="184">
        <v>4.72</v>
      </c>
      <c r="F46" s="184">
        <v>13.39</v>
      </c>
      <c r="G46" s="184">
        <v>49.61</v>
      </c>
      <c r="H46" s="184">
        <v>32.28</v>
      </c>
      <c r="I46" s="210">
        <f t="shared" si="7"/>
        <v>4.0945</v>
      </c>
      <c r="J46" s="7"/>
      <c r="K46" s="288">
        <f t="shared" si="4"/>
        <v>127</v>
      </c>
      <c r="L46" s="289">
        <f t="shared" si="5"/>
        <v>104.00030000000001</v>
      </c>
      <c r="M46" s="280">
        <f t="shared" si="1"/>
        <v>81.89</v>
      </c>
      <c r="N46" s="289">
        <f t="shared" si="6"/>
        <v>5.9943999999999997</v>
      </c>
      <c r="O46" s="281">
        <f t="shared" si="2"/>
        <v>4.72</v>
      </c>
    </row>
    <row r="47" spans="1:15" s="205" customFormat="1" ht="15" customHeight="1" thickBot="1" x14ac:dyDescent="0.3">
      <c r="A47" s="214">
        <v>17</v>
      </c>
      <c r="B47" s="201">
        <v>31480</v>
      </c>
      <c r="C47" s="200" t="s">
        <v>40</v>
      </c>
      <c r="D47" s="158">
        <v>148</v>
      </c>
      <c r="E47" s="159">
        <v>5.41</v>
      </c>
      <c r="F47" s="159">
        <v>23.65</v>
      </c>
      <c r="G47" s="159">
        <v>51.35</v>
      </c>
      <c r="H47" s="160">
        <v>19.59</v>
      </c>
      <c r="I47" s="196">
        <f t="shared" si="7"/>
        <v>3.8511999999999995</v>
      </c>
      <c r="J47" s="7"/>
      <c r="K47" s="290">
        <f t="shared" si="4"/>
        <v>148</v>
      </c>
      <c r="L47" s="291">
        <f t="shared" si="5"/>
        <v>104.99119999999999</v>
      </c>
      <c r="M47" s="282">
        <f t="shared" si="1"/>
        <v>70.94</v>
      </c>
      <c r="N47" s="291">
        <f t="shared" si="6"/>
        <v>8.0068000000000001</v>
      </c>
      <c r="O47" s="283">
        <f t="shared" si="2"/>
        <v>5.41</v>
      </c>
    </row>
    <row r="48" spans="1:15" s="205" customFormat="1" ht="15" customHeight="1" thickBot="1" x14ac:dyDescent="0.3">
      <c r="A48" s="35"/>
      <c r="B48" s="51"/>
      <c r="C48" s="37" t="s">
        <v>106</v>
      </c>
      <c r="D48" s="197">
        <f>SUM(D49:D68)</f>
        <v>2189</v>
      </c>
      <c r="E48" s="97">
        <f t="shared" ref="E48:H48" si="10">AVERAGE(E49:E68)</f>
        <v>3.1989999999999998</v>
      </c>
      <c r="F48" s="97">
        <f t="shared" si="10"/>
        <v>18.303499999999996</v>
      </c>
      <c r="G48" s="97">
        <f t="shared" si="10"/>
        <v>38.609500000000011</v>
      </c>
      <c r="H48" s="97">
        <f t="shared" si="10"/>
        <v>39.889000000000003</v>
      </c>
      <c r="I48" s="41">
        <f>AVERAGE(I49:I68)</f>
        <v>4.1519149999999998</v>
      </c>
      <c r="J48" s="206"/>
      <c r="K48" s="317">
        <f t="shared" si="4"/>
        <v>2189</v>
      </c>
      <c r="L48" s="318">
        <f>SUM(L49:L67)</f>
        <v>1704.0495999999998</v>
      </c>
      <c r="M48" s="319">
        <f t="shared" si="1"/>
        <v>78.498500000000007</v>
      </c>
      <c r="N48" s="318">
        <f>SUM(N49:N67)</f>
        <v>45.994</v>
      </c>
      <c r="O48" s="320">
        <f t="shared" si="2"/>
        <v>3.1989999999999998</v>
      </c>
    </row>
    <row r="49" spans="1:15" s="205" customFormat="1" ht="15" customHeight="1" x14ac:dyDescent="0.25">
      <c r="A49" s="212">
        <v>1</v>
      </c>
      <c r="B49" s="49">
        <v>40010</v>
      </c>
      <c r="C49" s="13" t="s">
        <v>41</v>
      </c>
      <c r="D49" s="172">
        <v>256</v>
      </c>
      <c r="E49" s="173">
        <v>0.78</v>
      </c>
      <c r="F49" s="173">
        <v>8.98</v>
      </c>
      <c r="G49" s="173">
        <v>46.88</v>
      </c>
      <c r="H49" s="173">
        <v>43.36</v>
      </c>
      <c r="I49" s="195">
        <f t="shared" si="7"/>
        <v>4.3282000000000007</v>
      </c>
      <c r="J49" s="206"/>
      <c r="K49" s="286">
        <f t="shared" si="4"/>
        <v>256</v>
      </c>
      <c r="L49" s="287">
        <f t="shared" si="5"/>
        <v>231.01440000000002</v>
      </c>
      <c r="M49" s="284">
        <f t="shared" si="1"/>
        <v>90.240000000000009</v>
      </c>
      <c r="N49" s="287">
        <f t="shared" si="6"/>
        <v>1.9968000000000001</v>
      </c>
      <c r="O49" s="285">
        <f t="shared" si="2"/>
        <v>0.78</v>
      </c>
    </row>
    <row r="50" spans="1:15" s="205" customFormat="1" ht="15" customHeight="1" x14ac:dyDescent="0.25">
      <c r="A50" s="209">
        <v>2</v>
      </c>
      <c r="B50" s="216">
        <v>40030</v>
      </c>
      <c r="C50" s="215" t="s">
        <v>43</v>
      </c>
      <c r="D50" s="183">
        <v>54</v>
      </c>
      <c r="E50" s="184">
        <v>1.85</v>
      </c>
      <c r="F50" s="184">
        <v>0</v>
      </c>
      <c r="G50" s="184">
        <v>42.59</v>
      </c>
      <c r="H50" s="184">
        <v>55.56</v>
      </c>
      <c r="I50" s="210">
        <f t="shared" si="7"/>
        <v>4.5186000000000002</v>
      </c>
      <c r="J50" s="206"/>
      <c r="K50" s="288">
        <f t="shared" si="4"/>
        <v>54</v>
      </c>
      <c r="L50" s="289">
        <f t="shared" si="5"/>
        <v>53.001000000000005</v>
      </c>
      <c r="M50" s="280">
        <f t="shared" si="1"/>
        <v>98.15</v>
      </c>
      <c r="N50" s="289">
        <f t="shared" si="6"/>
        <v>0.99900000000000011</v>
      </c>
      <c r="O50" s="281">
        <f t="shared" si="2"/>
        <v>1.85</v>
      </c>
    </row>
    <row r="51" spans="1:15" s="205" customFormat="1" ht="15" customHeight="1" x14ac:dyDescent="0.25">
      <c r="A51" s="209">
        <v>3</v>
      </c>
      <c r="B51" s="216">
        <v>40410</v>
      </c>
      <c r="C51" s="215" t="s">
        <v>50</v>
      </c>
      <c r="D51" s="183">
        <v>204</v>
      </c>
      <c r="E51" s="184">
        <v>0</v>
      </c>
      <c r="F51" s="184">
        <v>5.39</v>
      </c>
      <c r="G51" s="184">
        <v>41.67</v>
      </c>
      <c r="H51" s="184">
        <v>52.94</v>
      </c>
      <c r="I51" s="210">
        <f t="shared" si="7"/>
        <v>4.4754999999999994</v>
      </c>
      <c r="J51" s="206"/>
      <c r="K51" s="288">
        <f t="shared" si="4"/>
        <v>204</v>
      </c>
      <c r="L51" s="289">
        <f t="shared" si="5"/>
        <v>193.00439999999998</v>
      </c>
      <c r="M51" s="280">
        <f t="shared" si="1"/>
        <v>94.61</v>
      </c>
      <c r="N51" s="289">
        <f t="shared" si="6"/>
        <v>0</v>
      </c>
      <c r="O51" s="281">
        <f t="shared" si="2"/>
        <v>0</v>
      </c>
    </row>
    <row r="52" spans="1:15" s="205" customFormat="1" ht="15" customHeight="1" x14ac:dyDescent="0.25">
      <c r="A52" s="209">
        <v>4</v>
      </c>
      <c r="B52" s="216">
        <v>40011</v>
      </c>
      <c r="C52" s="215" t="s">
        <v>42</v>
      </c>
      <c r="D52" s="183">
        <v>252</v>
      </c>
      <c r="E52" s="184">
        <v>0.79</v>
      </c>
      <c r="F52" s="184">
        <v>18.25</v>
      </c>
      <c r="G52" s="184">
        <v>34.130000000000003</v>
      </c>
      <c r="H52" s="184">
        <v>46.83</v>
      </c>
      <c r="I52" s="210">
        <f t="shared" si="7"/>
        <v>4.2699999999999996</v>
      </c>
      <c r="J52" s="206"/>
      <c r="K52" s="288">
        <f t="shared" si="4"/>
        <v>252</v>
      </c>
      <c r="L52" s="289">
        <f t="shared" si="5"/>
        <v>204.01920000000001</v>
      </c>
      <c r="M52" s="280">
        <f t="shared" si="1"/>
        <v>80.960000000000008</v>
      </c>
      <c r="N52" s="289">
        <f t="shared" si="6"/>
        <v>1.9908000000000001</v>
      </c>
      <c r="O52" s="281">
        <f t="shared" si="2"/>
        <v>0.79</v>
      </c>
    </row>
    <row r="53" spans="1:15" s="205" customFormat="1" ht="15" customHeight="1" x14ac:dyDescent="0.25">
      <c r="A53" s="209">
        <v>5</v>
      </c>
      <c r="B53" s="216">
        <v>40080</v>
      </c>
      <c r="C53" s="215" t="s">
        <v>98</v>
      </c>
      <c r="D53" s="183">
        <v>152</v>
      </c>
      <c r="E53" s="184">
        <v>0</v>
      </c>
      <c r="F53" s="184">
        <v>14.47</v>
      </c>
      <c r="G53" s="184">
        <v>37.5</v>
      </c>
      <c r="H53" s="184">
        <v>48.03</v>
      </c>
      <c r="I53" s="210">
        <f t="shared" si="7"/>
        <v>4.3356000000000003</v>
      </c>
      <c r="J53" s="206"/>
      <c r="K53" s="288">
        <f t="shared" si="4"/>
        <v>152</v>
      </c>
      <c r="L53" s="289">
        <f t="shared" si="5"/>
        <v>130.00559999999999</v>
      </c>
      <c r="M53" s="280">
        <f t="shared" si="1"/>
        <v>85.53</v>
      </c>
      <c r="N53" s="289">
        <f t="shared" si="6"/>
        <v>0</v>
      </c>
      <c r="O53" s="281">
        <f t="shared" si="2"/>
        <v>0</v>
      </c>
    </row>
    <row r="54" spans="1:15" s="205" customFormat="1" ht="15" customHeight="1" x14ac:dyDescent="0.25">
      <c r="A54" s="209">
        <v>6</v>
      </c>
      <c r="B54" s="216">
        <v>40100</v>
      </c>
      <c r="C54" s="215" t="s">
        <v>44</v>
      </c>
      <c r="D54" s="183">
        <v>111</v>
      </c>
      <c r="E54" s="184">
        <v>6.31</v>
      </c>
      <c r="F54" s="184">
        <v>18.920000000000002</v>
      </c>
      <c r="G54" s="184">
        <v>41.44</v>
      </c>
      <c r="H54" s="184">
        <v>33.33</v>
      </c>
      <c r="I54" s="210">
        <f t="shared" si="7"/>
        <v>4.0179</v>
      </c>
      <c r="J54" s="206"/>
      <c r="K54" s="288">
        <f t="shared" si="4"/>
        <v>111</v>
      </c>
      <c r="L54" s="289">
        <f t="shared" si="5"/>
        <v>82.994699999999995</v>
      </c>
      <c r="M54" s="280">
        <f t="shared" si="1"/>
        <v>74.77</v>
      </c>
      <c r="N54" s="289">
        <f t="shared" si="6"/>
        <v>7.0040999999999993</v>
      </c>
      <c r="O54" s="281">
        <f t="shared" si="2"/>
        <v>6.31</v>
      </c>
    </row>
    <row r="55" spans="1:15" s="205" customFormat="1" ht="15" customHeight="1" x14ac:dyDescent="0.25">
      <c r="A55" s="209">
        <v>7</v>
      </c>
      <c r="B55" s="216">
        <v>40020</v>
      </c>
      <c r="C55" s="215" t="s">
        <v>156</v>
      </c>
      <c r="D55" s="183">
        <v>35</v>
      </c>
      <c r="E55" s="184">
        <v>0</v>
      </c>
      <c r="F55" s="184">
        <v>8.57</v>
      </c>
      <c r="G55" s="184">
        <v>37.14</v>
      </c>
      <c r="H55" s="184">
        <v>54.29</v>
      </c>
      <c r="I55" s="210">
        <f t="shared" si="7"/>
        <v>4.4572000000000003</v>
      </c>
      <c r="J55" s="206"/>
      <c r="K55" s="288">
        <f t="shared" si="4"/>
        <v>35</v>
      </c>
      <c r="L55" s="289">
        <f t="shared" si="5"/>
        <v>32.000500000000002</v>
      </c>
      <c r="M55" s="280">
        <f t="shared" si="1"/>
        <v>91.43</v>
      </c>
      <c r="N55" s="289">
        <f t="shared" si="6"/>
        <v>0</v>
      </c>
      <c r="O55" s="281">
        <f t="shared" si="2"/>
        <v>0</v>
      </c>
    </row>
    <row r="56" spans="1:15" s="205" customFormat="1" ht="15" customHeight="1" x14ac:dyDescent="0.25">
      <c r="A56" s="209">
        <v>8</v>
      </c>
      <c r="B56" s="216">
        <v>40031</v>
      </c>
      <c r="C56" s="215" t="s">
        <v>157</v>
      </c>
      <c r="D56" s="183">
        <v>121</v>
      </c>
      <c r="E56" s="184">
        <v>2.48</v>
      </c>
      <c r="F56" s="184">
        <v>14.05</v>
      </c>
      <c r="G56" s="184">
        <v>38.840000000000003</v>
      </c>
      <c r="H56" s="184">
        <v>44.63</v>
      </c>
      <c r="I56" s="210">
        <f t="shared" si="7"/>
        <v>4.2561999999999998</v>
      </c>
      <c r="J56" s="206"/>
      <c r="K56" s="288">
        <f t="shared" si="4"/>
        <v>121</v>
      </c>
      <c r="L56" s="289">
        <f t="shared" si="5"/>
        <v>100.99869999999999</v>
      </c>
      <c r="M56" s="280">
        <f t="shared" si="1"/>
        <v>83.47</v>
      </c>
      <c r="N56" s="289">
        <f t="shared" si="6"/>
        <v>3.0007999999999999</v>
      </c>
      <c r="O56" s="281">
        <f t="shared" si="2"/>
        <v>2.48</v>
      </c>
    </row>
    <row r="57" spans="1:15" s="205" customFormat="1" ht="15" customHeight="1" x14ac:dyDescent="0.25">
      <c r="A57" s="209">
        <v>9</v>
      </c>
      <c r="B57" s="216">
        <v>40210</v>
      </c>
      <c r="C57" s="215" t="s">
        <v>46</v>
      </c>
      <c r="D57" s="183">
        <v>44</v>
      </c>
      <c r="E57" s="184">
        <v>22.73</v>
      </c>
      <c r="F57" s="184">
        <v>22.73</v>
      </c>
      <c r="G57" s="184">
        <v>22.73</v>
      </c>
      <c r="H57" s="184">
        <v>31.82</v>
      </c>
      <c r="I57" s="210">
        <f t="shared" si="7"/>
        <v>3.6366999999999994</v>
      </c>
      <c r="J57" s="206"/>
      <c r="K57" s="288">
        <f t="shared" si="4"/>
        <v>44</v>
      </c>
      <c r="L57" s="289">
        <f t="shared" si="5"/>
        <v>24.001999999999999</v>
      </c>
      <c r="M57" s="280">
        <f t="shared" si="1"/>
        <v>54.55</v>
      </c>
      <c r="N57" s="289">
        <f t="shared" si="6"/>
        <v>10.001200000000001</v>
      </c>
      <c r="O57" s="281">
        <f t="shared" si="2"/>
        <v>22.73</v>
      </c>
    </row>
    <row r="58" spans="1:15" s="205" customFormat="1" ht="15" customHeight="1" x14ac:dyDescent="0.25">
      <c r="A58" s="209">
        <v>10</v>
      </c>
      <c r="B58" s="216">
        <v>40300</v>
      </c>
      <c r="C58" s="215" t="s">
        <v>47</v>
      </c>
      <c r="D58" s="183">
        <v>31</v>
      </c>
      <c r="E58" s="184">
        <v>3.23</v>
      </c>
      <c r="F58" s="184">
        <v>29.03</v>
      </c>
      <c r="G58" s="184">
        <v>29.03</v>
      </c>
      <c r="H58" s="184">
        <v>38.71</v>
      </c>
      <c r="I58" s="210">
        <f t="shared" si="7"/>
        <v>4.0322000000000005</v>
      </c>
      <c r="J58" s="206"/>
      <c r="K58" s="288">
        <f t="shared" si="4"/>
        <v>31</v>
      </c>
      <c r="L58" s="289">
        <f t="shared" si="5"/>
        <v>20.999400000000005</v>
      </c>
      <c r="M58" s="280">
        <f t="shared" si="1"/>
        <v>67.740000000000009</v>
      </c>
      <c r="N58" s="289">
        <f t="shared" si="6"/>
        <v>1.0012999999999999</v>
      </c>
      <c r="O58" s="281">
        <f t="shared" si="2"/>
        <v>3.23</v>
      </c>
    </row>
    <row r="59" spans="1:15" s="205" customFormat="1" ht="15" customHeight="1" x14ac:dyDescent="0.25">
      <c r="A59" s="209">
        <v>11</v>
      </c>
      <c r="B59" s="216">
        <v>40360</v>
      </c>
      <c r="C59" s="215" t="s">
        <v>48</v>
      </c>
      <c r="D59" s="183">
        <v>52</v>
      </c>
      <c r="E59" s="184">
        <v>0</v>
      </c>
      <c r="F59" s="184">
        <v>1.92</v>
      </c>
      <c r="G59" s="184">
        <v>38.46</v>
      </c>
      <c r="H59" s="184">
        <v>59.62</v>
      </c>
      <c r="I59" s="210">
        <f t="shared" si="7"/>
        <v>4.5769999999999991</v>
      </c>
      <c r="J59" s="206"/>
      <c r="K59" s="288">
        <f t="shared" si="4"/>
        <v>52</v>
      </c>
      <c r="L59" s="289">
        <f t="shared" si="5"/>
        <v>51.001599999999996</v>
      </c>
      <c r="M59" s="280">
        <f t="shared" si="1"/>
        <v>98.08</v>
      </c>
      <c r="N59" s="289">
        <f t="shared" si="6"/>
        <v>0</v>
      </c>
      <c r="O59" s="281">
        <f t="shared" si="2"/>
        <v>0</v>
      </c>
    </row>
    <row r="60" spans="1:15" s="205" customFormat="1" ht="15" customHeight="1" x14ac:dyDescent="0.25">
      <c r="A60" s="209">
        <v>12</v>
      </c>
      <c r="B60" s="216">
        <v>40390</v>
      </c>
      <c r="C60" s="215" t="s">
        <v>49</v>
      </c>
      <c r="D60" s="183">
        <v>57</v>
      </c>
      <c r="E60" s="184">
        <v>7.02</v>
      </c>
      <c r="F60" s="184">
        <v>26.32</v>
      </c>
      <c r="G60" s="184">
        <v>38.6</v>
      </c>
      <c r="H60" s="184">
        <v>28.07</v>
      </c>
      <c r="I60" s="210">
        <f t="shared" si="7"/>
        <v>3.8774999999999999</v>
      </c>
      <c r="J60" s="206"/>
      <c r="K60" s="288">
        <f t="shared" si="4"/>
        <v>57</v>
      </c>
      <c r="L60" s="289">
        <f t="shared" si="5"/>
        <v>38.001899999999999</v>
      </c>
      <c r="M60" s="280">
        <f t="shared" si="1"/>
        <v>66.67</v>
      </c>
      <c r="N60" s="289">
        <f t="shared" si="6"/>
        <v>4.0014000000000003</v>
      </c>
      <c r="O60" s="281">
        <f t="shared" si="2"/>
        <v>7.02</v>
      </c>
    </row>
    <row r="61" spans="1:15" s="205" customFormat="1" ht="15" customHeight="1" x14ac:dyDescent="0.25">
      <c r="A61" s="209">
        <v>13</v>
      </c>
      <c r="B61" s="216">
        <v>40720</v>
      </c>
      <c r="C61" s="215" t="s">
        <v>158</v>
      </c>
      <c r="D61" s="183">
        <v>112</v>
      </c>
      <c r="E61" s="184">
        <v>0</v>
      </c>
      <c r="F61" s="184">
        <v>21.43</v>
      </c>
      <c r="G61" s="184">
        <v>39.29</v>
      </c>
      <c r="H61" s="184">
        <v>39.29</v>
      </c>
      <c r="I61" s="210">
        <f t="shared" si="7"/>
        <v>4.1789999999999994</v>
      </c>
      <c r="J61" s="206"/>
      <c r="K61" s="288">
        <f t="shared" si="4"/>
        <v>112</v>
      </c>
      <c r="L61" s="289">
        <f t="shared" si="5"/>
        <v>88.009599999999992</v>
      </c>
      <c r="M61" s="280">
        <f t="shared" si="1"/>
        <v>78.58</v>
      </c>
      <c r="N61" s="289">
        <f t="shared" si="6"/>
        <v>0</v>
      </c>
      <c r="O61" s="281">
        <f t="shared" si="2"/>
        <v>0</v>
      </c>
    </row>
    <row r="62" spans="1:15" s="205" customFormat="1" ht="15" customHeight="1" x14ac:dyDescent="0.25">
      <c r="A62" s="209">
        <v>14</v>
      </c>
      <c r="B62" s="216">
        <v>40730</v>
      </c>
      <c r="C62" s="215" t="s">
        <v>51</v>
      </c>
      <c r="D62" s="183">
        <v>29</v>
      </c>
      <c r="E62" s="184">
        <v>6.9</v>
      </c>
      <c r="F62" s="184">
        <v>24.14</v>
      </c>
      <c r="G62" s="184">
        <v>51.72</v>
      </c>
      <c r="H62" s="184">
        <v>17.239999999999998</v>
      </c>
      <c r="I62" s="210">
        <f t="shared" si="7"/>
        <v>3.7930000000000001</v>
      </c>
      <c r="J62" s="206"/>
      <c r="K62" s="288">
        <f t="shared" si="4"/>
        <v>29</v>
      </c>
      <c r="L62" s="289">
        <f t="shared" si="5"/>
        <v>19.9984</v>
      </c>
      <c r="M62" s="280">
        <f t="shared" si="1"/>
        <v>68.959999999999994</v>
      </c>
      <c r="N62" s="289">
        <f t="shared" si="6"/>
        <v>2.0010000000000003</v>
      </c>
      <c r="O62" s="281">
        <f t="shared" si="2"/>
        <v>6.9</v>
      </c>
    </row>
    <row r="63" spans="1:15" s="205" customFormat="1" ht="15" customHeight="1" x14ac:dyDescent="0.25">
      <c r="A63" s="209">
        <v>15</v>
      </c>
      <c r="B63" s="216">
        <v>40820</v>
      </c>
      <c r="C63" s="215" t="s">
        <v>159</v>
      </c>
      <c r="D63" s="183">
        <v>111</v>
      </c>
      <c r="E63" s="184">
        <v>2.7</v>
      </c>
      <c r="F63" s="184">
        <v>10.81</v>
      </c>
      <c r="G63" s="184">
        <v>33.33</v>
      </c>
      <c r="H63" s="184">
        <v>53.15</v>
      </c>
      <c r="I63" s="210">
        <f t="shared" si="7"/>
        <v>4.3689999999999998</v>
      </c>
      <c r="J63" s="206"/>
      <c r="K63" s="288">
        <f t="shared" si="4"/>
        <v>111</v>
      </c>
      <c r="L63" s="289">
        <f t="shared" si="5"/>
        <v>95.992799999999988</v>
      </c>
      <c r="M63" s="280">
        <f t="shared" si="1"/>
        <v>86.47999999999999</v>
      </c>
      <c r="N63" s="289">
        <f t="shared" si="6"/>
        <v>2.9970000000000003</v>
      </c>
      <c r="O63" s="281">
        <f t="shared" si="2"/>
        <v>2.7</v>
      </c>
    </row>
    <row r="64" spans="1:15" s="205" customFormat="1" ht="15" customHeight="1" x14ac:dyDescent="0.25">
      <c r="A64" s="209">
        <v>16</v>
      </c>
      <c r="B64" s="216">
        <v>40840</v>
      </c>
      <c r="C64" s="215" t="s">
        <v>53</v>
      </c>
      <c r="D64" s="183">
        <v>94</v>
      </c>
      <c r="E64" s="184">
        <v>1.06</v>
      </c>
      <c r="F64" s="184">
        <v>30.85</v>
      </c>
      <c r="G64" s="184">
        <v>50</v>
      </c>
      <c r="H64" s="184">
        <v>18.09</v>
      </c>
      <c r="I64" s="210">
        <f t="shared" si="7"/>
        <v>3.8512</v>
      </c>
      <c r="J64" s="206"/>
      <c r="K64" s="288">
        <f t="shared" si="4"/>
        <v>94</v>
      </c>
      <c r="L64" s="289">
        <f t="shared" si="5"/>
        <v>64.004599999999996</v>
      </c>
      <c r="M64" s="280">
        <f t="shared" si="1"/>
        <v>68.09</v>
      </c>
      <c r="N64" s="289">
        <f t="shared" si="6"/>
        <v>0.99639999999999995</v>
      </c>
      <c r="O64" s="281">
        <f t="shared" si="2"/>
        <v>1.06</v>
      </c>
    </row>
    <row r="65" spans="1:15" s="205" customFormat="1" ht="15" customHeight="1" x14ac:dyDescent="0.25">
      <c r="A65" s="209">
        <v>17</v>
      </c>
      <c r="B65" s="216">
        <v>40950</v>
      </c>
      <c r="C65" s="215" t="s">
        <v>54</v>
      </c>
      <c r="D65" s="183">
        <v>118</v>
      </c>
      <c r="E65" s="184">
        <v>2.54</v>
      </c>
      <c r="F65" s="184">
        <v>33.9</v>
      </c>
      <c r="G65" s="184">
        <v>44.07</v>
      </c>
      <c r="H65" s="184">
        <v>19.489999999999998</v>
      </c>
      <c r="I65" s="210">
        <f t="shared" si="7"/>
        <v>3.8050999999999999</v>
      </c>
      <c r="J65" s="206"/>
      <c r="K65" s="288">
        <f t="shared" si="4"/>
        <v>118</v>
      </c>
      <c r="L65" s="289">
        <f t="shared" si="5"/>
        <v>75.000799999999998</v>
      </c>
      <c r="M65" s="280">
        <f t="shared" si="1"/>
        <v>63.56</v>
      </c>
      <c r="N65" s="289">
        <f t="shared" si="6"/>
        <v>2.9972000000000003</v>
      </c>
      <c r="O65" s="281">
        <f t="shared" si="2"/>
        <v>2.54</v>
      </c>
    </row>
    <row r="66" spans="1:15" s="205" customFormat="1" ht="15" customHeight="1" x14ac:dyDescent="0.25">
      <c r="A66" s="209">
        <v>18</v>
      </c>
      <c r="B66" s="203">
        <v>40990</v>
      </c>
      <c r="C66" s="202" t="s">
        <v>55</v>
      </c>
      <c r="D66" s="183">
        <v>140</v>
      </c>
      <c r="E66" s="184">
        <v>2.86</v>
      </c>
      <c r="F66" s="184">
        <v>15.71</v>
      </c>
      <c r="G66" s="184">
        <v>48.57</v>
      </c>
      <c r="H66" s="184">
        <v>32.86</v>
      </c>
      <c r="I66" s="204">
        <f t="shared" si="7"/>
        <v>4.1143000000000001</v>
      </c>
      <c r="J66" s="206"/>
      <c r="K66" s="288">
        <f t="shared" si="4"/>
        <v>140</v>
      </c>
      <c r="L66" s="289">
        <f t="shared" si="5"/>
        <v>114.00200000000001</v>
      </c>
      <c r="M66" s="280">
        <f t="shared" si="1"/>
        <v>81.430000000000007</v>
      </c>
      <c r="N66" s="289">
        <f t="shared" si="6"/>
        <v>4.0039999999999996</v>
      </c>
      <c r="O66" s="281">
        <f t="shared" si="2"/>
        <v>2.86</v>
      </c>
    </row>
    <row r="67" spans="1:15" s="205" customFormat="1" ht="15" customHeight="1" x14ac:dyDescent="0.25">
      <c r="A67" s="209">
        <v>19</v>
      </c>
      <c r="B67" s="216">
        <v>40133</v>
      </c>
      <c r="C67" s="215" t="s">
        <v>45</v>
      </c>
      <c r="D67" s="312">
        <v>110</v>
      </c>
      <c r="E67" s="177">
        <v>2.73</v>
      </c>
      <c r="F67" s="177">
        <v>19.09</v>
      </c>
      <c r="G67" s="177">
        <v>35.450000000000003</v>
      </c>
      <c r="H67" s="313">
        <v>42.73</v>
      </c>
      <c r="I67" s="210">
        <f t="shared" si="7"/>
        <v>4.1817999999999991</v>
      </c>
      <c r="J67" s="206"/>
      <c r="K67" s="288">
        <f t="shared" si="4"/>
        <v>110</v>
      </c>
      <c r="L67" s="289">
        <f t="shared" si="5"/>
        <v>85.998000000000005</v>
      </c>
      <c r="M67" s="280">
        <f t="shared" si="1"/>
        <v>78.180000000000007</v>
      </c>
      <c r="N67" s="289">
        <f t="shared" si="6"/>
        <v>3.0030000000000001</v>
      </c>
      <c r="O67" s="281">
        <f t="shared" si="2"/>
        <v>2.73</v>
      </c>
    </row>
    <row r="68" spans="1:15" s="205" customFormat="1" ht="15" customHeight="1" thickBot="1" x14ac:dyDescent="0.3">
      <c r="A68" s="24">
        <v>20</v>
      </c>
      <c r="B68" s="53">
        <v>40400</v>
      </c>
      <c r="C68" s="14" t="s">
        <v>197</v>
      </c>
      <c r="D68" s="314">
        <v>106</v>
      </c>
      <c r="E68" s="315">
        <v>0</v>
      </c>
      <c r="F68" s="315">
        <v>41.51</v>
      </c>
      <c r="G68" s="315">
        <v>20.75</v>
      </c>
      <c r="H68" s="316">
        <v>37.74</v>
      </c>
      <c r="I68" s="211">
        <f t="shared" si="7"/>
        <v>3.9623000000000004</v>
      </c>
      <c r="J68" s="206"/>
      <c r="K68" s="321">
        <f t="shared" ref="K68" si="11">D68</f>
        <v>106</v>
      </c>
      <c r="L68" s="322">
        <f t="shared" ref="L68" si="12">M68*K68/100</f>
        <v>61.999400000000009</v>
      </c>
      <c r="M68" s="323">
        <f t="shared" ref="M68" si="13">G68+H68</f>
        <v>58.49</v>
      </c>
      <c r="N68" s="322">
        <f t="shared" ref="N68" si="14">O68*K68/100</f>
        <v>0</v>
      </c>
      <c r="O68" s="324">
        <f t="shared" ref="O68" si="15">E68</f>
        <v>0</v>
      </c>
    </row>
    <row r="69" spans="1:15" s="205" customFormat="1" ht="15" customHeight="1" thickBot="1" x14ac:dyDescent="0.3">
      <c r="A69" s="35"/>
      <c r="B69" s="51"/>
      <c r="C69" s="37" t="s">
        <v>107</v>
      </c>
      <c r="D69" s="197">
        <f>SUM(D70:D83)</f>
        <v>1861</v>
      </c>
      <c r="E69" s="198">
        <f>AVERAGE(E70:E83)</f>
        <v>2.5707142857142857</v>
      </c>
      <c r="F69" s="198">
        <f>AVERAGE(F70:F83)</f>
        <v>19.762857142857143</v>
      </c>
      <c r="G69" s="198">
        <f>AVERAGE(G70:G83)</f>
        <v>45.433571428571426</v>
      </c>
      <c r="H69" s="198">
        <f>AVERAGE(H70:H83)</f>
        <v>32.232142857142854</v>
      </c>
      <c r="I69" s="39">
        <f>AVERAGE(I70:I83)</f>
        <v>4.0732499999999998</v>
      </c>
      <c r="J69" s="206"/>
      <c r="K69" s="317">
        <f t="shared" ref="K69" si="16">D69</f>
        <v>1861</v>
      </c>
      <c r="L69" s="318">
        <f>SUM(L70:L83)</f>
        <v>1426.9969000000001</v>
      </c>
      <c r="M69" s="319">
        <f t="shared" ref="M69" si="17">G69+H69</f>
        <v>77.665714285714273</v>
      </c>
      <c r="N69" s="318">
        <f>SUM(N70:N83)</f>
        <v>56.984899999999996</v>
      </c>
      <c r="O69" s="320">
        <f t="shared" ref="O69" si="18">E69</f>
        <v>2.5707142857142857</v>
      </c>
    </row>
    <row r="70" spans="1:15" s="205" customFormat="1" ht="15" customHeight="1" x14ac:dyDescent="0.25">
      <c r="A70" s="208">
        <v>1</v>
      </c>
      <c r="B70" s="216">
        <v>50040</v>
      </c>
      <c r="C70" s="215" t="s">
        <v>56</v>
      </c>
      <c r="D70" s="172">
        <v>141</v>
      </c>
      <c r="E70" s="173">
        <v>0</v>
      </c>
      <c r="F70" s="173">
        <v>8.51</v>
      </c>
      <c r="G70" s="173">
        <v>46.81</v>
      </c>
      <c r="H70" s="173">
        <v>44.68</v>
      </c>
      <c r="I70" s="210">
        <f t="shared" si="7"/>
        <v>4.3616999999999999</v>
      </c>
      <c r="J70" s="206"/>
      <c r="K70" s="286">
        <f t="shared" si="4"/>
        <v>141</v>
      </c>
      <c r="L70" s="287">
        <f t="shared" si="5"/>
        <v>129.00090000000003</v>
      </c>
      <c r="M70" s="284">
        <f t="shared" ref="M70:M123" si="19">G70+H70</f>
        <v>91.490000000000009</v>
      </c>
      <c r="N70" s="287">
        <f t="shared" si="6"/>
        <v>0</v>
      </c>
      <c r="O70" s="285">
        <f t="shared" ref="O70:O123" si="20">E70</f>
        <v>0</v>
      </c>
    </row>
    <row r="71" spans="1:15" s="205" customFormat="1" ht="15" customHeight="1" x14ac:dyDescent="0.25">
      <c r="A71" s="214">
        <v>2</v>
      </c>
      <c r="B71" s="216">
        <v>50003</v>
      </c>
      <c r="C71" s="215" t="s">
        <v>99</v>
      </c>
      <c r="D71" s="183">
        <v>119</v>
      </c>
      <c r="E71" s="184">
        <v>0</v>
      </c>
      <c r="F71" s="184">
        <v>6.72</v>
      </c>
      <c r="G71" s="184">
        <v>43.7</v>
      </c>
      <c r="H71" s="184">
        <v>49.58</v>
      </c>
      <c r="I71" s="210">
        <f t="shared" si="7"/>
        <v>4.4286000000000003</v>
      </c>
      <c r="J71" s="206"/>
      <c r="K71" s="288">
        <f t="shared" ref="K71:K123" si="21">D71</f>
        <v>119</v>
      </c>
      <c r="L71" s="289">
        <f t="shared" si="5"/>
        <v>111.00319999999999</v>
      </c>
      <c r="M71" s="280">
        <f t="shared" si="19"/>
        <v>93.28</v>
      </c>
      <c r="N71" s="289">
        <f t="shared" si="6"/>
        <v>0</v>
      </c>
      <c r="O71" s="281">
        <f t="shared" si="20"/>
        <v>0</v>
      </c>
    </row>
    <row r="72" spans="1:15" s="205" customFormat="1" ht="15" customHeight="1" x14ac:dyDescent="0.25">
      <c r="A72" s="214">
        <v>3</v>
      </c>
      <c r="B72" s="216">
        <v>50060</v>
      </c>
      <c r="C72" s="215" t="s">
        <v>160</v>
      </c>
      <c r="D72" s="183">
        <v>204</v>
      </c>
      <c r="E72" s="184">
        <v>0.49</v>
      </c>
      <c r="F72" s="184">
        <v>15.69</v>
      </c>
      <c r="G72" s="184">
        <v>48.53</v>
      </c>
      <c r="H72" s="184">
        <v>35.29</v>
      </c>
      <c r="I72" s="210">
        <f t="shared" si="7"/>
        <v>4.1862000000000004</v>
      </c>
      <c r="J72" s="206"/>
      <c r="K72" s="288">
        <f t="shared" si="21"/>
        <v>204</v>
      </c>
      <c r="L72" s="289">
        <f t="shared" ref="L72:L82" si="22">M72*K72/100</f>
        <v>170.99279999999999</v>
      </c>
      <c r="M72" s="280">
        <f t="shared" si="19"/>
        <v>83.82</v>
      </c>
      <c r="N72" s="289">
        <f t="shared" ref="N72:N82" si="23">O72*K72/100</f>
        <v>0.99959999999999993</v>
      </c>
      <c r="O72" s="281">
        <f t="shared" si="20"/>
        <v>0.49</v>
      </c>
    </row>
    <row r="73" spans="1:15" s="205" customFormat="1" ht="15" customHeight="1" x14ac:dyDescent="0.25">
      <c r="A73" s="214">
        <v>4</v>
      </c>
      <c r="B73" s="217">
        <v>50170</v>
      </c>
      <c r="C73" s="215" t="s">
        <v>161</v>
      </c>
      <c r="D73" s="183">
        <v>100</v>
      </c>
      <c r="E73" s="184">
        <v>0</v>
      </c>
      <c r="F73" s="184">
        <v>23</v>
      </c>
      <c r="G73" s="184">
        <v>47</v>
      </c>
      <c r="H73" s="184">
        <v>30</v>
      </c>
      <c r="I73" s="210">
        <f t="shared" si="7"/>
        <v>4.07</v>
      </c>
      <c r="J73" s="206"/>
      <c r="K73" s="288">
        <f t="shared" si="21"/>
        <v>100</v>
      </c>
      <c r="L73" s="289">
        <f t="shared" si="22"/>
        <v>77</v>
      </c>
      <c r="M73" s="280">
        <f t="shared" si="19"/>
        <v>77</v>
      </c>
      <c r="N73" s="289">
        <f t="shared" si="23"/>
        <v>0</v>
      </c>
      <c r="O73" s="281">
        <f t="shared" si="20"/>
        <v>0</v>
      </c>
    </row>
    <row r="74" spans="1:15" s="205" customFormat="1" ht="15" customHeight="1" x14ac:dyDescent="0.25">
      <c r="A74" s="214">
        <v>5</v>
      </c>
      <c r="B74" s="216">
        <v>50230</v>
      </c>
      <c r="C74" s="215" t="s">
        <v>60</v>
      </c>
      <c r="D74" s="183">
        <v>93</v>
      </c>
      <c r="E74" s="184">
        <v>4.3</v>
      </c>
      <c r="F74" s="184">
        <v>20.43</v>
      </c>
      <c r="G74" s="184">
        <v>44.09</v>
      </c>
      <c r="H74" s="184">
        <v>31.18</v>
      </c>
      <c r="I74" s="210">
        <f t="shared" ref="I74:I124" si="24">(E74*2+F74*3+G74*4+H74*5)/100</f>
        <v>4.0214999999999996</v>
      </c>
      <c r="J74" s="206"/>
      <c r="K74" s="288">
        <f t="shared" si="21"/>
        <v>93</v>
      </c>
      <c r="L74" s="289">
        <f t="shared" si="22"/>
        <v>70.001100000000008</v>
      </c>
      <c r="M74" s="280">
        <f t="shared" si="19"/>
        <v>75.27000000000001</v>
      </c>
      <c r="N74" s="289">
        <f t="shared" si="23"/>
        <v>3.9989999999999997</v>
      </c>
      <c r="O74" s="281">
        <f t="shared" si="20"/>
        <v>4.3</v>
      </c>
    </row>
    <row r="75" spans="1:15" s="205" customFormat="1" ht="15" customHeight="1" x14ac:dyDescent="0.25">
      <c r="A75" s="214">
        <v>6</v>
      </c>
      <c r="B75" s="216">
        <v>50340</v>
      </c>
      <c r="C75" s="215" t="s">
        <v>162</v>
      </c>
      <c r="D75" s="183">
        <v>94</v>
      </c>
      <c r="E75" s="184">
        <v>0</v>
      </c>
      <c r="F75" s="184">
        <v>21.28</v>
      </c>
      <c r="G75" s="184">
        <v>44.68</v>
      </c>
      <c r="H75" s="184">
        <v>34.04</v>
      </c>
      <c r="I75" s="210">
        <f t="shared" si="24"/>
        <v>4.1276000000000002</v>
      </c>
      <c r="J75" s="206"/>
      <c r="K75" s="288">
        <f t="shared" si="21"/>
        <v>94</v>
      </c>
      <c r="L75" s="289">
        <f t="shared" si="22"/>
        <v>73.996800000000007</v>
      </c>
      <c r="M75" s="280">
        <f t="shared" si="19"/>
        <v>78.72</v>
      </c>
      <c r="N75" s="289">
        <f t="shared" si="23"/>
        <v>0</v>
      </c>
      <c r="O75" s="281">
        <f t="shared" si="20"/>
        <v>0</v>
      </c>
    </row>
    <row r="76" spans="1:15" s="205" customFormat="1" ht="15" customHeight="1" x14ac:dyDescent="0.25">
      <c r="A76" s="214">
        <v>7</v>
      </c>
      <c r="B76" s="216">
        <v>50420</v>
      </c>
      <c r="C76" s="215" t="s">
        <v>163</v>
      </c>
      <c r="D76" s="183">
        <v>102</v>
      </c>
      <c r="E76" s="184">
        <v>0</v>
      </c>
      <c r="F76" s="184">
        <v>24.51</v>
      </c>
      <c r="G76" s="184">
        <v>46.08</v>
      </c>
      <c r="H76" s="184">
        <v>29.41</v>
      </c>
      <c r="I76" s="210">
        <f t="shared" si="24"/>
        <v>4.0490000000000004</v>
      </c>
      <c r="J76" s="206"/>
      <c r="K76" s="288">
        <f t="shared" si="21"/>
        <v>102</v>
      </c>
      <c r="L76" s="289">
        <f t="shared" si="22"/>
        <v>76.999799999999993</v>
      </c>
      <c r="M76" s="280">
        <f t="shared" si="19"/>
        <v>75.489999999999995</v>
      </c>
      <c r="N76" s="289">
        <f t="shared" si="23"/>
        <v>0</v>
      </c>
      <c r="O76" s="281">
        <f t="shared" si="20"/>
        <v>0</v>
      </c>
    </row>
    <row r="77" spans="1:15" s="205" customFormat="1" ht="15" customHeight="1" x14ac:dyDescent="0.25">
      <c r="A77" s="214">
        <v>8</v>
      </c>
      <c r="B77" s="216">
        <v>50450</v>
      </c>
      <c r="C77" s="215" t="s">
        <v>164</v>
      </c>
      <c r="D77" s="183">
        <v>180</v>
      </c>
      <c r="E77" s="184">
        <v>6.11</v>
      </c>
      <c r="F77" s="184">
        <v>25</v>
      </c>
      <c r="G77" s="184">
        <v>51.11</v>
      </c>
      <c r="H77" s="184">
        <v>17.78</v>
      </c>
      <c r="I77" s="210">
        <f t="shared" si="24"/>
        <v>3.8055999999999996</v>
      </c>
      <c r="J77" s="206"/>
      <c r="K77" s="288">
        <f t="shared" si="21"/>
        <v>180</v>
      </c>
      <c r="L77" s="289">
        <f t="shared" si="22"/>
        <v>124.00200000000001</v>
      </c>
      <c r="M77" s="280">
        <f t="shared" si="19"/>
        <v>68.89</v>
      </c>
      <c r="N77" s="289">
        <f t="shared" si="23"/>
        <v>10.997999999999999</v>
      </c>
      <c r="O77" s="281">
        <f t="shared" si="20"/>
        <v>6.11</v>
      </c>
    </row>
    <row r="78" spans="1:15" s="205" customFormat="1" ht="15" customHeight="1" x14ac:dyDescent="0.25">
      <c r="A78" s="214">
        <v>9</v>
      </c>
      <c r="B78" s="216">
        <v>50620</v>
      </c>
      <c r="C78" s="215" t="s">
        <v>64</v>
      </c>
      <c r="D78" s="183">
        <v>73</v>
      </c>
      <c r="E78" s="184">
        <v>0</v>
      </c>
      <c r="F78" s="184">
        <v>24.66</v>
      </c>
      <c r="G78" s="184">
        <v>57.53</v>
      </c>
      <c r="H78" s="184">
        <v>17.809999999999999</v>
      </c>
      <c r="I78" s="210">
        <f t="shared" si="24"/>
        <v>3.9315000000000002</v>
      </c>
      <c r="J78" s="206"/>
      <c r="K78" s="288">
        <f t="shared" si="21"/>
        <v>73</v>
      </c>
      <c r="L78" s="289">
        <f t="shared" si="22"/>
        <v>54.998200000000004</v>
      </c>
      <c r="M78" s="280">
        <f t="shared" si="19"/>
        <v>75.34</v>
      </c>
      <c r="N78" s="289">
        <f t="shared" si="23"/>
        <v>0</v>
      </c>
      <c r="O78" s="281">
        <f t="shared" si="20"/>
        <v>0</v>
      </c>
    </row>
    <row r="79" spans="1:15" s="205" customFormat="1" ht="15" customHeight="1" x14ac:dyDescent="0.25">
      <c r="A79" s="214">
        <v>10</v>
      </c>
      <c r="B79" s="216">
        <v>50760</v>
      </c>
      <c r="C79" s="215" t="s">
        <v>165</v>
      </c>
      <c r="D79" s="183">
        <v>198</v>
      </c>
      <c r="E79" s="184">
        <v>0</v>
      </c>
      <c r="F79" s="184">
        <v>25.76</v>
      </c>
      <c r="G79" s="184">
        <v>45.45</v>
      </c>
      <c r="H79" s="184">
        <v>28.79</v>
      </c>
      <c r="I79" s="210">
        <f t="shared" si="24"/>
        <v>4.0303000000000004</v>
      </c>
      <c r="J79" s="206"/>
      <c r="K79" s="288">
        <f t="shared" si="21"/>
        <v>198</v>
      </c>
      <c r="L79" s="289">
        <f t="shared" si="22"/>
        <v>146.99520000000001</v>
      </c>
      <c r="M79" s="280">
        <f t="shared" si="19"/>
        <v>74.240000000000009</v>
      </c>
      <c r="N79" s="289">
        <f t="shared" si="23"/>
        <v>0</v>
      </c>
      <c r="O79" s="281">
        <f t="shared" si="20"/>
        <v>0</v>
      </c>
    </row>
    <row r="80" spans="1:15" s="205" customFormat="1" ht="15" customHeight="1" x14ac:dyDescent="0.25">
      <c r="A80" s="214">
        <v>11</v>
      </c>
      <c r="B80" s="216">
        <v>50780</v>
      </c>
      <c r="C80" s="215" t="s">
        <v>166</v>
      </c>
      <c r="D80" s="183">
        <v>163</v>
      </c>
      <c r="E80" s="184">
        <v>16.559999999999999</v>
      </c>
      <c r="F80" s="184">
        <v>28.83</v>
      </c>
      <c r="G80" s="184">
        <v>39.26</v>
      </c>
      <c r="H80" s="184">
        <v>15.34</v>
      </c>
      <c r="I80" s="210">
        <f t="shared" si="24"/>
        <v>3.5334999999999996</v>
      </c>
      <c r="J80" s="206"/>
      <c r="K80" s="288">
        <f t="shared" si="21"/>
        <v>163</v>
      </c>
      <c r="L80" s="289">
        <f t="shared" si="22"/>
        <v>88.99799999999999</v>
      </c>
      <c r="M80" s="280">
        <f t="shared" si="19"/>
        <v>54.599999999999994</v>
      </c>
      <c r="N80" s="289">
        <f t="shared" si="23"/>
        <v>26.992799999999999</v>
      </c>
      <c r="O80" s="281">
        <f t="shared" si="20"/>
        <v>16.559999999999999</v>
      </c>
    </row>
    <row r="81" spans="1:15" s="205" customFormat="1" ht="15" customHeight="1" x14ac:dyDescent="0.25">
      <c r="A81" s="214">
        <v>12</v>
      </c>
      <c r="B81" s="216">
        <v>50930</v>
      </c>
      <c r="C81" s="215" t="s">
        <v>167</v>
      </c>
      <c r="D81" s="183">
        <v>83</v>
      </c>
      <c r="E81" s="184">
        <v>2.41</v>
      </c>
      <c r="F81" s="184">
        <v>14.46</v>
      </c>
      <c r="G81" s="184">
        <v>38.549999999999997</v>
      </c>
      <c r="H81" s="184">
        <v>44.58</v>
      </c>
      <c r="I81" s="210">
        <f t="shared" si="24"/>
        <v>4.2529999999999992</v>
      </c>
      <c r="J81" s="206"/>
      <c r="K81" s="288">
        <f t="shared" si="21"/>
        <v>83</v>
      </c>
      <c r="L81" s="289">
        <f t="shared" si="22"/>
        <v>68.997900000000001</v>
      </c>
      <c r="M81" s="280">
        <f t="shared" si="19"/>
        <v>83.13</v>
      </c>
      <c r="N81" s="289">
        <f t="shared" si="23"/>
        <v>2.0003000000000002</v>
      </c>
      <c r="O81" s="281">
        <f t="shared" si="20"/>
        <v>2.41</v>
      </c>
    </row>
    <row r="82" spans="1:15" s="205" customFormat="1" ht="15" customHeight="1" x14ac:dyDescent="0.25">
      <c r="A82" s="207">
        <v>13</v>
      </c>
      <c r="B82" s="203">
        <v>51370</v>
      </c>
      <c r="C82" s="202" t="s">
        <v>68</v>
      </c>
      <c r="D82" s="277">
        <v>115</v>
      </c>
      <c r="E82" s="278">
        <v>0</v>
      </c>
      <c r="F82" s="278">
        <v>11.3</v>
      </c>
      <c r="G82" s="278">
        <v>43.48</v>
      </c>
      <c r="H82" s="279">
        <v>45.22</v>
      </c>
      <c r="I82" s="204">
        <f t="shared" si="24"/>
        <v>4.3391999999999999</v>
      </c>
      <c r="J82" s="206"/>
      <c r="K82" s="288">
        <f t="shared" si="21"/>
        <v>115</v>
      </c>
      <c r="L82" s="289">
        <f t="shared" si="22"/>
        <v>102.00499999999998</v>
      </c>
      <c r="M82" s="280">
        <f t="shared" si="19"/>
        <v>88.699999999999989</v>
      </c>
      <c r="N82" s="289">
        <f t="shared" si="23"/>
        <v>0</v>
      </c>
      <c r="O82" s="281">
        <f t="shared" si="20"/>
        <v>0</v>
      </c>
    </row>
    <row r="83" spans="1:15" s="205" customFormat="1" ht="15" customHeight="1" thickBot="1" x14ac:dyDescent="0.3">
      <c r="A83" s="207">
        <v>14</v>
      </c>
      <c r="B83" s="203">
        <v>51580</v>
      </c>
      <c r="C83" s="202" t="s">
        <v>191</v>
      </c>
      <c r="D83" s="165">
        <v>196</v>
      </c>
      <c r="E83" s="166">
        <v>6.12</v>
      </c>
      <c r="F83" s="166">
        <v>26.53</v>
      </c>
      <c r="G83" s="166">
        <v>39.799999999999997</v>
      </c>
      <c r="H83" s="169">
        <v>27.55</v>
      </c>
      <c r="I83" s="204">
        <f t="shared" si="24"/>
        <v>3.8877999999999999</v>
      </c>
      <c r="J83" s="206"/>
      <c r="K83" s="321">
        <f t="shared" ref="K83" si="25">D83</f>
        <v>196</v>
      </c>
      <c r="L83" s="322">
        <f t="shared" ref="L83" si="26">M83*K83/100</f>
        <v>132.00599999999997</v>
      </c>
      <c r="M83" s="323">
        <f t="shared" ref="M83" si="27">G83+H83</f>
        <v>67.349999999999994</v>
      </c>
      <c r="N83" s="322">
        <f t="shared" ref="N83" si="28">O83*K83/100</f>
        <v>11.995200000000001</v>
      </c>
      <c r="O83" s="324">
        <f t="shared" ref="O83" si="29">E83</f>
        <v>6.12</v>
      </c>
    </row>
    <row r="84" spans="1:15" s="205" customFormat="1" ht="15" customHeight="1" thickBot="1" x14ac:dyDescent="0.3">
      <c r="A84" s="35"/>
      <c r="B84" s="51"/>
      <c r="C84" s="37" t="s">
        <v>108</v>
      </c>
      <c r="D84" s="197">
        <f>SUM(D85:D114)</f>
        <v>4764</v>
      </c>
      <c r="E84" s="198">
        <f>AVERAGE(E85:E114)</f>
        <v>3.036</v>
      </c>
      <c r="F84" s="198">
        <f>AVERAGE(F85:F114)</f>
        <v>18.651333333333341</v>
      </c>
      <c r="G84" s="198">
        <f>AVERAGE(G85:G114)</f>
        <v>42.783666666666669</v>
      </c>
      <c r="H84" s="198">
        <f>AVERAGE(H85:H114)</f>
        <v>35.528666666666666</v>
      </c>
      <c r="I84" s="39">
        <f>AVERAGE(I85:I114)</f>
        <v>4.1080399999999999</v>
      </c>
      <c r="J84" s="206"/>
      <c r="K84" s="317">
        <f t="shared" ref="K84" si="30">D84</f>
        <v>4764</v>
      </c>
      <c r="L84" s="318">
        <f>SUM(L85:L114)</f>
        <v>3842.0122999999999</v>
      </c>
      <c r="M84" s="319">
        <f t="shared" ref="M84" si="31">G84+H84</f>
        <v>78.312333333333328</v>
      </c>
      <c r="N84" s="318">
        <f>SUM(N85:N114)</f>
        <v>133.9742</v>
      </c>
      <c r="O84" s="320">
        <f t="shared" ref="O84" si="32">E84</f>
        <v>3.036</v>
      </c>
    </row>
    <row r="85" spans="1:15" s="205" customFormat="1" ht="15" customHeight="1" x14ac:dyDescent="0.25">
      <c r="A85" s="212">
        <v>1</v>
      </c>
      <c r="B85" s="53">
        <v>60010</v>
      </c>
      <c r="C85" s="215" t="s">
        <v>171</v>
      </c>
      <c r="D85" s="172">
        <v>102</v>
      </c>
      <c r="E85" s="173">
        <v>5.88</v>
      </c>
      <c r="F85" s="173">
        <v>20.59</v>
      </c>
      <c r="G85" s="173">
        <v>41.18</v>
      </c>
      <c r="H85" s="173">
        <v>32.35</v>
      </c>
      <c r="I85" s="210">
        <f t="shared" si="24"/>
        <v>4</v>
      </c>
      <c r="J85" s="206"/>
      <c r="K85" s="286">
        <f t="shared" si="21"/>
        <v>102</v>
      </c>
      <c r="L85" s="287">
        <f t="shared" ref="L85:L113" si="33">M85*K85/100</f>
        <v>75.000600000000006</v>
      </c>
      <c r="M85" s="284">
        <f t="shared" si="19"/>
        <v>73.53</v>
      </c>
      <c r="N85" s="287">
        <f t="shared" ref="N85:N113" si="34">O85*K85/100</f>
        <v>5.9976000000000003</v>
      </c>
      <c r="O85" s="285">
        <f t="shared" si="20"/>
        <v>5.88</v>
      </c>
    </row>
    <row r="86" spans="1:15" s="205" customFormat="1" ht="15" customHeight="1" x14ac:dyDescent="0.25">
      <c r="A86" s="209">
        <v>2</v>
      </c>
      <c r="B86" s="216">
        <v>60020</v>
      </c>
      <c r="C86" s="215" t="s">
        <v>71</v>
      </c>
      <c r="D86" s="183">
        <v>83</v>
      </c>
      <c r="E86" s="184">
        <v>3.61</v>
      </c>
      <c r="F86" s="184">
        <v>25.3</v>
      </c>
      <c r="G86" s="184">
        <v>51.81</v>
      </c>
      <c r="H86" s="184">
        <v>19.28</v>
      </c>
      <c r="I86" s="210">
        <f t="shared" si="24"/>
        <v>3.8675999999999999</v>
      </c>
      <c r="J86" s="206"/>
      <c r="K86" s="288">
        <f t="shared" si="21"/>
        <v>83</v>
      </c>
      <c r="L86" s="289">
        <f t="shared" si="33"/>
        <v>59.0047</v>
      </c>
      <c r="M86" s="280">
        <f t="shared" si="19"/>
        <v>71.09</v>
      </c>
      <c r="N86" s="289">
        <f t="shared" si="34"/>
        <v>2.9962999999999997</v>
      </c>
      <c r="O86" s="281">
        <f t="shared" si="20"/>
        <v>3.61</v>
      </c>
    </row>
    <row r="87" spans="1:15" s="205" customFormat="1" ht="15" customHeight="1" x14ac:dyDescent="0.25">
      <c r="A87" s="209">
        <v>3</v>
      </c>
      <c r="B87" s="216">
        <v>60050</v>
      </c>
      <c r="C87" s="215" t="s">
        <v>172</v>
      </c>
      <c r="D87" s="183">
        <v>119</v>
      </c>
      <c r="E87" s="184">
        <v>0.84</v>
      </c>
      <c r="F87" s="184">
        <v>9.24</v>
      </c>
      <c r="G87" s="184">
        <v>39.5</v>
      </c>
      <c r="H87" s="184">
        <v>50.42</v>
      </c>
      <c r="I87" s="210">
        <f t="shared" si="24"/>
        <v>4.3949999999999996</v>
      </c>
      <c r="J87" s="206"/>
      <c r="K87" s="288">
        <f t="shared" si="21"/>
        <v>119</v>
      </c>
      <c r="L87" s="289">
        <f t="shared" si="33"/>
        <v>107.00479999999999</v>
      </c>
      <c r="M87" s="280">
        <f t="shared" si="19"/>
        <v>89.92</v>
      </c>
      <c r="N87" s="289">
        <f t="shared" si="34"/>
        <v>0.99959999999999993</v>
      </c>
      <c r="O87" s="281">
        <f t="shared" si="20"/>
        <v>0.84</v>
      </c>
    </row>
    <row r="88" spans="1:15" s="205" customFormat="1" ht="15" customHeight="1" x14ac:dyDescent="0.25">
      <c r="A88" s="209">
        <v>4</v>
      </c>
      <c r="B88" s="216">
        <v>60070</v>
      </c>
      <c r="C88" s="215" t="s">
        <v>173</v>
      </c>
      <c r="D88" s="183">
        <v>126</v>
      </c>
      <c r="E88" s="184">
        <v>1.59</v>
      </c>
      <c r="F88" s="184">
        <v>11.9</v>
      </c>
      <c r="G88" s="184">
        <v>38.1</v>
      </c>
      <c r="H88" s="184">
        <v>48.41</v>
      </c>
      <c r="I88" s="210">
        <f t="shared" si="24"/>
        <v>4.3332999999999995</v>
      </c>
      <c r="J88" s="206"/>
      <c r="K88" s="288">
        <f t="shared" si="21"/>
        <v>126</v>
      </c>
      <c r="L88" s="289">
        <f t="shared" si="33"/>
        <v>109.00259999999999</v>
      </c>
      <c r="M88" s="280">
        <f t="shared" si="19"/>
        <v>86.509999999999991</v>
      </c>
      <c r="N88" s="289">
        <f t="shared" si="34"/>
        <v>2.0034000000000001</v>
      </c>
      <c r="O88" s="281">
        <f t="shared" si="20"/>
        <v>1.59</v>
      </c>
    </row>
    <row r="89" spans="1:15" s="205" customFormat="1" ht="15" customHeight="1" x14ac:dyDescent="0.25">
      <c r="A89" s="209">
        <v>5</v>
      </c>
      <c r="B89" s="216">
        <v>60180</v>
      </c>
      <c r="C89" s="215" t="s">
        <v>174</v>
      </c>
      <c r="D89" s="183">
        <v>168</v>
      </c>
      <c r="E89" s="184">
        <v>2.98</v>
      </c>
      <c r="F89" s="184">
        <v>22.02</v>
      </c>
      <c r="G89" s="184">
        <v>43.45</v>
      </c>
      <c r="H89" s="184">
        <v>31.55</v>
      </c>
      <c r="I89" s="210">
        <f t="shared" si="24"/>
        <v>4.0357000000000003</v>
      </c>
      <c r="J89" s="206"/>
      <c r="K89" s="288">
        <f t="shared" si="21"/>
        <v>168</v>
      </c>
      <c r="L89" s="289">
        <f t="shared" si="33"/>
        <v>126</v>
      </c>
      <c r="M89" s="280">
        <f t="shared" si="19"/>
        <v>75</v>
      </c>
      <c r="N89" s="289">
        <f t="shared" si="34"/>
        <v>5.0064000000000002</v>
      </c>
      <c r="O89" s="281">
        <f t="shared" si="20"/>
        <v>2.98</v>
      </c>
    </row>
    <row r="90" spans="1:15" s="205" customFormat="1" ht="15" customHeight="1" x14ac:dyDescent="0.25">
      <c r="A90" s="209">
        <v>6</v>
      </c>
      <c r="B90" s="216">
        <v>60240</v>
      </c>
      <c r="C90" s="215" t="s">
        <v>175</v>
      </c>
      <c r="D90" s="183">
        <v>231</v>
      </c>
      <c r="E90" s="184">
        <v>3.03</v>
      </c>
      <c r="F90" s="184">
        <v>18.61</v>
      </c>
      <c r="G90" s="184">
        <v>44.16</v>
      </c>
      <c r="H90" s="184">
        <v>34.200000000000003</v>
      </c>
      <c r="I90" s="210">
        <f t="shared" si="24"/>
        <v>4.0952999999999999</v>
      </c>
      <c r="J90" s="206"/>
      <c r="K90" s="288">
        <f t="shared" si="21"/>
        <v>231</v>
      </c>
      <c r="L90" s="289">
        <f t="shared" si="33"/>
        <v>181.01159999999999</v>
      </c>
      <c r="M90" s="280">
        <f t="shared" si="19"/>
        <v>78.36</v>
      </c>
      <c r="N90" s="289">
        <f t="shared" si="34"/>
        <v>6.9992999999999999</v>
      </c>
      <c r="O90" s="281">
        <f t="shared" si="20"/>
        <v>3.03</v>
      </c>
    </row>
    <row r="91" spans="1:15" s="205" customFormat="1" ht="15" customHeight="1" x14ac:dyDescent="0.25">
      <c r="A91" s="209">
        <v>7</v>
      </c>
      <c r="B91" s="216">
        <v>60560</v>
      </c>
      <c r="C91" s="215" t="s">
        <v>76</v>
      </c>
      <c r="D91" s="183">
        <v>45</v>
      </c>
      <c r="E91" s="184">
        <v>0</v>
      </c>
      <c r="F91" s="184">
        <v>35.56</v>
      </c>
      <c r="G91" s="184">
        <v>44.44</v>
      </c>
      <c r="H91" s="184">
        <v>20</v>
      </c>
      <c r="I91" s="210">
        <f t="shared" si="24"/>
        <v>3.8443999999999998</v>
      </c>
      <c r="J91" s="206"/>
      <c r="K91" s="288">
        <f t="shared" si="21"/>
        <v>45</v>
      </c>
      <c r="L91" s="289">
        <f t="shared" si="33"/>
        <v>28.997999999999998</v>
      </c>
      <c r="M91" s="280">
        <f t="shared" si="19"/>
        <v>64.44</v>
      </c>
      <c r="N91" s="289">
        <f t="shared" si="34"/>
        <v>0</v>
      </c>
      <c r="O91" s="281">
        <f t="shared" si="20"/>
        <v>0</v>
      </c>
    </row>
    <row r="92" spans="1:15" s="205" customFormat="1" ht="15" customHeight="1" x14ac:dyDescent="0.25">
      <c r="A92" s="209">
        <v>8</v>
      </c>
      <c r="B92" s="216">
        <v>60660</v>
      </c>
      <c r="C92" s="215" t="s">
        <v>176</v>
      </c>
      <c r="D92" s="183">
        <v>109</v>
      </c>
      <c r="E92" s="184">
        <v>2.75</v>
      </c>
      <c r="F92" s="184">
        <v>18.350000000000001</v>
      </c>
      <c r="G92" s="184">
        <v>36.700000000000003</v>
      </c>
      <c r="H92" s="184">
        <v>42.2</v>
      </c>
      <c r="I92" s="210">
        <f t="shared" si="24"/>
        <v>4.1835000000000004</v>
      </c>
      <c r="J92" s="206"/>
      <c r="K92" s="288">
        <f t="shared" si="21"/>
        <v>109</v>
      </c>
      <c r="L92" s="289">
        <f t="shared" si="33"/>
        <v>86.001000000000005</v>
      </c>
      <c r="M92" s="280">
        <f t="shared" si="19"/>
        <v>78.900000000000006</v>
      </c>
      <c r="N92" s="289">
        <f t="shared" si="34"/>
        <v>2.9975000000000001</v>
      </c>
      <c r="O92" s="281">
        <f t="shared" si="20"/>
        <v>2.75</v>
      </c>
    </row>
    <row r="93" spans="1:15" s="205" customFormat="1" ht="15" customHeight="1" x14ac:dyDescent="0.25">
      <c r="A93" s="209">
        <v>9</v>
      </c>
      <c r="B93" s="55">
        <v>60001</v>
      </c>
      <c r="C93" s="14" t="s">
        <v>177</v>
      </c>
      <c r="D93" s="183">
        <v>114</v>
      </c>
      <c r="E93" s="184">
        <v>5.26</v>
      </c>
      <c r="F93" s="184">
        <v>22.81</v>
      </c>
      <c r="G93" s="184">
        <v>43.86</v>
      </c>
      <c r="H93" s="184">
        <v>28.07</v>
      </c>
      <c r="I93" s="210">
        <f t="shared" si="24"/>
        <v>3.9474</v>
      </c>
      <c r="J93" s="206"/>
      <c r="K93" s="288">
        <f t="shared" si="21"/>
        <v>114</v>
      </c>
      <c r="L93" s="289">
        <f t="shared" si="33"/>
        <v>82.000200000000007</v>
      </c>
      <c r="M93" s="280">
        <f t="shared" si="19"/>
        <v>71.930000000000007</v>
      </c>
      <c r="N93" s="289">
        <f t="shared" si="34"/>
        <v>5.9963999999999995</v>
      </c>
      <c r="O93" s="281">
        <f t="shared" si="20"/>
        <v>5.26</v>
      </c>
    </row>
    <row r="94" spans="1:15" s="205" customFormat="1" ht="15" customHeight="1" x14ac:dyDescent="0.25">
      <c r="A94" s="209">
        <v>10</v>
      </c>
      <c r="B94" s="216">
        <v>60850</v>
      </c>
      <c r="C94" s="215" t="s">
        <v>178</v>
      </c>
      <c r="D94" s="183">
        <v>126</v>
      </c>
      <c r="E94" s="184">
        <v>7.94</v>
      </c>
      <c r="F94" s="184">
        <v>22.22</v>
      </c>
      <c r="G94" s="184">
        <v>31.75</v>
      </c>
      <c r="H94" s="184">
        <v>38.1</v>
      </c>
      <c r="I94" s="211">
        <f t="shared" si="24"/>
        <v>4.0004</v>
      </c>
      <c r="J94" s="206"/>
      <c r="K94" s="288">
        <f t="shared" si="21"/>
        <v>126</v>
      </c>
      <c r="L94" s="289">
        <f t="shared" si="33"/>
        <v>88.010999999999981</v>
      </c>
      <c r="M94" s="280">
        <f t="shared" si="19"/>
        <v>69.849999999999994</v>
      </c>
      <c r="N94" s="289">
        <f t="shared" si="34"/>
        <v>10.0044</v>
      </c>
      <c r="O94" s="281">
        <f t="shared" si="20"/>
        <v>7.94</v>
      </c>
    </row>
    <row r="95" spans="1:15" s="205" customFormat="1" ht="15" customHeight="1" x14ac:dyDescent="0.25">
      <c r="A95" s="209">
        <v>11</v>
      </c>
      <c r="B95" s="216">
        <v>60910</v>
      </c>
      <c r="C95" s="215" t="s">
        <v>80</v>
      </c>
      <c r="D95" s="183">
        <v>83</v>
      </c>
      <c r="E95" s="184">
        <v>7.23</v>
      </c>
      <c r="F95" s="184">
        <v>32.53</v>
      </c>
      <c r="G95" s="184">
        <v>40.96</v>
      </c>
      <c r="H95" s="184">
        <v>19.28</v>
      </c>
      <c r="I95" s="210">
        <f t="shared" si="24"/>
        <v>3.7228999999999997</v>
      </c>
      <c r="J95" s="206"/>
      <c r="K95" s="288">
        <f t="shared" si="21"/>
        <v>83</v>
      </c>
      <c r="L95" s="289">
        <f t="shared" si="33"/>
        <v>49.999200000000002</v>
      </c>
      <c r="M95" s="280">
        <f t="shared" si="19"/>
        <v>60.24</v>
      </c>
      <c r="N95" s="289">
        <f t="shared" si="34"/>
        <v>6.0009000000000006</v>
      </c>
      <c r="O95" s="281">
        <f t="shared" si="20"/>
        <v>7.23</v>
      </c>
    </row>
    <row r="96" spans="1:15" s="205" customFormat="1" ht="15" customHeight="1" x14ac:dyDescent="0.25">
      <c r="A96" s="209">
        <v>12</v>
      </c>
      <c r="B96" s="216">
        <v>60980</v>
      </c>
      <c r="C96" s="215" t="s">
        <v>81</v>
      </c>
      <c r="D96" s="183">
        <v>82</v>
      </c>
      <c r="E96" s="184">
        <v>2.44</v>
      </c>
      <c r="F96" s="184">
        <v>17.07</v>
      </c>
      <c r="G96" s="184">
        <v>37.799999999999997</v>
      </c>
      <c r="H96" s="184">
        <v>42.68</v>
      </c>
      <c r="I96" s="210">
        <f t="shared" si="24"/>
        <v>4.2069000000000001</v>
      </c>
      <c r="J96" s="206"/>
      <c r="K96" s="288">
        <f t="shared" si="21"/>
        <v>82</v>
      </c>
      <c r="L96" s="289">
        <f t="shared" si="33"/>
        <v>65.993599999999986</v>
      </c>
      <c r="M96" s="280">
        <f t="shared" si="19"/>
        <v>80.47999999999999</v>
      </c>
      <c r="N96" s="289">
        <f t="shared" si="34"/>
        <v>2.0007999999999999</v>
      </c>
      <c r="O96" s="281">
        <f t="shared" si="20"/>
        <v>2.44</v>
      </c>
    </row>
    <row r="97" spans="1:15" s="205" customFormat="1" ht="15" customHeight="1" x14ac:dyDescent="0.25">
      <c r="A97" s="209">
        <v>13</v>
      </c>
      <c r="B97" s="216">
        <v>61080</v>
      </c>
      <c r="C97" s="215" t="s">
        <v>179</v>
      </c>
      <c r="D97" s="183">
        <v>149</v>
      </c>
      <c r="E97" s="184">
        <v>3.36</v>
      </c>
      <c r="F97" s="184">
        <v>20.81</v>
      </c>
      <c r="G97" s="184">
        <v>43.62</v>
      </c>
      <c r="H97" s="184">
        <v>32.21</v>
      </c>
      <c r="I97" s="210">
        <f t="shared" si="24"/>
        <v>4.0468000000000002</v>
      </c>
      <c r="J97" s="206"/>
      <c r="K97" s="288">
        <f t="shared" si="21"/>
        <v>149</v>
      </c>
      <c r="L97" s="289">
        <f t="shared" si="33"/>
        <v>112.9867</v>
      </c>
      <c r="M97" s="280">
        <f t="shared" si="19"/>
        <v>75.83</v>
      </c>
      <c r="N97" s="289">
        <f t="shared" si="34"/>
        <v>5.0064000000000002</v>
      </c>
      <c r="O97" s="281">
        <f t="shared" si="20"/>
        <v>3.36</v>
      </c>
    </row>
    <row r="98" spans="1:15" s="205" customFormat="1" ht="15" customHeight="1" x14ac:dyDescent="0.25">
      <c r="A98" s="209">
        <v>14</v>
      </c>
      <c r="B98" s="216">
        <v>61150</v>
      </c>
      <c r="C98" s="215" t="s">
        <v>180</v>
      </c>
      <c r="D98" s="183">
        <v>121</v>
      </c>
      <c r="E98" s="184">
        <v>4.96</v>
      </c>
      <c r="F98" s="184">
        <v>16.53</v>
      </c>
      <c r="G98" s="184">
        <v>36.36</v>
      </c>
      <c r="H98" s="184">
        <v>42.15</v>
      </c>
      <c r="I98" s="210">
        <f t="shared" si="24"/>
        <v>4.157</v>
      </c>
      <c r="J98" s="206"/>
      <c r="K98" s="288">
        <f t="shared" si="21"/>
        <v>121</v>
      </c>
      <c r="L98" s="289">
        <f t="shared" si="33"/>
        <v>94.997099999999989</v>
      </c>
      <c r="M98" s="280">
        <f t="shared" si="19"/>
        <v>78.509999999999991</v>
      </c>
      <c r="N98" s="289">
        <f t="shared" si="34"/>
        <v>6.0015999999999998</v>
      </c>
      <c r="O98" s="281">
        <f t="shared" si="20"/>
        <v>4.96</v>
      </c>
    </row>
    <row r="99" spans="1:15" s="205" customFormat="1" ht="15" customHeight="1" x14ac:dyDescent="0.25">
      <c r="A99" s="209">
        <v>15</v>
      </c>
      <c r="B99" s="216">
        <v>61210</v>
      </c>
      <c r="C99" s="215" t="s">
        <v>181</v>
      </c>
      <c r="D99" s="183">
        <v>98</v>
      </c>
      <c r="E99" s="184">
        <v>4.08</v>
      </c>
      <c r="F99" s="184">
        <v>17.350000000000001</v>
      </c>
      <c r="G99" s="184">
        <v>56.12</v>
      </c>
      <c r="H99" s="184">
        <v>22.45</v>
      </c>
      <c r="I99" s="210">
        <f t="shared" si="24"/>
        <v>3.9693999999999998</v>
      </c>
      <c r="J99" s="206"/>
      <c r="K99" s="288">
        <f t="shared" si="21"/>
        <v>98</v>
      </c>
      <c r="L99" s="289">
        <f t="shared" si="33"/>
        <v>76.998599999999996</v>
      </c>
      <c r="M99" s="280">
        <f t="shared" si="19"/>
        <v>78.569999999999993</v>
      </c>
      <c r="N99" s="289">
        <f t="shared" si="34"/>
        <v>3.9984000000000002</v>
      </c>
      <c r="O99" s="281">
        <f t="shared" si="20"/>
        <v>4.08</v>
      </c>
    </row>
    <row r="100" spans="1:15" s="205" customFormat="1" ht="15" customHeight="1" x14ac:dyDescent="0.25">
      <c r="A100" s="209">
        <v>16</v>
      </c>
      <c r="B100" s="216">
        <v>61290</v>
      </c>
      <c r="C100" s="215" t="s">
        <v>85</v>
      </c>
      <c r="D100" s="183">
        <v>56</v>
      </c>
      <c r="E100" s="184">
        <v>0</v>
      </c>
      <c r="F100" s="184">
        <v>42.86</v>
      </c>
      <c r="G100" s="184">
        <v>30.36</v>
      </c>
      <c r="H100" s="184">
        <v>26.79</v>
      </c>
      <c r="I100" s="210">
        <f t="shared" si="24"/>
        <v>3.8396999999999997</v>
      </c>
      <c r="J100" s="206"/>
      <c r="K100" s="288">
        <f t="shared" si="21"/>
        <v>56</v>
      </c>
      <c r="L100" s="289">
        <f t="shared" si="33"/>
        <v>32.003999999999998</v>
      </c>
      <c r="M100" s="280">
        <f t="shared" si="19"/>
        <v>57.15</v>
      </c>
      <c r="N100" s="289">
        <f t="shared" si="34"/>
        <v>0</v>
      </c>
      <c r="O100" s="281">
        <f t="shared" si="20"/>
        <v>0</v>
      </c>
    </row>
    <row r="101" spans="1:15" s="205" customFormat="1" ht="15" customHeight="1" x14ac:dyDescent="0.25">
      <c r="A101" s="209">
        <v>17</v>
      </c>
      <c r="B101" s="216">
        <v>61340</v>
      </c>
      <c r="C101" s="215" t="s">
        <v>182</v>
      </c>
      <c r="D101" s="183">
        <v>150</v>
      </c>
      <c r="E101" s="184">
        <v>4</v>
      </c>
      <c r="F101" s="184">
        <v>24</v>
      </c>
      <c r="G101" s="184">
        <v>44</v>
      </c>
      <c r="H101" s="184">
        <v>28</v>
      </c>
      <c r="I101" s="210">
        <f t="shared" si="24"/>
        <v>3.96</v>
      </c>
      <c r="J101" s="206"/>
      <c r="K101" s="288">
        <f t="shared" si="21"/>
        <v>150</v>
      </c>
      <c r="L101" s="289">
        <f t="shared" si="33"/>
        <v>108</v>
      </c>
      <c r="M101" s="280">
        <f t="shared" si="19"/>
        <v>72</v>
      </c>
      <c r="N101" s="289">
        <f t="shared" si="34"/>
        <v>6</v>
      </c>
      <c r="O101" s="281">
        <f t="shared" si="20"/>
        <v>4</v>
      </c>
    </row>
    <row r="102" spans="1:15" s="205" customFormat="1" ht="15" customHeight="1" x14ac:dyDescent="0.25">
      <c r="A102" s="209">
        <v>18</v>
      </c>
      <c r="B102" s="216">
        <v>61390</v>
      </c>
      <c r="C102" s="215" t="s">
        <v>183</v>
      </c>
      <c r="D102" s="183">
        <v>97</v>
      </c>
      <c r="E102" s="184">
        <v>7.22</v>
      </c>
      <c r="F102" s="184">
        <v>28.87</v>
      </c>
      <c r="G102" s="184">
        <v>46.39</v>
      </c>
      <c r="H102" s="184">
        <v>17.53</v>
      </c>
      <c r="I102" s="210">
        <f t="shared" si="24"/>
        <v>3.7425999999999999</v>
      </c>
      <c r="J102" s="206"/>
      <c r="K102" s="288">
        <f t="shared" si="21"/>
        <v>97</v>
      </c>
      <c r="L102" s="289">
        <f t="shared" si="33"/>
        <v>62.002399999999994</v>
      </c>
      <c r="M102" s="280">
        <f t="shared" si="19"/>
        <v>63.92</v>
      </c>
      <c r="N102" s="289">
        <f t="shared" si="34"/>
        <v>7.0034000000000001</v>
      </c>
      <c r="O102" s="281">
        <f t="shared" si="20"/>
        <v>7.22</v>
      </c>
    </row>
    <row r="103" spans="1:15" s="205" customFormat="1" ht="15" customHeight="1" x14ac:dyDescent="0.25">
      <c r="A103" s="212">
        <v>19</v>
      </c>
      <c r="B103" s="216">
        <v>61410</v>
      </c>
      <c r="C103" s="215" t="s">
        <v>184</v>
      </c>
      <c r="D103" s="183">
        <v>102</v>
      </c>
      <c r="E103" s="184">
        <v>0.98</v>
      </c>
      <c r="F103" s="184">
        <v>10.78</v>
      </c>
      <c r="G103" s="184">
        <v>41.18</v>
      </c>
      <c r="H103" s="184">
        <v>47.06</v>
      </c>
      <c r="I103" s="210">
        <f t="shared" si="24"/>
        <v>4.3431999999999995</v>
      </c>
      <c r="J103" s="206"/>
      <c r="K103" s="288">
        <f t="shared" si="21"/>
        <v>102</v>
      </c>
      <c r="L103" s="289">
        <f t="shared" si="33"/>
        <v>90.004800000000017</v>
      </c>
      <c r="M103" s="280">
        <f t="shared" si="19"/>
        <v>88.240000000000009</v>
      </c>
      <c r="N103" s="289">
        <f t="shared" si="34"/>
        <v>0.99959999999999993</v>
      </c>
      <c r="O103" s="281">
        <f t="shared" si="20"/>
        <v>0.98</v>
      </c>
    </row>
    <row r="104" spans="1:15" s="205" customFormat="1" ht="15" customHeight="1" x14ac:dyDescent="0.25">
      <c r="A104" s="208">
        <v>20</v>
      </c>
      <c r="B104" s="216">
        <v>61430</v>
      </c>
      <c r="C104" s="215" t="s">
        <v>116</v>
      </c>
      <c r="D104" s="183">
        <v>271</v>
      </c>
      <c r="E104" s="184">
        <v>0.74</v>
      </c>
      <c r="F104" s="184">
        <v>13.65</v>
      </c>
      <c r="G104" s="184">
        <v>41.33</v>
      </c>
      <c r="H104" s="184">
        <v>44.28</v>
      </c>
      <c r="I104" s="210">
        <f t="shared" si="24"/>
        <v>4.2915000000000001</v>
      </c>
      <c r="J104" s="206"/>
      <c r="K104" s="288">
        <f t="shared" si="21"/>
        <v>271</v>
      </c>
      <c r="L104" s="289">
        <f t="shared" si="33"/>
        <v>232.00310000000002</v>
      </c>
      <c r="M104" s="280">
        <f t="shared" si="19"/>
        <v>85.61</v>
      </c>
      <c r="N104" s="289">
        <f t="shared" si="34"/>
        <v>2.0053999999999998</v>
      </c>
      <c r="O104" s="281">
        <f t="shared" si="20"/>
        <v>0.74</v>
      </c>
    </row>
    <row r="105" spans="1:15" s="205" customFormat="1" ht="15" customHeight="1" x14ac:dyDescent="0.25">
      <c r="A105" s="214">
        <v>21</v>
      </c>
      <c r="B105" s="216">
        <v>61440</v>
      </c>
      <c r="C105" s="215" t="s">
        <v>185</v>
      </c>
      <c r="D105" s="183">
        <v>274</v>
      </c>
      <c r="E105" s="184">
        <v>2.5499999999999998</v>
      </c>
      <c r="F105" s="184">
        <v>16.420000000000002</v>
      </c>
      <c r="G105" s="184">
        <v>53.28</v>
      </c>
      <c r="H105" s="184">
        <v>27.74</v>
      </c>
      <c r="I105" s="210">
        <f t="shared" si="24"/>
        <v>4.0617999999999999</v>
      </c>
      <c r="J105" s="206"/>
      <c r="K105" s="288">
        <f t="shared" si="21"/>
        <v>274</v>
      </c>
      <c r="L105" s="289">
        <f t="shared" si="33"/>
        <v>221.9948</v>
      </c>
      <c r="M105" s="280">
        <f t="shared" si="19"/>
        <v>81.02</v>
      </c>
      <c r="N105" s="289">
        <f t="shared" si="34"/>
        <v>6.9869999999999992</v>
      </c>
      <c r="O105" s="281">
        <f t="shared" si="20"/>
        <v>2.5499999999999998</v>
      </c>
    </row>
    <row r="106" spans="1:15" s="205" customFormat="1" ht="15" customHeight="1" x14ac:dyDescent="0.25">
      <c r="A106" s="214">
        <v>22</v>
      </c>
      <c r="B106" s="216">
        <v>61450</v>
      </c>
      <c r="C106" s="215" t="s">
        <v>117</v>
      </c>
      <c r="D106" s="183">
        <v>178</v>
      </c>
      <c r="E106" s="184">
        <v>0.56000000000000005</v>
      </c>
      <c r="F106" s="184">
        <v>10.67</v>
      </c>
      <c r="G106" s="184">
        <v>38.200000000000003</v>
      </c>
      <c r="H106" s="184">
        <v>50.56</v>
      </c>
      <c r="I106" s="210">
        <f t="shared" si="24"/>
        <v>4.3872999999999998</v>
      </c>
      <c r="J106" s="206"/>
      <c r="K106" s="288">
        <f t="shared" si="21"/>
        <v>178</v>
      </c>
      <c r="L106" s="289">
        <f t="shared" si="33"/>
        <v>157.99280000000002</v>
      </c>
      <c r="M106" s="280">
        <f t="shared" si="19"/>
        <v>88.76</v>
      </c>
      <c r="N106" s="289">
        <f t="shared" si="34"/>
        <v>0.99680000000000002</v>
      </c>
      <c r="O106" s="281">
        <f t="shared" si="20"/>
        <v>0.56000000000000005</v>
      </c>
    </row>
    <row r="107" spans="1:15" s="205" customFormat="1" ht="15" customHeight="1" x14ac:dyDescent="0.25">
      <c r="A107" s="214">
        <v>23</v>
      </c>
      <c r="B107" s="216">
        <v>61470</v>
      </c>
      <c r="C107" s="215" t="s">
        <v>90</v>
      </c>
      <c r="D107" s="183">
        <v>124</v>
      </c>
      <c r="E107" s="184">
        <v>4.03</v>
      </c>
      <c r="F107" s="184">
        <v>11.29</v>
      </c>
      <c r="G107" s="184">
        <v>41.13</v>
      </c>
      <c r="H107" s="184">
        <v>43.55</v>
      </c>
      <c r="I107" s="210">
        <f t="shared" si="24"/>
        <v>4.2420000000000009</v>
      </c>
      <c r="J107" s="206"/>
      <c r="K107" s="288">
        <f t="shared" si="21"/>
        <v>124</v>
      </c>
      <c r="L107" s="289">
        <f t="shared" si="33"/>
        <v>105.00320000000002</v>
      </c>
      <c r="M107" s="280">
        <f t="shared" si="19"/>
        <v>84.68</v>
      </c>
      <c r="N107" s="289">
        <f t="shared" si="34"/>
        <v>4.9972000000000003</v>
      </c>
      <c r="O107" s="281">
        <f t="shared" si="20"/>
        <v>4.03</v>
      </c>
    </row>
    <row r="108" spans="1:15" s="205" customFormat="1" ht="15" customHeight="1" x14ac:dyDescent="0.25">
      <c r="A108" s="214">
        <v>24</v>
      </c>
      <c r="B108" s="216">
        <v>61490</v>
      </c>
      <c r="C108" s="215" t="s">
        <v>118</v>
      </c>
      <c r="D108" s="183">
        <v>285</v>
      </c>
      <c r="E108" s="184">
        <v>0.7</v>
      </c>
      <c r="F108" s="184">
        <v>9.4700000000000006</v>
      </c>
      <c r="G108" s="184">
        <v>40.35</v>
      </c>
      <c r="H108" s="184">
        <v>49.47</v>
      </c>
      <c r="I108" s="210">
        <f t="shared" si="24"/>
        <v>4.3856000000000002</v>
      </c>
      <c r="J108" s="206"/>
      <c r="K108" s="288">
        <f t="shared" si="21"/>
        <v>285</v>
      </c>
      <c r="L108" s="289">
        <f t="shared" si="33"/>
        <v>255.98699999999997</v>
      </c>
      <c r="M108" s="280">
        <f t="shared" si="19"/>
        <v>89.82</v>
      </c>
      <c r="N108" s="289">
        <f t="shared" si="34"/>
        <v>1.9950000000000001</v>
      </c>
      <c r="O108" s="281">
        <f t="shared" si="20"/>
        <v>0.7</v>
      </c>
    </row>
    <row r="109" spans="1:15" s="205" customFormat="1" ht="15" customHeight="1" x14ac:dyDescent="0.25">
      <c r="A109" s="214">
        <v>25</v>
      </c>
      <c r="B109" s="216">
        <v>61500</v>
      </c>
      <c r="C109" s="215" t="s">
        <v>119</v>
      </c>
      <c r="D109" s="183">
        <v>287</v>
      </c>
      <c r="E109" s="184">
        <v>3.48</v>
      </c>
      <c r="F109" s="184">
        <v>12.54</v>
      </c>
      <c r="G109" s="184">
        <v>49.48</v>
      </c>
      <c r="H109" s="184">
        <v>34.49</v>
      </c>
      <c r="I109" s="210">
        <f t="shared" si="24"/>
        <v>4.1495000000000006</v>
      </c>
      <c r="J109" s="206"/>
      <c r="K109" s="288">
        <f t="shared" si="21"/>
        <v>287</v>
      </c>
      <c r="L109" s="289">
        <f t="shared" si="33"/>
        <v>240.9939</v>
      </c>
      <c r="M109" s="280">
        <f t="shared" si="19"/>
        <v>83.97</v>
      </c>
      <c r="N109" s="289">
        <f t="shared" si="34"/>
        <v>9.9876000000000005</v>
      </c>
      <c r="O109" s="281">
        <f t="shared" si="20"/>
        <v>3.48</v>
      </c>
    </row>
    <row r="110" spans="1:15" s="205" customFormat="1" ht="15" customHeight="1" x14ac:dyDescent="0.25">
      <c r="A110" s="214">
        <v>26</v>
      </c>
      <c r="B110" s="216">
        <v>61510</v>
      </c>
      <c r="C110" s="215" t="s">
        <v>91</v>
      </c>
      <c r="D110" s="183">
        <v>188</v>
      </c>
      <c r="E110" s="184">
        <v>0</v>
      </c>
      <c r="F110" s="184">
        <v>13.3</v>
      </c>
      <c r="G110" s="184">
        <v>49.47</v>
      </c>
      <c r="H110" s="184">
        <v>37.229999999999997</v>
      </c>
      <c r="I110" s="210">
        <f t="shared" si="24"/>
        <v>4.2392999999999992</v>
      </c>
      <c r="J110" s="206"/>
      <c r="K110" s="288">
        <f t="shared" si="21"/>
        <v>188</v>
      </c>
      <c r="L110" s="289">
        <f t="shared" si="33"/>
        <v>162.99599999999998</v>
      </c>
      <c r="M110" s="280">
        <f t="shared" si="19"/>
        <v>86.699999999999989</v>
      </c>
      <c r="N110" s="289">
        <f t="shared" si="34"/>
        <v>0</v>
      </c>
      <c r="O110" s="281">
        <f t="shared" si="20"/>
        <v>0</v>
      </c>
    </row>
    <row r="111" spans="1:15" s="205" customFormat="1" ht="15" customHeight="1" x14ac:dyDescent="0.25">
      <c r="A111" s="214">
        <v>27</v>
      </c>
      <c r="B111" s="216">
        <v>61520</v>
      </c>
      <c r="C111" s="215" t="s">
        <v>186</v>
      </c>
      <c r="D111" s="183">
        <v>244</v>
      </c>
      <c r="E111" s="184">
        <v>0</v>
      </c>
      <c r="F111" s="184">
        <v>12.3</v>
      </c>
      <c r="G111" s="184">
        <v>50.82</v>
      </c>
      <c r="H111" s="184">
        <v>36.89</v>
      </c>
      <c r="I111" s="213">
        <f t="shared" si="24"/>
        <v>4.2462999999999997</v>
      </c>
      <c r="J111" s="206"/>
      <c r="K111" s="288">
        <f t="shared" si="21"/>
        <v>244</v>
      </c>
      <c r="L111" s="289">
        <f t="shared" si="33"/>
        <v>214.01240000000001</v>
      </c>
      <c r="M111" s="280">
        <f t="shared" si="19"/>
        <v>87.710000000000008</v>
      </c>
      <c r="N111" s="289">
        <f t="shared" si="34"/>
        <v>0</v>
      </c>
      <c r="O111" s="281">
        <f t="shared" si="20"/>
        <v>0</v>
      </c>
    </row>
    <row r="112" spans="1:15" s="205" customFormat="1" ht="15" customHeight="1" x14ac:dyDescent="0.25">
      <c r="A112" s="214">
        <v>28</v>
      </c>
      <c r="B112" s="203">
        <v>61540</v>
      </c>
      <c r="C112" s="202" t="s">
        <v>187</v>
      </c>
      <c r="D112" s="183">
        <v>223</v>
      </c>
      <c r="E112" s="184">
        <v>5.38</v>
      </c>
      <c r="F112" s="184">
        <v>16.59</v>
      </c>
      <c r="G112" s="184">
        <v>40.36</v>
      </c>
      <c r="H112" s="184">
        <v>37.67</v>
      </c>
      <c r="I112" s="210">
        <f t="shared" si="24"/>
        <v>4.1032000000000002</v>
      </c>
      <c r="J112" s="206"/>
      <c r="K112" s="288">
        <f t="shared" si="21"/>
        <v>223</v>
      </c>
      <c r="L112" s="289">
        <f t="shared" si="33"/>
        <v>174.00689999999997</v>
      </c>
      <c r="M112" s="280">
        <f t="shared" si="19"/>
        <v>78.03</v>
      </c>
      <c r="N112" s="289">
        <f t="shared" si="34"/>
        <v>11.997400000000001</v>
      </c>
      <c r="O112" s="281">
        <f t="shared" si="20"/>
        <v>5.38</v>
      </c>
    </row>
    <row r="113" spans="1:15" s="205" customFormat="1" ht="15" customHeight="1" x14ac:dyDescent="0.25">
      <c r="A113" s="207">
        <v>29</v>
      </c>
      <c r="B113" s="203">
        <v>61560</v>
      </c>
      <c r="C113" s="202" t="s">
        <v>188</v>
      </c>
      <c r="D113" s="176">
        <v>370</v>
      </c>
      <c r="E113" s="177">
        <v>2.97</v>
      </c>
      <c r="F113" s="177">
        <v>14.59</v>
      </c>
      <c r="G113" s="177">
        <v>38.92</v>
      </c>
      <c r="H113" s="178">
        <v>43.51</v>
      </c>
      <c r="I113" s="204">
        <f t="shared" si="24"/>
        <v>4.2293999999999992</v>
      </c>
      <c r="J113" s="206"/>
      <c r="K113" s="288">
        <f t="shared" si="21"/>
        <v>370</v>
      </c>
      <c r="L113" s="289">
        <f t="shared" si="33"/>
        <v>304.99100000000004</v>
      </c>
      <c r="M113" s="280">
        <f t="shared" si="19"/>
        <v>82.43</v>
      </c>
      <c r="N113" s="289">
        <f t="shared" si="34"/>
        <v>10.989000000000001</v>
      </c>
      <c r="O113" s="281">
        <f t="shared" si="20"/>
        <v>2.97</v>
      </c>
    </row>
    <row r="114" spans="1:15" s="205" customFormat="1" ht="15" customHeight="1" thickBot="1" x14ac:dyDescent="0.3">
      <c r="A114" s="207">
        <v>30</v>
      </c>
      <c r="B114" s="203">
        <v>61570</v>
      </c>
      <c r="C114" s="202" t="s">
        <v>189</v>
      </c>
      <c r="D114" s="179">
        <v>159</v>
      </c>
      <c r="E114" s="179">
        <v>2.52</v>
      </c>
      <c r="F114" s="180">
        <v>11.32</v>
      </c>
      <c r="G114" s="179">
        <v>48.43</v>
      </c>
      <c r="H114" s="179">
        <v>37.74</v>
      </c>
      <c r="I114" s="204">
        <f t="shared" si="24"/>
        <v>4.2141999999999999</v>
      </c>
      <c r="J114" s="206"/>
      <c r="K114" s="321">
        <f t="shared" ref="K114" si="35">D114</f>
        <v>159</v>
      </c>
      <c r="L114" s="322">
        <f t="shared" ref="L114" si="36">M114*K114/100</f>
        <v>137.0103</v>
      </c>
      <c r="M114" s="323">
        <f t="shared" ref="M114" si="37">G114+H114</f>
        <v>86.17</v>
      </c>
      <c r="N114" s="322">
        <f t="shared" ref="N114" si="38">O114*K114/100</f>
        <v>4.0068000000000001</v>
      </c>
      <c r="O114" s="324">
        <f t="shared" ref="O114" si="39">E114</f>
        <v>2.52</v>
      </c>
    </row>
    <row r="115" spans="1:15" s="205" customFormat="1" ht="15" customHeight="1" thickBot="1" x14ac:dyDescent="0.3">
      <c r="A115" s="40"/>
      <c r="B115" s="56"/>
      <c r="C115" s="37" t="s">
        <v>109</v>
      </c>
      <c r="D115" s="84">
        <f>SUM(D116:D124)</f>
        <v>1241</v>
      </c>
      <c r="E115" s="198">
        <f t="shared" ref="E115:H115" si="40">AVERAGE(E116:E124)</f>
        <v>1.5088888888888889</v>
      </c>
      <c r="F115" s="198">
        <f t="shared" si="40"/>
        <v>14.091111111111111</v>
      </c>
      <c r="G115" s="198">
        <f t="shared" si="40"/>
        <v>34.836666666666666</v>
      </c>
      <c r="H115" s="198">
        <f t="shared" si="40"/>
        <v>49.561111111111103</v>
      </c>
      <c r="I115" s="39">
        <f>AVERAGE(I116:I124)</f>
        <v>4.3244333333333334</v>
      </c>
      <c r="J115" s="206"/>
      <c r="K115" s="317">
        <f t="shared" ref="K115" si="41">D115</f>
        <v>1241</v>
      </c>
      <c r="L115" s="318">
        <f>SUM(L116:L124)</f>
        <v>998.96600000000001</v>
      </c>
      <c r="M115" s="319">
        <f t="shared" ref="M115" si="42">G115+H115</f>
        <v>84.397777777777776</v>
      </c>
      <c r="N115" s="318">
        <f>SUM(N116:N124)</f>
        <v>32.998000000000005</v>
      </c>
      <c r="O115" s="320">
        <f t="shared" ref="O115" si="43">E115</f>
        <v>1.5088888888888889</v>
      </c>
    </row>
    <row r="116" spans="1:15" s="205" customFormat="1" ht="15" customHeight="1" x14ac:dyDescent="0.25">
      <c r="A116" s="10">
        <v>1</v>
      </c>
      <c r="B116" s="49">
        <v>70020</v>
      </c>
      <c r="C116" s="13" t="s">
        <v>92</v>
      </c>
      <c r="D116" s="189">
        <v>110</v>
      </c>
      <c r="E116" s="190">
        <v>0</v>
      </c>
      <c r="F116" s="190">
        <v>1.82</v>
      </c>
      <c r="G116" s="190">
        <v>17.27</v>
      </c>
      <c r="H116" s="190">
        <v>80.91</v>
      </c>
      <c r="I116" s="195">
        <f t="shared" si="24"/>
        <v>4.7908999999999988</v>
      </c>
      <c r="J116" s="206"/>
      <c r="K116" s="330">
        <f t="shared" si="21"/>
        <v>110</v>
      </c>
      <c r="L116" s="331">
        <f t="shared" ref="L116:L123" si="44">M116*K116/100</f>
        <v>107.99799999999999</v>
      </c>
      <c r="M116" s="332">
        <f t="shared" si="19"/>
        <v>98.179999999999993</v>
      </c>
      <c r="N116" s="331">
        <f t="shared" ref="N116:N123" si="45">O116*K116/100</f>
        <v>0</v>
      </c>
      <c r="O116" s="333">
        <f t="shared" si="20"/>
        <v>0</v>
      </c>
    </row>
    <row r="117" spans="1:15" s="205" customFormat="1" ht="15" customHeight="1" x14ac:dyDescent="0.25">
      <c r="A117" s="208">
        <v>2</v>
      </c>
      <c r="B117" s="216">
        <v>70110</v>
      </c>
      <c r="C117" s="215" t="s">
        <v>95</v>
      </c>
      <c r="D117" s="183">
        <v>96</v>
      </c>
      <c r="E117" s="184">
        <v>0</v>
      </c>
      <c r="F117" s="184">
        <v>13.54</v>
      </c>
      <c r="G117" s="184">
        <v>43.75</v>
      </c>
      <c r="H117" s="184">
        <v>42.71</v>
      </c>
      <c r="I117" s="210">
        <f t="shared" si="24"/>
        <v>4.2917000000000005</v>
      </c>
      <c r="J117" s="206"/>
      <c r="K117" s="288">
        <f t="shared" si="21"/>
        <v>96</v>
      </c>
      <c r="L117" s="289">
        <f t="shared" si="44"/>
        <v>83.001599999999996</v>
      </c>
      <c r="M117" s="280">
        <f t="shared" si="19"/>
        <v>86.460000000000008</v>
      </c>
      <c r="N117" s="289">
        <f t="shared" si="45"/>
        <v>0</v>
      </c>
      <c r="O117" s="281">
        <f t="shared" si="20"/>
        <v>0</v>
      </c>
    </row>
    <row r="118" spans="1:15" s="205" customFormat="1" ht="15" customHeight="1" x14ac:dyDescent="0.25">
      <c r="A118" s="214">
        <v>3</v>
      </c>
      <c r="B118" s="216">
        <v>70021</v>
      </c>
      <c r="C118" s="215" t="s">
        <v>93</v>
      </c>
      <c r="D118" s="183">
        <v>51</v>
      </c>
      <c r="E118" s="184">
        <v>0</v>
      </c>
      <c r="F118" s="184">
        <v>11.76</v>
      </c>
      <c r="G118" s="184">
        <v>45.1</v>
      </c>
      <c r="H118" s="184">
        <v>43.14</v>
      </c>
      <c r="I118" s="210">
        <f t="shared" si="24"/>
        <v>4.3137999999999996</v>
      </c>
      <c r="J118" s="206"/>
      <c r="K118" s="288">
        <f t="shared" si="21"/>
        <v>51</v>
      </c>
      <c r="L118" s="289">
        <f t="shared" si="44"/>
        <v>45.002400000000009</v>
      </c>
      <c r="M118" s="280">
        <f t="shared" si="19"/>
        <v>88.240000000000009</v>
      </c>
      <c r="N118" s="289">
        <f t="shared" si="45"/>
        <v>0</v>
      </c>
      <c r="O118" s="281">
        <f t="shared" si="20"/>
        <v>0</v>
      </c>
    </row>
    <row r="119" spans="1:15" s="205" customFormat="1" ht="15" customHeight="1" x14ac:dyDescent="0.25">
      <c r="A119" s="214">
        <v>4</v>
      </c>
      <c r="B119" s="216">
        <v>70040</v>
      </c>
      <c r="C119" s="215" t="s">
        <v>94</v>
      </c>
      <c r="D119" s="183">
        <v>75</v>
      </c>
      <c r="E119" s="184">
        <v>0</v>
      </c>
      <c r="F119" s="184">
        <v>12</v>
      </c>
      <c r="G119" s="184">
        <v>28</v>
      </c>
      <c r="H119" s="184">
        <v>60</v>
      </c>
      <c r="I119" s="210">
        <f t="shared" si="24"/>
        <v>4.4800000000000004</v>
      </c>
      <c r="J119" s="206"/>
      <c r="K119" s="288">
        <f t="shared" si="21"/>
        <v>75</v>
      </c>
      <c r="L119" s="289">
        <f t="shared" si="44"/>
        <v>66</v>
      </c>
      <c r="M119" s="280">
        <f t="shared" si="19"/>
        <v>88</v>
      </c>
      <c r="N119" s="289">
        <f t="shared" si="45"/>
        <v>0</v>
      </c>
      <c r="O119" s="281">
        <f t="shared" si="20"/>
        <v>0</v>
      </c>
    </row>
    <row r="120" spans="1:15" s="205" customFormat="1" ht="15" customHeight="1" x14ac:dyDescent="0.25">
      <c r="A120" s="214">
        <v>5</v>
      </c>
      <c r="B120" s="216">
        <v>70100</v>
      </c>
      <c r="C120" s="215" t="s">
        <v>168</v>
      </c>
      <c r="D120" s="183">
        <v>87</v>
      </c>
      <c r="E120" s="184">
        <v>0</v>
      </c>
      <c r="F120" s="184">
        <v>1.1499999999999999</v>
      </c>
      <c r="G120" s="184">
        <v>12.64</v>
      </c>
      <c r="H120" s="184">
        <v>86.21</v>
      </c>
      <c r="I120" s="210">
        <f t="shared" si="24"/>
        <v>4.8505999999999991</v>
      </c>
      <c r="J120" s="206"/>
      <c r="K120" s="288">
        <f t="shared" si="21"/>
        <v>87</v>
      </c>
      <c r="L120" s="289">
        <f t="shared" si="44"/>
        <v>85.999499999999983</v>
      </c>
      <c r="M120" s="280">
        <f t="shared" si="19"/>
        <v>98.85</v>
      </c>
      <c r="N120" s="289">
        <f t="shared" si="45"/>
        <v>0</v>
      </c>
      <c r="O120" s="281">
        <f t="shared" si="20"/>
        <v>0</v>
      </c>
    </row>
    <row r="121" spans="1:15" s="205" customFormat="1" ht="15" customHeight="1" x14ac:dyDescent="0.25">
      <c r="A121" s="214">
        <v>6</v>
      </c>
      <c r="B121" s="216">
        <v>70270</v>
      </c>
      <c r="C121" s="215" t="s">
        <v>96</v>
      </c>
      <c r="D121" s="183">
        <v>67</v>
      </c>
      <c r="E121" s="184">
        <v>1.49</v>
      </c>
      <c r="F121" s="184">
        <v>19.399999999999999</v>
      </c>
      <c r="G121" s="184">
        <v>37.31</v>
      </c>
      <c r="H121" s="184">
        <v>41.79</v>
      </c>
      <c r="I121" s="210">
        <f t="shared" si="24"/>
        <v>4.1936999999999998</v>
      </c>
      <c r="J121" s="206"/>
      <c r="K121" s="288">
        <f t="shared" si="21"/>
        <v>67</v>
      </c>
      <c r="L121" s="289">
        <f t="shared" si="44"/>
        <v>52.997</v>
      </c>
      <c r="M121" s="280">
        <f t="shared" si="19"/>
        <v>79.099999999999994</v>
      </c>
      <c r="N121" s="289">
        <f t="shared" si="45"/>
        <v>0.99829999999999997</v>
      </c>
      <c r="O121" s="281">
        <f t="shared" si="20"/>
        <v>1.49</v>
      </c>
    </row>
    <row r="122" spans="1:15" s="205" customFormat="1" ht="15" customHeight="1" x14ac:dyDescent="0.25">
      <c r="A122" s="214">
        <v>7</v>
      </c>
      <c r="B122" s="216">
        <v>70510</v>
      </c>
      <c r="C122" s="215" t="s">
        <v>97</v>
      </c>
      <c r="D122" s="183">
        <v>39</v>
      </c>
      <c r="E122" s="184">
        <v>2.56</v>
      </c>
      <c r="F122" s="184">
        <v>23.08</v>
      </c>
      <c r="G122" s="184">
        <v>38.46</v>
      </c>
      <c r="H122" s="184">
        <v>35.9</v>
      </c>
      <c r="I122" s="210">
        <f t="shared" si="24"/>
        <v>4.077</v>
      </c>
      <c r="J122" s="206"/>
      <c r="K122" s="288">
        <f t="shared" si="21"/>
        <v>39</v>
      </c>
      <c r="L122" s="289">
        <f t="shared" si="44"/>
        <v>29.000399999999999</v>
      </c>
      <c r="M122" s="280">
        <f t="shared" si="19"/>
        <v>74.36</v>
      </c>
      <c r="N122" s="289">
        <f t="shared" si="45"/>
        <v>0.99840000000000007</v>
      </c>
      <c r="O122" s="281">
        <f t="shared" si="20"/>
        <v>2.56</v>
      </c>
    </row>
    <row r="123" spans="1:15" s="205" customFormat="1" ht="15" customHeight="1" x14ac:dyDescent="0.25">
      <c r="A123" s="207">
        <v>8</v>
      </c>
      <c r="B123" s="203">
        <v>10880</v>
      </c>
      <c r="C123" s="202" t="s">
        <v>169</v>
      </c>
      <c r="D123" s="185">
        <v>409</v>
      </c>
      <c r="E123" s="186">
        <v>1.71</v>
      </c>
      <c r="F123" s="186">
        <v>20.29</v>
      </c>
      <c r="G123" s="186">
        <v>50.61</v>
      </c>
      <c r="H123" s="186">
        <v>27.38</v>
      </c>
      <c r="I123" s="204">
        <f t="shared" si="24"/>
        <v>4.0362999999999998</v>
      </c>
      <c r="J123" s="206"/>
      <c r="K123" s="290">
        <f t="shared" si="21"/>
        <v>409</v>
      </c>
      <c r="L123" s="291">
        <f t="shared" si="44"/>
        <v>318.97909999999996</v>
      </c>
      <c r="M123" s="282">
        <f t="shared" si="19"/>
        <v>77.989999999999995</v>
      </c>
      <c r="N123" s="291">
        <f t="shared" si="45"/>
        <v>6.9939</v>
      </c>
      <c r="O123" s="283">
        <f t="shared" si="20"/>
        <v>1.71</v>
      </c>
    </row>
    <row r="124" spans="1:15" s="205" customFormat="1" ht="15" customHeight="1" thickBot="1" x14ac:dyDescent="0.3">
      <c r="A124" s="199">
        <v>9</v>
      </c>
      <c r="B124" s="201">
        <v>10890</v>
      </c>
      <c r="C124" s="200" t="s">
        <v>170</v>
      </c>
      <c r="D124" s="191">
        <v>307</v>
      </c>
      <c r="E124" s="182">
        <v>7.82</v>
      </c>
      <c r="F124" s="182">
        <v>23.78</v>
      </c>
      <c r="G124" s="182">
        <v>40.39</v>
      </c>
      <c r="H124" s="105">
        <v>28.01</v>
      </c>
      <c r="I124" s="196">
        <f t="shared" si="24"/>
        <v>3.8859000000000004</v>
      </c>
      <c r="J124" s="206"/>
      <c r="K124" s="292">
        <f t="shared" ref="K124" si="46">D124</f>
        <v>307</v>
      </c>
      <c r="L124" s="293">
        <f t="shared" ref="L124" si="47">M124*K124/100</f>
        <v>209.98800000000003</v>
      </c>
      <c r="M124" s="294">
        <f t="shared" ref="M124" si="48">G124+H124</f>
        <v>68.400000000000006</v>
      </c>
      <c r="N124" s="293">
        <f t="shared" ref="N124" si="49">O124*K124/100</f>
        <v>24.007400000000004</v>
      </c>
      <c r="O124" s="334">
        <f t="shared" ref="O124" si="50">E124</f>
        <v>7.82</v>
      </c>
    </row>
    <row r="125" spans="1:15" ht="15" customHeight="1" x14ac:dyDescent="0.25">
      <c r="A125" s="6"/>
      <c r="B125" s="6"/>
      <c r="C125" s="6"/>
      <c r="D125" s="385" t="s">
        <v>100</v>
      </c>
      <c r="E125" s="385"/>
      <c r="F125" s="385"/>
      <c r="G125" s="385"/>
      <c r="H125" s="385"/>
      <c r="I125" s="57">
        <f>AVERAGE(I8:I16,I18:I29,I31:I47,I49:I68,I70:I83,I85:I114,I116:I124)</f>
        <v>4.1442369369369381</v>
      </c>
      <c r="J125" s="4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281" priority="8" stopIfTrue="1" operator="equal">
      <formula>$I$125</formula>
    </cfRule>
    <cfRule type="cellIs" dxfId="280" priority="9" stopIfTrue="1" operator="lessThan">
      <formula>3.5</formula>
    </cfRule>
    <cfRule type="cellIs" dxfId="279" priority="10" stopIfTrue="1" operator="between">
      <formula>$I$125</formula>
      <formula>3.5</formula>
    </cfRule>
    <cfRule type="cellIs" dxfId="278" priority="11" stopIfTrue="1" operator="between">
      <formula>4.5</formula>
      <formula>$I$125</formula>
    </cfRule>
    <cfRule type="cellIs" dxfId="277" priority="12" stopIfTrue="1" operator="greaterThanOrEqual">
      <formula>4.5</formula>
    </cfRule>
  </conditionalFormatting>
  <conditionalFormatting sqref="N7:O124">
    <cfRule type="cellIs" dxfId="276" priority="5" operator="equal">
      <formula>0</formula>
    </cfRule>
    <cfRule type="cellIs" dxfId="275" priority="6" operator="between">
      <formula>0</formula>
      <formula>9.99</formula>
    </cfRule>
    <cfRule type="cellIs" dxfId="274" priority="7" operator="greaterThanOrEqual">
      <formula>10</formula>
    </cfRule>
  </conditionalFormatting>
  <conditionalFormatting sqref="M7:M124">
    <cfRule type="cellIs" dxfId="273" priority="1" operator="lessThan">
      <formula>50</formula>
    </cfRule>
    <cfRule type="cellIs" dxfId="272" priority="2" operator="between">
      <formula>$M$6</formula>
      <formula>50</formula>
    </cfRule>
    <cfRule type="cellIs" dxfId="271" priority="3" operator="between">
      <formula>90</formula>
      <formula>$M$6</formula>
    </cfRule>
    <cfRule type="cellIs" dxfId="270" priority="4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" customWidth="1"/>
    <col min="5" max="8" width="7.28515625" customWidth="1"/>
    <col min="9" max="9" width="8.7109375" style="2" customWidth="1"/>
    <col min="10" max="10" width="6.5703125" customWidth="1"/>
    <col min="12" max="16" width="9.28515625" customWidth="1"/>
  </cols>
  <sheetData>
    <row r="1" spans="1:16" ht="15" customHeight="1" x14ac:dyDescent="0.25">
      <c r="K1" s="311"/>
      <c r="L1" s="17" t="s">
        <v>193</v>
      </c>
    </row>
    <row r="2" spans="1:16" ht="15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2024</v>
      </c>
      <c r="J2" s="4"/>
      <c r="K2" s="27"/>
      <c r="L2" s="17" t="s">
        <v>194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195</v>
      </c>
    </row>
    <row r="4" spans="1:16" ht="15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92" t="s">
        <v>190</v>
      </c>
      <c r="F4" s="393"/>
      <c r="G4" s="393"/>
      <c r="H4" s="394"/>
      <c r="I4" s="383" t="s">
        <v>101</v>
      </c>
      <c r="J4" s="4"/>
      <c r="K4" s="18"/>
      <c r="L4" s="17" t="s">
        <v>196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/>
      <c r="B6" s="30"/>
      <c r="C6" s="30" t="s">
        <v>102</v>
      </c>
      <c r="D6" s="31">
        <f>D7+D17+D30+D48+D69+D84+D115</f>
        <v>14008</v>
      </c>
      <c r="E6" s="99">
        <f>AVERAGE(E8:E16,E18:E29,E31:E47,E49:E68,E70:E83,E85:E114,E116:E124)</f>
        <v>3.214999999999999</v>
      </c>
      <c r="F6" s="275">
        <f t="shared" ref="F6:H6" si="0">AVERAGE(F8:F16,F18:F29,F31:F47,F49:F68,F70:F83,F85:F114,F116:F124)</f>
        <v>20.121834862385313</v>
      </c>
      <c r="G6" s="275">
        <f t="shared" si="0"/>
        <v>44.474864864864877</v>
      </c>
      <c r="H6" s="276">
        <f t="shared" si="0"/>
        <v>33.680270270270285</v>
      </c>
      <c r="I6" s="139">
        <v>4.13</v>
      </c>
      <c r="J6" s="206"/>
      <c r="K6" s="325">
        <f>D6</f>
        <v>14008</v>
      </c>
      <c r="L6" s="326">
        <f>L7+L17+L30+L48+L68+L83+L114</f>
        <v>5293.0212000000001</v>
      </c>
      <c r="M6" s="327">
        <f t="shared" ref="M6:M69" si="1">G6+H6</f>
        <v>78.155135135135168</v>
      </c>
      <c r="N6" s="326">
        <f>N7+N17+N30+N48+N68+N83+N114</f>
        <v>147.03920000000002</v>
      </c>
      <c r="O6" s="328">
        <f t="shared" ref="O6:O69" si="2">E6</f>
        <v>3.214999999999999</v>
      </c>
      <c r="P6" s="59"/>
    </row>
    <row r="7" spans="1:16" ht="15" customHeight="1" thickBot="1" x14ac:dyDescent="0.3">
      <c r="A7" s="32"/>
      <c r="B7" s="25"/>
      <c r="C7" s="33" t="s">
        <v>103</v>
      </c>
      <c r="D7" s="34">
        <f>SUM(D8:D16)</f>
        <v>946</v>
      </c>
      <c r="E7" s="96">
        <f t="shared" ref="E7:H7" si="3">AVERAGE(E8:E16)</f>
        <v>2.3579999999999997</v>
      </c>
      <c r="F7" s="96">
        <f t="shared" si="3"/>
        <v>13.191111111111111</v>
      </c>
      <c r="G7" s="96">
        <f t="shared" si="3"/>
        <v>40.451111111111111</v>
      </c>
      <c r="H7" s="96">
        <f t="shared" si="3"/>
        <v>45.050000000000004</v>
      </c>
      <c r="I7" s="41">
        <f>AVERAGE(I8:I16)</f>
        <v>4.2924777777777789</v>
      </c>
      <c r="J7" s="206"/>
      <c r="K7" s="317">
        <f t="shared" ref="K7:K70" si="4">D7</f>
        <v>946</v>
      </c>
      <c r="L7" s="318">
        <f>SUM(L8:L16)</f>
        <v>806.00970000000007</v>
      </c>
      <c r="M7" s="319">
        <f t="shared" si="1"/>
        <v>85.501111111111115</v>
      </c>
      <c r="N7" s="318">
        <f>SUM(N8:N16)</f>
        <v>11.998700000000001</v>
      </c>
      <c r="O7" s="320">
        <f t="shared" si="2"/>
        <v>2.3579999999999997</v>
      </c>
      <c r="P7" s="70"/>
    </row>
    <row r="8" spans="1:16" s="205" customFormat="1" ht="15" customHeight="1" x14ac:dyDescent="0.25">
      <c r="A8" s="10">
        <v>1</v>
      </c>
      <c r="B8" s="49">
        <v>10003</v>
      </c>
      <c r="C8" s="13" t="s">
        <v>7</v>
      </c>
      <c r="D8" s="68">
        <v>41</v>
      </c>
      <c r="E8" s="218"/>
      <c r="F8" s="218">
        <v>7.32</v>
      </c>
      <c r="G8" s="218">
        <v>24.39</v>
      </c>
      <c r="H8" s="218">
        <v>68.290000000000006</v>
      </c>
      <c r="I8" s="195">
        <f>(E8*2+F8*3+G8*4+H8*5)/100</f>
        <v>4.6097000000000001</v>
      </c>
      <c r="J8" s="206"/>
      <c r="K8" s="286">
        <f t="shared" si="4"/>
        <v>41</v>
      </c>
      <c r="L8" s="287">
        <f t="shared" ref="L8:L71" si="5">M8*K8/100</f>
        <v>37.998800000000003</v>
      </c>
      <c r="M8" s="284">
        <f t="shared" si="1"/>
        <v>92.68</v>
      </c>
      <c r="N8" s="287">
        <f t="shared" ref="N8:N71" si="6">O8*K8/100</f>
        <v>0</v>
      </c>
      <c r="O8" s="285">
        <f t="shared" si="2"/>
        <v>0</v>
      </c>
      <c r="P8" s="62"/>
    </row>
    <row r="9" spans="1:16" s="205" customFormat="1" ht="15" customHeight="1" x14ac:dyDescent="0.25">
      <c r="A9" s="214">
        <v>2</v>
      </c>
      <c r="B9" s="216">
        <v>10002</v>
      </c>
      <c r="C9" s="215" t="s">
        <v>139</v>
      </c>
      <c r="D9" s="183">
        <v>128</v>
      </c>
      <c r="E9" s="184">
        <v>0.78</v>
      </c>
      <c r="F9" s="184">
        <v>22.66</v>
      </c>
      <c r="G9" s="184">
        <v>50</v>
      </c>
      <c r="H9" s="184">
        <v>26.56</v>
      </c>
      <c r="I9" s="210">
        <f>(E9*2+F9*3+G9*4+H9*5)/100</f>
        <v>4.0234000000000005</v>
      </c>
      <c r="J9" s="206"/>
      <c r="K9" s="288">
        <f t="shared" si="4"/>
        <v>128</v>
      </c>
      <c r="L9" s="289">
        <f t="shared" si="5"/>
        <v>97.996800000000007</v>
      </c>
      <c r="M9" s="280">
        <f t="shared" si="1"/>
        <v>76.56</v>
      </c>
      <c r="N9" s="289">
        <f t="shared" si="6"/>
        <v>0.99840000000000007</v>
      </c>
      <c r="O9" s="281">
        <f t="shared" si="2"/>
        <v>0.78</v>
      </c>
      <c r="P9" s="62"/>
    </row>
    <row r="10" spans="1:16" s="205" customFormat="1" ht="15" customHeight="1" x14ac:dyDescent="0.25">
      <c r="A10" s="214">
        <v>3</v>
      </c>
      <c r="B10" s="216">
        <v>10090</v>
      </c>
      <c r="C10" s="215" t="s">
        <v>9</v>
      </c>
      <c r="D10" s="183">
        <v>164</v>
      </c>
      <c r="E10" s="184"/>
      <c r="F10" s="184">
        <v>12.2</v>
      </c>
      <c r="G10" s="184">
        <v>54.27</v>
      </c>
      <c r="H10" s="184">
        <v>33.54</v>
      </c>
      <c r="I10" s="210">
        <f t="shared" ref="I10:I73" si="7">(E10*2+F10*3+G10*4+H10*5)/100</f>
        <v>4.2138</v>
      </c>
      <c r="J10" s="206"/>
      <c r="K10" s="288">
        <f t="shared" si="4"/>
        <v>164</v>
      </c>
      <c r="L10" s="289">
        <f t="shared" si="5"/>
        <v>144.00839999999999</v>
      </c>
      <c r="M10" s="280">
        <f t="shared" si="1"/>
        <v>87.81</v>
      </c>
      <c r="N10" s="289">
        <f t="shared" si="6"/>
        <v>0</v>
      </c>
      <c r="O10" s="281">
        <f t="shared" si="2"/>
        <v>0</v>
      </c>
      <c r="P10" s="62"/>
    </row>
    <row r="11" spans="1:16" s="205" customFormat="1" ht="15" customHeight="1" x14ac:dyDescent="0.25">
      <c r="A11" s="214">
        <v>4</v>
      </c>
      <c r="B11" s="203">
        <v>10004</v>
      </c>
      <c r="C11" s="202" t="s">
        <v>8</v>
      </c>
      <c r="D11" s="183">
        <v>107</v>
      </c>
      <c r="E11" s="184"/>
      <c r="F11" s="184">
        <v>1.87</v>
      </c>
      <c r="G11" s="184">
        <v>14.95</v>
      </c>
      <c r="H11" s="184">
        <v>83.18</v>
      </c>
      <c r="I11" s="204">
        <f t="shared" si="7"/>
        <v>4.8131000000000004</v>
      </c>
      <c r="J11" s="206"/>
      <c r="K11" s="288">
        <f t="shared" si="4"/>
        <v>107</v>
      </c>
      <c r="L11" s="289">
        <f t="shared" si="5"/>
        <v>104.99910000000001</v>
      </c>
      <c r="M11" s="280">
        <f t="shared" si="1"/>
        <v>98.13000000000001</v>
      </c>
      <c r="N11" s="289">
        <f t="shared" si="6"/>
        <v>0</v>
      </c>
      <c r="O11" s="281">
        <f t="shared" si="2"/>
        <v>0</v>
      </c>
      <c r="P11" s="62"/>
    </row>
    <row r="12" spans="1:16" s="205" customFormat="1" ht="14.25" customHeight="1" x14ac:dyDescent="0.25">
      <c r="A12" s="214">
        <v>5</v>
      </c>
      <c r="B12" s="216">
        <v>10001</v>
      </c>
      <c r="C12" s="215" t="s">
        <v>140</v>
      </c>
      <c r="D12" s="183">
        <v>101</v>
      </c>
      <c r="E12" s="184"/>
      <c r="F12" s="184">
        <v>6.93</v>
      </c>
      <c r="G12" s="184">
        <v>32.67</v>
      </c>
      <c r="H12" s="184">
        <v>60.4</v>
      </c>
      <c r="I12" s="210">
        <f t="shared" si="7"/>
        <v>4.5347</v>
      </c>
      <c r="J12" s="206"/>
      <c r="K12" s="288">
        <f t="shared" si="4"/>
        <v>101</v>
      </c>
      <c r="L12" s="289">
        <f t="shared" si="5"/>
        <v>94.000699999999995</v>
      </c>
      <c r="M12" s="280">
        <f t="shared" si="1"/>
        <v>93.07</v>
      </c>
      <c r="N12" s="289">
        <f t="shared" si="6"/>
        <v>0</v>
      </c>
      <c r="O12" s="281">
        <f t="shared" si="2"/>
        <v>0</v>
      </c>
      <c r="P12" s="62"/>
    </row>
    <row r="13" spans="1:16" s="205" customFormat="1" ht="15" customHeight="1" x14ac:dyDescent="0.25">
      <c r="A13" s="214">
        <v>6</v>
      </c>
      <c r="B13" s="216">
        <v>10120</v>
      </c>
      <c r="C13" s="215" t="s">
        <v>141</v>
      </c>
      <c r="D13" s="183">
        <v>93</v>
      </c>
      <c r="E13" s="184">
        <v>6.45</v>
      </c>
      <c r="F13" s="184">
        <v>19.350000000000001</v>
      </c>
      <c r="G13" s="184">
        <v>41.94</v>
      </c>
      <c r="H13" s="184">
        <v>32.26</v>
      </c>
      <c r="I13" s="210">
        <f t="shared" si="7"/>
        <v>4.0000999999999998</v>
      </c>
      <c r="J13" s="206"/>
      <c r="K13" s="288">
        <f t="shared" si="4"/>
        <v>93</v>
      </c>
      <c r="L13" s="289">
        <f t="shared" si="5"/>
        <v>69.005999999999986</v>
      </c>
      <c r="M13" s="280">
        <f t="shared" si="1"/>
        <v>74.199999999999989</v>
      </c>
      <c r="N13" s="289">
        <f t="shared" si="6"/>
        <v>5.9984999999999999</v>
      </c>
      <c r="O13" s="281">
        <f t="shared" si="2"/>
        <v>6.45</v>
      </c>
      <c r="P13" s="62"/>
    </row>
    <row r="14" spans="1:16" s="205" customFormat="1" ht="15" customHeight="1" x14ac:dyDescent="0.25">
      <c r="A14" s="214">
        <v>7</v>
      </c>
      <c r="B14" s="216">
        <v>10190</v>
      </c>
      <c r="C14" s="215" t="s">
        <v>142</v>
      </c>
      <c r="D14" s="183">
        <v>123</v>
      </c>
      <c r="E14" s="184">
        <v>2.44</v>
      </c>
      <c r="F14" s="184">
        <v>12.2</v>
      </c>
      <c r="G14" s="184">
        <v>45.53</v>
      </c>
      <c r="H14" s="184">
        <v>39.840000000000003</v>
      </c>
      <c r="I14" s="210">
        <f t="shared" si="7"/>
        <v>4.2279999999999998</v>
      </c>
      <c r="J14" s="206"/>
      <c r="K14" s="288">
        <f t="shared" si="4"/>
        <v>123</v>
      </c>
      <c r="L14" s="289">
        <f t="shared" si="5"/>
        <v>105.0051</v>
      </c>
      <c r="M14" s="280">
        <f t="shared" si="1"/>
        <v>85.37</v>
      </c>
      <c r="N14" s="289">
        <f t="shared" si="6"/>
        <v>3.0011999999999999</v>
      </c>
      <c r="O14" s="281">
        <f t="shared" si="2"/>
        <v>2.44</v>
      </c>
      <c r="P14" s="69"/>
    </row>
    <row r="15" spans="1:16" s="205" customFormat="1" ht="15" customHeight="1" x14ac:dyDescent="0.25">
      <c r="A15" s="214">
        <v>8</v>
      </c>
      <c r="B15" s="216">
        <v>10320</v>
      </c>
      <c r="C15" s="215" t="s">
        <v>12</v>
      </c>
      <c r="D15" s="183">
        <v>98</v>
      </c>
      <c r="E15" s="184">
        <v>1.02</v>
      </c>
      <c r="F15" s="184">
        <v>15.31</v>
      </c>
      <c r="G15" s="184">
        <v>53.06</v>
      </c>
      <c r="H15" s="184">
        <v>30.61</v>
      </c>
      <c r="I15" s="210">
        <f t="shared" si="7"/>
        <v>4.1326000000000001</v>
      </c>
      <c r="J15" s="206"/>
      <c r="K15" s="288">
        <f t="shared" si="4"/>
        <v>98</v>
      </c>
      <c r="L15" s="289">
        <f t="shared" si="5"/>
        <v>81.996600000000001</v>
      </c>
      <c r="M15" s="280">
        <f t="shared" si="1"/>
        <v>83.67</v>
      </c>
      <c r="N15" s="289">
        <f t="shared" si="6"/>
        <v>0.99960000000000004</v>
      </c>
      <c r="O15" s="281">
        <f t="shared" si="2"/>
        <v>1.02</v>
      </c>
      <c r="P15" s="62"/>
    </row>
    <row r="16" spans="1:16" s="205" customFormat="1" ht="15" customHeight="1" thickBot="1" x14ac:dyDescent="0.3">
      <c r="A16" s="199">
        <v>9</v>
      </c>
      <c r="B16" s="201">
        <v>10860</v>
      </c>
      <c r="C16" s="200" t="s">
        <v>143</v>
      </c>
      <c r="D16" s="165">
        <v>91</v>
      </c>
      <c r="E16" s="166">
        <v>1.1000000000000001</v>
      </c>
      <c r="F16" s="166">
        <v>20.88</v>
      </c>
      <c r="G16" s="166">
        <v>47.25</v>
      </c>
      <c r="H16" s="166">
        <v>30.77</v>
      </c>
      <c r="I16" s="196">
        <f t="shared" si="7"/>
        <v>4.0769000000000002</v>
      </c>
      <c r="J16" s="206"/>
      <c r="K16" s="290">
        <f t="shared" si="4"/>
        <v>91</v>
      </c>
      <c r="L16" s="291">
        <f t="shared" si="5"/>
        <v>70.998199999999997</v>
      </c>
      <c r="M16" s="282">
        <f t="shared" si="1"/>
        <v>78.02</v>
      </c>
      <c r="N16" s="291">
        <f t="shared" si="6"/>
        <v>1.0010000000000001</v>
      </c>
      <c r="O16" s="283">
        <f t="shared" si="2"/>
        <v>1.1000000000000001</v>
      </c>
      <c r="P16" s="62"/>
    </row>
    <row r="17" spans="1:16" s="205" customFormat="1" ht="15" customHeight="1" thickBot="1" x14ac:dyDescent="0.3">
      <c r="A17" s="35"/>
      <c r="B17" s="51"/>
      <c r="C17" s="37" t="s">
        <v>104</v>
      </c>
      <c r="D17" s="197">
        <f>SUM(D18:D29)</f>
        <v>1290</v>
      </c>
      <c r="E17" s="198">
        <f t="shared" ref="E17:H17" si="8">AVERAGE(E18:E29)</f>
        <v>3.0362499999999999</v>
      </c>
      <c r="F17" s="198">
        <f t="shared" si="8"/>
        <v>22.450833333333335</v>
      </c>
      <c r="G17" s="198">
        <f t="shared" si="8"/>
        <v>45.599166666666662</v>
      </c>
      <c r="H17" s="198">
        <f t="shared" si="8"/>
        <v>29.924999999999997</v>
      </c>
      <c r="I17" s="39">
        <f>AVERAGE(I18:I29)</f>
        <v>4.0342250000000002</v>
      </c>
      <c r="J17" s="206"/>
      <c r="K17" s="317">
        <f t="shared" si="4"/>
        <v>1290</v>
      </c>
      <c r="L17" s="318">
        <f>SUM(L18:L29)</f>
        <v>976.9831999999999</v>
      </c>
      <c r="M17" s="319">
        <f t="shared" si="1"/>
        <v>75.524166666666659</v>
      </c>
      <c r="N17" s="318">
        <f>SUM(N18:N29)</f>
        <v>25.009700000000002</v>
      </c>
      <c r="O17" s="320">
        <f t="shared" si="2"/>
        <v>3.0362499999999999</v>
      </c>
      <c r="P17" s="62"/>
    </row>
    <row r="18" spans="1:16" s="205" customFormat="1" ht="15" customHeight="1" x14ac:dyDescent="0.25">
      <c r="A18" s="10">
        <v>1</v>
      </c>
      <c r="B18" s="49">
        <v>20040</v>
      </c>
      <c r="C18" s="13" t="s">
        <v>13</v>
      </c>
      <c r="D18" s="183">
        <v>95</v>
      </c>
      <c r="E18" s="184">
        <v>4.21</v>
      </c>
      <c r="F18" s="184">
        <v>26.32</v>
      </c>
      <c r="G18" s="184">
        <v>48.42</v>
      </c>
      <c r="H18" s="184">
        <v>21.05</v>
      </c>
      <c r="I18" s="195">
        <f t="shared" si="7"/>
        <v>3.8631000000000002</v>
      </c>
      <c r="J18" s="206"/>
      <c r="K18" s="286">
        <f t="shared" si="4"/>
        <v>95</v>
      </c>
      <c r="L18" s="287">
        <f t="shared" si="5"/>
        <v>65.996499999999997</v>
      </c>
      <c r="M18" s="284">
        <f t="shared" si="1"/>
        <v>69.47</v>
      </c>
      <c r="N18" s="287">
        <f t="shared" si="6"/>
        <v>3.9994999999999998</v>
      </c>
      <c r="O18" s="285">
        <f t="shared" si="2"/>
        <v>4.21</v>
      </c>
      <c r="P18" s="62"/>
    </row>
    <row r="19" spans="1:16" s="205" customFormat="1" ht="15" customHeight="1" x14ac:dyDescent="0.25">
      <c r="A19" s="208">
        <v>2</v>
      </c>
      <c r="B19" s="216">
        <v>20061</v>
      </c>
      <c r="C19" s="215" t="s">
        <v>15</v>
      </c>
      <c r="D19" s="183">
        <v>74</v>
      </c>
      <c r="E19" s="184">
        <v>1.35</v>
      </c>
      <c r="F19" s="184">
        <v>14.86</v>
      </c>
      <c r="G19" s="184">
        <v>48.65</v>
      </c>
      <c r="H19" s="184">
        <v>35.14</v>
      </c>
      <c r="I19" s="210">
        <f t="shared" si="7"/>
        <v>4.1757999999999997</v>
      </c>
      <c r="J19" s="206"/>
      <c r="K19" s="288">
        <f t="shared" si="4"/>
        <v>74</v>
      </c>
      <c r="L19" s="289">
        <f t="shared" si="5"/>
        <v>62.004599999999989</v>
      </c>
      <c r="M19" s="280">
        <f t="shared" si="1"/>
        <v>83.789999999999992</v>
      </c>
      <c r="N19" s="289">
        <f t="shared" si="6"/>
        <v>0.99900000000000011</v>
      </c>
      <c r="O19" s="281">
        <f t="shared" si="2"/>
        <v>1.35</v>
      </c>
      <c r="P19" s="62"/>
    </row>
    <row r="20" spans="1:16" s="205" customFormat="1" ht="15" customHeight="1" x14ac:dyDescent="0.25">
      <c r="A20" s="208">
        <v>3</v>
      </c>
      <c r="B20" s="216">
        <v>21020</v>
      </c>
      <c r="C20" s="215" t="s">
        <v>23</v>
      </c>
      <c r="D20" s="183">
        <v>101</v>
      </c>
      <c r="E20" s="184">
        <v>0.99</v>
      </c>
      <c r="F20" s="184">
        <v>5.94</v>
      </c>
      <c r="G20" s="184">
        <v>21.78</v>
      </c>
      <c r="H20" s="184">
        <v>71.290000000000006</v>
      </c>
      <c r="I20" s="210">
        <f t="shared" si="7"/>
        <v>4.633700000000001</v>
      </c>
      <c r="J20" s="206"/>
      <c r="K20" s="288">
        <f t="shared" si="4"/>
        <v>101</v>
      </c>
      <c r="L20" s="289">
        <f t="shared" si="5"/>
        <v>94.000700000000009</v>
      </c>
      <c r="M20" s="365">
        <f t="shared" si="1"/>
        <v>93.070000000000007</v>
      </c>
      <c r="N20" s="289">
        <f t="shared" si="6"/>
        <v>0.9998999999999999</v>
      </c>
      <c r="O20" s="281">
        <f t="shared" si="2"/>
        <v>0.99</v>
      </c>
      <c r="P20" s="62"/>
    </row>
    <row r="21" spans="1:16" s="205" customFormat="1" ht="15" customHeight="1" x14ac:dyDescent="0.25">
      <c r="A21" s="214">
        <v>4</v>
      </c>
      <c r="B21" s="216">
        <v>20060</v>
      </c>
      <c r="C21" s="215" t="s">
        <v>144</v>
      </c>
      <c r="D21" s="183">
        <v>177</v>
      </c>
      <c r="E21" s="184"/>
      <c r="F21" s="184">
        <v>7.34</v>
      </c>
      <c r="G21" s="184">
        <v>45.76</v>
      </c>
      <c r="H21" s="184">
        <v>46.89</v>
      </c>
      <c r="I21" s="210">
        <f t="shared" si="7"/>
        <v>4.3951000000000002</v>
      </c>
      <c r="J21" s="206"/>
      <c r="K21" s="288">
        <f t="shared" si="4"/>
        <v>177</v>
      </c>
      <c r="L21" s="289">
        <f t="shared" si="5"/>
        <v>163.9905</v>
      </c>
      <c r="M21" s="280">
        <f t="shared" si="1"/>
        <v>92.65</v>
      </c>
      <c r="N21" s="289">
        <f t="shared" si="6"/>
        <v>0</v>
      </c>
      <c r="O21" s="281">
        <f t="shared" si="2"/>
        <v>0</v>
      </c>
      <c r="P21" s="62"/>
    </row>
    <row r="22" spans="1:16" s="205" customFormat="1" ht="15" customHeight="1" x14ac:dyDescent="0.25">
      <c r="A22" s="214">
        <v>5</v>
      </c>
      <c r="B22" s="216">
        <v>20400</v>
      </c>
      <c r="C22" s="215" t="s">
        <v>17</v>
      </c>
      <c r="D22" s="183">
        <v>168</v>
      </c>
      <c r="E22" s="184"/>
      <c r="F22" s="184">
        <v>18.45</v>
      </c>
      <c r="G22" s="184">
        <v>54.17</v>
      </c>
      <c r="H22" s="184">
        <v>27.38</v>
      </c>
      <c r="I22" s="210">
        <f t="shared" si="7"/>
        <v>4.0892999999999997</v>
      </c>
      <c r="J22" s="206"/>
      <c r="K22" s="288">
        <f t="shared" si="4"/>
        <v>168</v>
      </c>
      <c r="L22" s="289">
        <f t="shared" si="5"/>
        <v>137.00399999999999</v>
      </c>
      <c r="M22" s="280">
        <f t="shared" si="1"/>
        <v>81.55</v>
      </c>
      <c r="N22" s="289">
        <f t="shared" si="6"/>
        <v>0</v>
      </c>
      <c r="O22" s="281">
        <f t="shared" si="2"/>
        <v>0</v>
      </c>
      <c r="P22" s="62"/>
    </row>
    <row r="23" spans="1:16" s="205" customFormat="1" ht="15" customHeight="1" x14ac:dyDescent="0.25">
      <c r="A23" s="214">
        <v>6</v>
      </c>
      <c r="B23" s="216">
        <v>20080</v>
      </c>
      <c r="C23" s="215" t="s">
        <v>145</v>
      </c>
      <c r="D23" s="183">
        <v>116</v>
      </c>
      <c r="E23" s="184">
        <v>3.45</v>
      </c>
      <c r="F23" s="184">
        <v>33.619999999999997</v>
      </c>
      <c r="G23" s="184">
        <v>44.83</v>
      </c>
      <c r="H23" s="184">
        <v>18.100000000000001</v>
      </c>
      <c r="I23" s="210">
        <f t="shared" si="7"/>
        <v>3.7757999999999998</v>
      </c>
      <c r="J23" s="206"/>
      <c r="K23" s="288">
        <f t="shared" si="4"/>
        <v>116</v>
      </c>
      <c r="L23" s="289">
        <f t="shared" si="5"/>
        <v>72.998800000000003</v>
      </c>
      <c r="M23" s="280">
        <f t="shared" si="1"/>
        <v>62.93</v>
      </c>
      <c r="N23" s="289">
        <f t="shared" si="6"/>
        <v>4.0020000000000007</v>
      </c>
      <c r="O23" s="281">
        <f t="shared" si="2"/>
        <v>3.45</v>
      </c>
    </row>
    <row r="24" spans="1:16" s="205" customFormat="1" ht="15" customHeight="1" x14ac:dyDescent="0.25">
      <c r="A24" s="214">
        <v>7</v>
      </c>
      <c r="B24" s="216">
        <v>20460</v>
      </c>
      <c r="C24" s="215" t="s">
        <v>146</v>
      </c>
      <c r="D24" s="183">
        <v>95</v>
      </c>
      <c r="E24" s="184"/>
      <c r="F24" s="184">
        <v>34.74</v>
      </c>
      <c r="G24" s="184">
        <v>48.42</v>
      </c>
      <c r="H24" s="184">
        <v>16.84</v>
      </c>
      <c r="I24" s="210">
        <f t="shared" si="7"/>
        <v>3.8209999999999997</v>
      </c>
      <c r="J24" s="206"/>
      <c r="K24" s="288">
        <f t="shared" si="4"/>
        <v>95</v>
      </c>
      <c r="L24" s="289">
        <f t="shared" si="5"/>
        <v>61.997000000000007</v>
      </c>
      <c r="M24" s="280">
        <f t="shared" si="1"/>
        <v>65.260000000000005</v>
      </c>
      <c r="N24" s="289">
        <f t="shared" si="6"/>
        <v>0</v>
      </c>
      <c r="O24" s="281">
        <f t="shared" si="2"/>
        <v>0</v>
      </c>
    </row>
    <row r="25" spans="1:16" s="205" customFormat="1" ht="15" customHeight="1" x14ac:dyDescent="0.25">
      <c r="A25" s="214">
        <v>8</v>
      </c>
      <c r="B25" s="216">
        <v>20550</v>
      </c>
      <c r="C25" s="215" t="s">
        <v>19</v>
      </c>
      <c r="D25" s="183">
        <v>65</v>
      </c>
      <c r="E25" s="184">
        <v>3.08</v>
      </c>
      <c r="F25" s="184">
        <v>23.08</v>
      </c>
      <c r="G25" s="184">
        <v>50.77</v>
      </c>
      <c r="H25" s="184">
        <v>23.08</v>
      </c>
      <c r="I25" s="210">
        <f t="shared" si="7"/>
        <v>3.9388000000000001</v>
      </c>
      <c r="J25" s="206"/>
      <c r="K25" s="288">
        <f t="shared" si="4"/>
        <v>65</v>
      </c>
      <c r="L25" s="289">
        <f t="shared" si="5"/>
        <v>48.002499999999998</v>
      </c>
      <c r="M25" s="280">
        <f t="shared" si="1"/>
        <v>73.849999999999994</v>
      </c>
      <c r="N25" s="289">
        <f t="shared" si="6"/>
        <v>2.0020000000000002</v>
      </c>
      <c r="O25" s="281">
        <f t="shared" si="2"/>
        <v>3.08</v>
      </c>
    </row>
    <row r="26" spans="1:16" s="205" customFormat="1" ht="15" customHeight="1" x14ac:dyDescent="0.25">
      <c r="A26" s="214">
        <v>9</v>
      </c>
      <c r="B26" s="216">
        <v>20630</v>
      </c>
      <c r="C26" s="215" t="s">
        <v>198</v>
      </c>
      <c r="D26" s="183">
        <v>87</v>
      </c>
      <c r="E26" s="184">
        <v>1.1499999999999999</v>
      </c>
      <c r="F26" s="184">
        <v>14.94</v>
      </c>
      <c r="G26" s="184">
        <v>51.72</v>
      </c>
      <c r="H26" s="184">
        <v>32.18</v>
      </c>
      <c r="I26" s="210">
        <f t="shared" si="7"/>
        <v>4.149</v>
      </c>
      <c r="J26" s="206"/>
      <c r="K26" s="288">
        <f t="shared" si="4"/>
        <v>87</v>
      </c>
      <c r="L26" s="289">
        <f t="shared" si="5"/>
        <v>72.992999999999995</v>
      </c>
      <c r="M26" s="280">
        <f t="shared" si="1"/>
        <v>83.9</v>
      </c>
      <c r="N26" s="289">
        <f t="shared" si="6"/>
        <v>1.0004999999999999</v>
      </c>
      <c r="O26" s="281">
        <f t="shared" si="2"/>
        <v>1.1499999999999999</v>
      </c>
    </row>
    <row r="27" spans="1:16" s="205" customFormat="1" ht="15" customHeight="1" x14ac:dyDescent="0.25">
      <c r="A27" s="214">
        <v>10</v>
      </c>
      <c r="B27" s="216">
        <v>20810</v>
      </c>
      <c r="C27" s="215" t="s">
        <v>147</v>
      </c>
      <c r="D27" s="183">
        <v>104</v>
      </c>
      <c r="E27" s="184">
        <v>5.77</v>
      </c>
      <c r="F27" s="184">
        <v>25.96</v>
      </c>
      <c r="G27" s="184">
        <v>47.12</v>
      </c>
      <c r="H27" s="184">
        <v>21.15</v>
      </c>
      <c r="I27" s="210">
        <f t="shared" si="7"/>
        <v>3.8364999999999996</v>
      </c>
      <c r="J27" s="206"/>
      <c r="K27" s="288">
        <f t="shared" si="4"/>
        <v>104</v>
      </c>
      <c r="L27" s="289">
        <f t="shared" si="5"/>
        <v>71.000799999999998</v>
      </c>
      <c r="M27" s="280">
        <f t="shared" si="1"/>
        <v>68.27</v>
      </c>
      <c r="N27" s="289">
        <f t="shared" si="6"/>
        <v>6.000799999999999</v>
      </c>
      <c r="O27" s="281">
        <f t="shared" si="2"/>
        <v>5.77</v>
      </c>
    </row>
    <row r="28" spans="1:16" s="205" customFormat="1" ht="15" customHeight="1" x14ac:dyDescent="0.25">
      <c r="A28" s="214">
        <v>11</v>
      </c>
      <c r="B28" s="216">
        <v>20900</v>
      </c>
      <c r="C28" s="215" t="s">
        <v>148</v>
      </c>
      <c r="D28" s="183">
        <v>140</v>
      </c>
      <c r="E28" s="184">
        <v>4.29</v>
      </c>
      <c r="F28" s="184">
        <v>43.57</v>
      </c>
      <c r="G28" s="184">
        <v>41.43</v>
      </c>
      <c r="H28" s="184">
        <v>10.71</v>
      </c>
      <c r="I28" s="210">
        <f t="shared" si="7"/>
        <v>3.5855999999999999</v>
      </c>
      <c r="J28" s="206"/>
      <c r="K28" s="288">
        <f t="shared" si="4"/>
        <v>140</v>
      </c>
      <c r="L28" s="289">
        <f t="shared" si="5"/>
        <v>72.996000000000009</v>
      </c>
      <c r="M28" s="280">
        <f t="shared" si="1"/>
        <v>52.14</v>
      </c>
      <c r="N28" s="289">
        <f t="shared" si="6"/>
        <v>6.0060000000000002</v>
      </c>
      <c r="O28" s="281">
        <f t="shared" si="2"/>
        <v>4.29</v>
      </c>
    </row>
    <row r="29" spans="1:16" s="205" customFormat="1" ht="15" customHeight="1" thickBot="1" x14ac:dyDescent="0.3">
      <c r="A29" s="199">
        <v>12</v>
      </c>
      <c r="B29" s="201">
        <v>21350</v>
      </c>
      <c r="C29" s="200" t="s">
        <v>149</v>
      </c>
      <c r="D29" s="158">
        <v>68</v>
      </c>
      <c r="E29" s="159"/>
      <c r="F29" s="159">
        <v>20.59</v>
      </c>
      <c r="G29" s="159">
        <v>44.12</v>
      </c>
      <c r="H29" s="160">
        <v>35.29</v>
      </c>
      <c r="I29" s="196">
        <f t="shared" si="7"/>
        <v>4.1470000000000002</v>
      </c>
      <c r="J29" s="206"/>
      <c r="K29" s="290">
        <f t="shared" si="4"/>
        <v>68</v>
      </c>
      <c r="L29" s="291">
        <f t="shared" si="5"/>
        <v>53.998800000000003</v>
      </c>
      <c r="M29" s="282">
        <f t="shared" si="1"/>
        <v>79.41</v>
      </c>
      <c r="N29" s="291">
        <f t="shared" si="6"/>
        <v>0</v>
      </c>
      <c r="O29" s="283">
        <f t="shared" si="2"/>
        <v>0</v>
      </c>
    </row>
    <row r="30" spans="1:16" s="205" customFormat="1" ht="15" customHeight="1" thickBot="1" x14ac:dyDescent="0.3">
      <c r="A30" s="35"/>
      <c r="B30" s="51"/>
      <c r="C30" s="37" t="s">
        <v>105</v>
      </c>
      <c r="D30" s="197">
        <f>SUM(D31:D47)</f>
        <v>1744</v>
      </c>
      <c r="E30" s="198">
        <f t="shared" ref="E30:H30" si="9">AVERAGE(E31:E47)</f>
        <v>3.4485714285714293</v>
      </c>
      <c r="F30" s="198">
        <f t="shared" si="9"/>
        <v>25.308235294117647</v>
      </c>
      <c r="G30" s="198">
        <f t="shared" si="9"/>
        <v>47.421176470588229</v>
      </c>
      <c r="H30" s="198">
        <f t="shared" si="9"/>
        <v>24.433529411764702</v>
      </c>
      <c r="I30" s="39">
        <f>AVERAGE(I31:I47)</f>
        <v>3.9345705882352937</v>
      </c>
      <c r="J30" s="206"/>
      <c r="K30" s="317">
        <f t="shared" si="4"/>
        <v>1744</v>
      </c>
      <c r="L30" s="318">
        <f>SUM(L31:L47)</f>
        <v>1270.0448000000001</v>
      </c>
      <c r="M30" s="319">
        <f t="shared" si="1"/>
        <v>71.854705882352931</v>
      </c>
      <c r="N30" s="318">
        <f>SUM(N31:N47)</f>
        <v>45.001100000000008</v>
      </c>
      <c r="O30" s="320">
        <f t="shared" si="2"/>
        <v>3.4485714285714293</v>
      </c>
    </row>
    <row r="31" spans="1:16" s="205" customFormat="1" ht="15" customHeight="1" x14ac:dyDescent="0.25">
      <c r="A31" s="10">
        <v>1</v>
      </c>
      <c r="B31" s="49">
        <v>30070</v>
      </c>
      <c r="C31" s="13" t="s">
        <v>26</v>
      </c>
      <c r="D31" s="172">
        <v>124</v>
      </c>
      <c r="E31" s="173">
        <v>2.42</v>
      </c>
      <c r="F31" s="173">
        <v>23.39</v>
      </c>
      <c r="G31" s="173">
        <v>53.23</v>
      </c>
      <c r="H31" s="173">
        <v>20.97</v>
      </c>
      <c r="I31" s="195">
        <f t="shared" si="7"/>
        <v>3.9277999999999995</v>
      </c>
      <c r="J31" s="7"/>
      <c r="K31" s="286">
        <f t="shared" si="4"/>
        <v>124</v>
      </c>
      <c r="L31" s="287">
        <f t="shared" si="5"/>
        <v>92.007999999999996</v>
      </c>
      <c r="M31" s="284">
        <f t="shared" si="1"/>
        <v>74.199999999999989</v>
      </c>
      <c r="N31" s="287">
        <f t="shared" si="6"/>
        <v>3.0007999999999999</v>
      </c>
      <c r="O31" s="285">
        <f t="shared" si="2"/>
        <v>2.42</v>
      </c>
    </row>
    <row r="32" spans="1:16" s="205" customFormat="1" ht="15" customHeight="1" x14ac:dyDescent="0.25">
      <c r="A32" s="214">
        <v>2</v>
      </c>
      <c r="B32" s="216">
        <v>30480</v>
      </c>
      <c r="C32" s="215" t="s">
        <v>113</v>
      </c>
      <c r="D32" s="183">
        <v>133</v>
      </c>
      <c r="E32" s="184">
        <v>0.75</v>
      </c>
      <c r="F32" s="184">
        <v>15.79</v>
      </c>
      <c r="G32" s="184">
        <v>42.86</v>
      </c>
      <c r="H32" s="184">
        <v>40.6</v>
      </c>
      <c r="I32" s="210">
        <f t="shared" si="7"/>
        <v>4.2331000000000003</v>
      </c>
      <c r="J32" s="7"/>
      <c r="K32" s="288">
        <f t="shared" si="4"/>
        <v>133</v>
      </c>
      <c r="L32" s="289">
        <f t="shared" si="5"/>
        <v>111.0018</v>
      </c>
      <c r="M32" s="280">
        <f t="shared" si="1"/>
        <v>83.460000000000008</v>
      </c>
      <c r="N32" s="289">
        <f t="shared" si="6"/>
        <v>0.99750000000000005</v>
      </c>
      <c r="O32" s="281">
        <f t="shared" si="2"/>
        <v>0.75</v>
      </c>
    </row>
    <row r="33" spans="1:15" s="205" customFormat="1" ht="15" customHeight="1" x14ac:dyDescent="0.25">
      <c r="A33" s="214">
        <v>3</v>
      </c>
      <c r="B33" s="203">
        <v>30460</v>
      </c>
      <c r="C33" s="202" t="s">
        <v>31</v>
      </c>
      <c r="D33" s="183">
        <v>161</v>
      </c>
      <c r="E33" s="184">
        <v>0.62</v>
      </c>
      <c r="F33" s="184">
        <v>8.07</v>
      </c>
      <c r="G33" s="184">
        <v>50.93</v>
      </c>
      <c r="H33" s="184">
        <v>40.369999999999997</v>
      </c>
      <c r="I33" s="204">
        <f t="shared" si="7"/>
        <v>4.3102</v>
      </c>
      <c r="J33" s="7"/>
      <c r="K33" s="288">
        <f t="shared" si="4"/>
        <v>161</v>
      </c>
      <c r="L33" s="289">
        <f t="shared" si="5"/>
        <v>146.99299999999999</v>
      </c>
      <c r="M33" s="365">
        <f t="shared" si="1"/>
        <v>91.3</v>
      </c>
      <c r="N33" s="289">
        <f t="shared" si="6"/>
        <v>0.99819999999999998</v>
      </c>
      <c r="O33" s="281">
        <f t="shared" si="2"/>
        <v>0.62</v>
      </c>
    </row>
    <row r="34" spans="1:15" s="205" customFormat="1" ht="15" customHeight="1" x14ac:dyDescent="0.25">
      <c r="A34" s="214">
        <v>4</v>
      </c>
      <c r="B34" s="216">
        <v>30030</v>
      </c>
      <c r="C34" s="215" t="s">
        <v>150</v>
      </c>
      <c r="D34" s="183">
        <v>86</v>
      </c>
      <c r="E34" s="184">
        <v>1.1599999999999999</v>
      </c>
      <c r="F34" s="184">
        <v>16.28</v>
      </c>
      <c r="G34" s="184">
        <v>44.19</v>
      </c>
      <c r="H34" s="184">
        <v>38.369999999999997</v>
      </c>
      <c r="I34" s="210">
        <f t="shared" si="7"/>
        <v>4.1977000000000002</v>
      </c>
      <c r="J34" s="7"/>
      <c r="K34" s="288">
        <f t="shared" si="4"/>
        <v>86</v>
      </c>
      <c r="L34" s="289">
        <f t="shared" si="5"/>
        <v>71.001599999999996</v>
      </c>
      <c r="M34" s="280">
        <f t="shared" si="1"/>
        <v>82.56</v>
      </c>
      <c r="N34" s="289">
        <f t="shared" si="6"/>
        <v>0.99759999999999993</v>
      </c>
      <c r="O34" s="281">
        <f t="shared" si="2"/>
        <v>1.1599999999999999</v>
      </c>
    </row>
    <row r="35" spans="1:15" s="205" customFormat="1" ht="15" customHeight="1" x14ac:dyDescent="0.25">
      <c r="A35" s="214">
        <v>5</v>
      </c>
      <c r="B35" s="216">
        <v>31000</v>
      </c>
      <c r="C35" s="215" t="s">
        <v>39</v>
      </c>
      <c r="D35" s="183">
        <v>102</v>
      </c>
      <c r="E35" s="184">
        <v>1.96</v>
      </c>
      <c r="F35" s="184">
        <v>24.51</v>
      </c>
      <c r="G35" s="184">
        <v>50.98</v>
      </c>
      <c r="H35" s="184">
        <v>22.55</v>
      </c>
      <c r="I35" s="210">
        <f t="shared" si="7"/>
        <v>3.9412000000000003</v>
      </c>
      <c r="J35" s="7"/>
      <c r="K35" s="288">
        <f t="shared" si="4"/>
        <v>102</v>
      </c>
      <c r="L35" s="289">
        <f t="shared" si="5"/>
        <v>75.000600000000006</v>
      </c>
      <c r="M35" s="280">
        <f t="shared" si="1"/>
        <v>73.53</v>
      </c>
      <c r="N35" s="289">
        <f t="shared" si="6"/>
        <v>1.9991999999999999</v>
      </c>
      <c r="O35" s="281">
        <f t="shared" si="2"/>
        <v>1.96</v>
      </c>
    </row>
    <row r="36" spans="1:15" s="205" customFormat="1" ht="15" customHeight="1" x14ac:dyDescent="0.25">
      <c r="A36" s="214">
        <v>6</v>
      </c>
      <c r="B36" s="216">
        <v>30130</v>
      </c>
      <c r="C36" s="215" t="s">
        <v>27</v>
      </c>
      <c r="D36" s="183">
        <v>53</v>
      </c>
      <c r="E36" s="184"/>
      <c r="F36" s="184">
        <v>30.19</v>
      </c>
      <c r="G36" s="184">
        <v>50.94</v>
      </c>
      <c r="H36" s="184">
        <v>18.87</v>
      </c>
      <c r="I36" s="210">
        <f t="shared" si="7"/>
        <v>3.8868</v>
      </c>
      <c r="J36" s="7"/>
      <c r="K36" s="288">
        <f t="shared" si="4"/>
        <v>53</v>
      </c>
      <c r="L36" s="289">
        <f t="shared" si="5"/>
        <v>36.999300000000005</v>
      </c>
      <c r="M36" s="280">
        <f t="shared" si="1"/>
        <v>69.81</v>
      </c>
      <c r="N36" s="289">
        <f t="shared" si="6"/>
        <v>0</v>
      </c>
      <c r="O36" s="281">
        <f t="shared" si="2"/>
        <v>0</v>
      </c>
    </row>
    <row r="37" spans="1:15" s="205" customFormat="1" ht="15" customHeight="1" x14ac:dyDescent="0.25">
      <c r="A37" s="214">
        <v>7</v>
      </c>
      <c r="B37" s="216">
        <v>30160</v>
      </c>
      <c r="C37" s="215" t="s">
        <v>151</v>
      </c>
      <c r="D37" s="183">
        <v>149</v>
      </c>
      <c r="E37" s="184">
        <v>3.36</v>
      </c>
      <c r="F37" s="184">
        <v>35.57</v>
      </c>
      <c r="G37" s="184">
        <v>40.270000000000003</v>
      </c>
      <c r="H37" s="184">
        <v>20.81</v>
      </c>
      <c r="I37" s="210">
        <f t="shared" si="7"/>
        <v>3.7856000000000001</v>
      </c>
      <c r="J37" s="7"/>
      <c r="K37" s="288">
        <f t="shared" si="4"/>
        <v>149</v>
      </c>
      <c r="L37" s="289">
        <f t="shared" si="5"/>
        <v>91.009200000000007</v>
      </c>
      <c r="M37" s="280">
        <f t="shared" si="1"/>
        <v>61.08</v>
      </c>
      <c r="N37" s="289">
        <f t="shared" si="6"/>
        <v>5.0064000000000002</v>
      </c>
      <c r="O37" s="281">
        <f t="shared" si="2"/>
        <v>3.36</v>
      </c>
    </row>
    <row r="38" spans="1:15" s="205" customFormat="1" ht="15" customHeight="1" x14ac:dyDescent="0.25">
      <c r="A38" s="214">
        <v>8</v>
      </c>
      <c r="B38" s="216">
        <v>30310</v>
      </c>
      <c r="C38" s="215" t="s">
        <v>29</v>
      </c>
      <c r="D38" s="183">
        <v>50</v>
      </c>
      <c r="E38" s="184">
        <v>8</v>
      </c>
      <c r="F38" s="184">
        <v>26</v>
      </c>
      <c r="G38" s="184">
        <v>44</v>
      </c>
      <c r="H38" s="184">
        <v>22</v>
      </c>
      <c r="I38" s="210">
        <f t="shared" si="7"/>
        <v>3.8</v>
      </c>
      <c r="J38" s="7"/>
      <c r="K38" s="288">
        <f t="shared" si="4"/>
        <v>50</v>
      </c>
      <c r="L38" s="289">
        <f t="shared" si="5"/>
        <v>33</v>
      </c>
      <c r="M38" s="280">
        <f t="shared" si="1"/>
        <v>66</v>
      </c>
      <c r="N38" s="289">
        <f t="shared" si="6"/>
        <v>4</v>
      </c>
      <c r="O38" s="281">
        <f t="shared" si="2"/>
        <v>8</v>
      </c>
    </row>
    <row r="39" spans="1:15" s="205" customFormat="1" ht="15" customHeight="1" x14ac:dyDescent="0.25">
      <c r="A39" s="214">
        <v>9</v>
      </c>
      <c r="B39" s="216">
        <v>30440</v>
      </c>
      <c r="C39" s="215" t="s">
        <v>30</v>
      </c>
      <c r="D39" s="183">
        <v>100</v>
      </c>
      <c r="E39" s="184">
        <v>4</v>
      </c>
      <c r="F39" s="184">
        <v>32</v>
      </c>
      <c r="G39" s="184">
        <v>40</v>
      </c>
      <c r="H39" s="184">
        <v>24</v>
      </c>
      <c r="I39" s="210">
        <f t="shared" si="7"/>
        <v>3.84</v>
      </c>
      <c r="J39" s="7"/>
      <c r="K39" s="288">
        <f t="shared" si="4"/>
        <v>100</v>
      </c>
      <c r="L39" s="289">
        <f t="shared" si="5"/>
        <v>64</v>
      </c>
      <c r="M39" s="280">
        <f t="shared" si="1"/>
        <v>64</v>
      </c>
      <c r="N39" s="289">
        <f t="shared" si="6"/>
        <v>4</v>
      </c>
      <c r="O39" s="281">
        <f t="shared" si="2"/>
        <v>4</v>
      </c>
    </row>
    <row r="40" spans="1:15" s="205" customFormat="1" ht="15" customHeight="1" x14ac:dyDescent="0.25">
      <c r="A40" s="214">
        <v>10</v>
      </c>
      <c r="B40" s="216">
        <v>30500</v>
      </c>
      <c r="C40" s="215" t="s">
        <v>152</v>
      </c>
      <c r="D40" s="183">
        <v>50</v>
      </c>
      <c r="E40" s="184">
        <v>10</v>
      </c>
      <c r="F40" s="184">
        <v>36</v>
      </c>
      <c r="G40" s="184">
        <v>44</v>
      </c>
      <c r="H40" s="184">
        <v>10</v>
      </c>
      <c r="I40" s="210">
        <f t="shared" si="7"/>
        <v>3.54</v>
      </c>
      <c r="J40" s="7"/>
      <c r="K40" s="288">
        <f t="shared" si="4"/>
        <v>50</v>
      </c>
      <c r="L40" s="289">
        <f t="shared" si="5"/>
        <v>27</v>
      </c>
      <c r="M40" s="280">
        <f t="shared" si="1"/>
        <v>54</v>
      </c>
      <c r="N40" s="289">
        <f t="shared" si="6"/>
        <v>5</v>
      </c>
      <c r="O40" s="281">
        <f t="shared" si="2"/>
        <v>10</v>
      </c>
    </row>
    <row r="41" spans="1:15" s="205" customFormat="1" ht="15" customHeight="1" x14ac:dyDescent="0.25">
      <c r="A41" s="214">
        <v>11</v>
      </c>
      <c r="B41" s="216">
        <v>30530</v>
      </c>
      <c r="C41" s="215" t="s">
        <v>153</v>
      </c>
      <c r="D41" s="183">
        <v>128</v>
      </c>
      <c r="E41" s="184">
        <v>7.03</v>
      </c>
      <c r="F41" s="184">
        <v>34.380000000000003</v>
      </c>
      <c r="G41" s="184">
        <v>42.97</v>
      </c>
      <c r="H41" s="184">
        <v>15.63</v>
      </c>
      <c r="I41" s="210">
        <f t="shared" si="7"/>
        <v>3.6723000000000003</v>
      </c>
      <c r="J41" s="7"/>
      <c r="K41" s="288">
        <f t="shared" si="4"/>
        <v>128</v>
      </c>
      <c r="L41" s="289">
        <f t="shared" si="5"/>
        <v>75.007999999999996</v>
      </c>
      <c r="M41" s="280">
        <f t="shared" si="1"/>
        <v>58.6</v>
      </c>
      <c r="N41" s="289">
        <f t="shared" si="6"/>
        <v>8.9984000000000002</v>
      </c>
      <c r="O41" s="281">
        <f t="shared" si="2"/>
        <v>7.03</v>
      </c>
    </row>
    <row r="42" spans="1:15" s="205" customFormat="1" ht="15" customHeight="1" x14ac:dyDescent="0.25">
      <c r="A42" s="214">
        <v>12</v>
      </c>
      <c r="B42" s="216">
        <v>30640</v>
      </c>
      <c r="C42" s="215" t="s">
        <v>34</v>
      </c>
      <c r="D42" s="183">
        <v>101</v>
      </c>
      <c r="E42" s="184"/>
      <c r="F42" s="184">
        <v>30.69</v>
      </c>
      <c r="G42" s="184">
        <v>50.5</v>
      </c>
      <c r="H42" s="184">
        <v>18.809999999999999</v>
      </c>
      <c r="I42" s="210">
        <f t="shared" si="7"/>
        <v>3.8812000000000002</v>
      </c>
      <c r="J42" s="7"/>
      <c r="K42" s="288">
        <f t="shared" si="4"/>
        <v>101</v>
      </c>
      <c r="L42" s="289">
        <f t="shared" si="5"/>
        <v>70.003100000000003</v>
      </c>
      <c r="M42" s="280">
        <f t="shared" si="1"/>
        <v>69.31</v>
      </c>
      <c r="N42" s="289">
        <f t="shared" si="6"/>
        <v>0</v>
      </c>
      <c r="O42" s="281">
        <f t="shared" si="2"/>
        <v>0</v>
      </c>
    </row>
    <row r="43" spans="1:15" s="205" customFormat="1" ht="15" customHeight="1" x14ac:dyDescent="0.25">
      <c r="A43" s="214">
        <v>13</v>
      </c>
      <c r="B43" s="216">
        <v>30650</v>
      </c>
      <c r="C43" s="215" t="s">
        <v>154</v>
      </c>
      <c r="D43" s="183">
        <v>108</v>
      </c>
      <c r="E43" s="184">
        <v>3.7</v>
      </c>
      <c r="F43" s="184">
        <v>29.63</v>
      </c>
      <c r="G43" s="184">
        <v>48.15</v>
      </c>
      <c r="H43" s="184">
        <v>18.52</v>
      </c>
      <c r="I43" s="210">
        <f t="shared" si="7"/>
        <v>3.8149000000000002</v>
      </c>
      <c r="J43" s="7"/>
      <c r="K43" s="288">
        <f t="shared" si="4"/>
        <v>108</v>
      </c>
      <c r="L43" s="289">
        <f t="shared" si="5"/>
        <v>72.003600000000006</v>
      </c>
      <c r="M43" s="280">
        <f t="shared" si="1"/>
        <v>66.67</v>
      </c>
      <c r="N43" s="289">
        <f t="shared" si="6"/>
        <v>3.9960000000000004</v>
      </c>
      <c r="O43" s="281">
        <f t="shared" si="2"/>
        <v>3.7</v>
      </c>
    </row>
    <row r="44" spans="1:15" s="205" customFormat="1" ht="15" customHeight="1" x14ac:dyDescent="0.25">
      <c r="A44" s="214">
        <v>14</v>
      </c>
      <c r="B44" s="216">
        <v>30790</v>
      </c>
      <c r="C44" s="215" t="s">
        <v>36</v>
      </c>
      <c r="D44" s="183">
        <v>79</v>
      </c>
      <c r="E44" s="184">
        <v>1.27</v>
      </c>
      <c r="F44" s="184">
        <v>20.25</v>
      </c>
      <c r="G44" s="184">
        <v>62.03</v>
      </c>
      <c r="H44" s="184">
        <v>16.46</v>
      </c>
      <c r="I44" s="210">
        <f t="shared" si="7"/>
        <v>3.9371000000000005</v>
      </c>
      <c r="J44" s="7"/>
      <c r="K44" s="288">
        <f t="shared" si="4"/>
        <v>79</v>
      </c>
      <c r="L44" s="289">
        <f t="shared" si="5"/>
        <v>62.007100000000008</v>
      </c>
      <c r="M44" s="280">
        <f t="shared" si="1"/>
        <v>78.490000000000009</v>
      </c>
      <c r="N44" s="289">
        <f t="shared" si="6"/>
        <v>1.0033000000000001</v>
      </c>
      <c r="O44" s="281">
        <f t="shared" si="2"/>
        <v>1.27</v>
      </c>
    </row>
    <row r="45" spans="1:15" s="205" customFormat="1" ht="15" customHeight="1" x14ac:dyDescent="0.25">
      <c r="A45" s="214">
        <v>15</v>
      </c>
      <c r="B45" s="216">
        <v>30890</v>
      </c>
      <c r="C45" s="215" t="s">
        <v>155</v>
      </c>
      <c r="D45" s="183">
        <v>71</v>
      </c>
      <c r="E45" s="184"/>
      <c r="F45" s="184">
        <v>22.54</v>
      </c>
      <c r="G45" s="184">
        <v>47.89</v>
      </c>
      <c r="H45" s="184">
        <v>29.58</v>
      </c>
      <c r="I45" s="210">
        <f t="shared" si="7"/>
        <v>4.0708000000000002</v>
      </c>
      <c r="J45" s="7"/>
      <c r="K45" s="288">
        <f t="shared" si="4"/>
        <v>71</v>
      </c>
      <c r="L45" s="289">
        <f t="shared" si="5"/>
        <v>55.003700000000002</v>
      </c>
      <c r="M45" s="280">
        <f t="shared" si="1"/>
        <v>77.47</v>
      </c>
      <c r="N45" s="289">
        <f t="shared" si="6"/>
        <v>0</v>
      </c>
      <c r="O45" s="281">
        <f t="shared" si="2"/>
        <v>0</v>
      </c>
    </row>
    <row r="46" spans="1:15" s="205" customFormat="1" ht="15" customHeight="1" x14ac:dyDescent="0.25">
      <c r="A46" s="214">
        <v>16</v>
      </c>
      <c r="B46" s="216">
        <v>30940</v>
      </c>
      <c r="C46" s="215" t="s">
        <v>38</v>
      </c>
      <c r="D46" s="183">
        <v>123</v>
      </c>
      <c r="E46" s="184">
        <v>1.63</v>
      </c>
      <c r="F46" s="184">
        <v>21.14</v>
      </c>
      <c r="G46" s="184">
        <v>48.78</v>
      </c>
      <c r="H46" s="184">
        <v>28.46</v>
      </c>
      <c r="I46" s="210">
        <f t="shared" si="7"/>
        <v>4.0410000000000004</v>
      </c>
      <c r="J46" s="7"/>
      <c r="K46" s="288">
        <f t="shared" si="4"/>
        <v>123</v>
      </c>
      <c r="L46" s="289">
        <f t="shared" si="5"/>
        <v>95.005200000000002</v>
      </c>
      <c r="M46" s="280">
        <f t="shared" si="1"/>
        <v>77.240000000000009</v>
      </c>
      <c r="N46" s="289">
        <f t="shared" si="6"/>
        <v>2.0048999999999997</v>
      </c>
      <c r="O46" s="281">
        <f t="shared" si="2"/>
        <v>1.63</v>
      </c>
    </row>
    <row r="47" spans="1:15" s="205" customFormat="1" ht="15" customHeight="1" thickBot="1" x14ac:dyDescent="0.3">
      <c r="A47" s="214">
        <v>17</v>
      </c>
      <c r="B47" s="201">
        <v>31480</v>
      </c>
      <c r="C47" s="200" t="s">
        <v>40</v>
      </c>
      <c r="D47" s="158">
        <v>126</v>
      </c>
      <c r="E47" s="159">
        <v>2.38</v>
      </c>
      <c r="F47" s="159">
        <v>23.81</v>
      </c>
      <c r="G47" s="159">
        <v>44.44</v>
      </c>
      <c r="H47" s="160">
        <v>29.37</v>
      </c>
      <c r="I47" s="196">
        <f t="shared" si="7"/>
        <v>4.0079999999999991</v>
      </c>
      <c r="J47" s="7"/>
      <c r="K47" s="290">
        <f t="shared" si="4"/>
        <v>126</v>
      </c>
      <c r="L47" s="291">
        <f t="shared" si="5"/>
        <v>93.000599999999991</v>
      </c>
      <c r="M47" s="282">
        <f t="shared" si="1"/>
        <v>73.81</v>
      </c>
      <c r="N47" s="291">
        <f t="shared" si="6"/>
        <v>2.9988000000000001</v>
      </c>
      <c r="O47" s="283">
        <f t="shared" si="2"/>
        <v>2.38</v>
      </c>
    </row>
    <row r="48" spans="1:15" s="205" customFormat="1" ht="15" customHeight="1" thickBot="1" x14ac:dyDescent="0.3">
      <c r="A48" s="35"/>
      <c r="B48" s="51"/>
      <c r="C48" s="37" t="s">
        <v>106</v>
      </c>
      <c r="D48" s="197">
        <f>SUM(D49:D68)</f>
        <v>2237</v>
      </c>
      <c r="E48" s="97">
        <f t="shared" ref="E48:H48" si="10">AVERAGE(E49:E68)</f>
        <v>5.0029999999999992</v>
      </c>
      <c r="F48" s="97">
        <f t="shared" si="10"/>
        <v>20.166666666666671</v>
      </c>
      <c r="G48" s="97">
        <f t="shared" si="10"/>
        <v>44.190999999999995</v>
      </c>
      <c r="H48" s="97">
        <f t="shared" si="10"/>
        <v>35.156499999999994</v>
      </c>
      <c r="I48" s="41">
        <f>AVERAGE(I49:I68)</f>
        <v>4.1199950000000003</v>
      </c>
      <c r="J48" s="206"/>
      <c r="K48" s="317">
        <f t="shared" si="4"/>
        <v>2237</v>
      </c>
      <c r="L48" s="318">
        <f>SUM(L49:L67)</f>
        <v>1684.9841000000004</v>
      </c>
      <c r="M48" s="319">
        <f t="shared" si="1"/>
        <v>79.347499999999997</v>
      </c>
      <c r="N48" s="318">
        <f>SUM(N49:N67)</f>
        <v>39.007600000000004</v>
      </c>
      <c r="O48" s="320">
        <f t="shared" si="2"/>
        <v>5.0029999999999992</v>
      </c>
    </row>
    <row r="49" spans="1:15" s="205" customFormat="1" ht="15" customHeight="1" x14ac:dyDescent="0.25">
      <c r="A49" s="212">
        <v>1</v>
      </c>
      <c r="B49" s="49">
        <v>40010</v>
      </c>
      <c r="C49" s="13" t="s">
        <v>41</v>
      </c>
      <c r="D49" s="172">
        <v>217</v>
      </c>
      <c r="E49" s="173">
        <v>0.46</v>
      </c>
      <c r="F49" s="173">
        <v>10.14</v>
      </c>
      <c r="G49" s="173">
        <v>42.86</v>
      </c>
      <c r="H49" s="173">
        <v>46.54</v>
      </c>
      <c r="I49" s="195">
        <f t="shared" si="7"/>
        <v>4.3548</v>
      </c>
      <c r="J49" s="206"/>
      <c r="K49" s="286">
        <f t="shared" si="4"/>
        <v>217</v>
      </c>
      <c r="L49" s="287">
        <f t="shared" si="5"/>
        <v>193.99800000000002</v>
      </c>
      <c r="M49" s="284">
        <f t="shared" si="1"/>
        <v>89.4</v>
      </c>
      <c r="N49" s="287">
        <f t="shared" si="6"/>
        <v>0.99820000000000009</v>
      </c>
      <c r="O49" s="285">
        <f t="shared" si="2"/>
        <v>0.46</v>
      </c>
    </row>
    <row r="50" spans="1:15" s="205" customFormat="1" ht="15" customHeight="1" x14ac:dyDescent="0.25">
      <c r="A50" s="209">
        <v>2</v>
      </c>
      <c r="B50" s="216">
        <v>40030</v>
      </c>
      <c r="C50" s="215" t="s">
        <v>43</v>
      </c>
      <c r="D50" s="183">
        <v>80</v>
      </c>
      <c r="E50" s="184"/>
      <c r="F50" s="184"/>
      <c r="G50" s="184">
        <v>26.25</v>
      </c>
      <c r="H50" s="184">
        <v>73.75</v>
      </c>
      <c r="I50" s="210">
        <f t="shared" si="7"/>
        <v>4.7374999999999998</v>
      </c>
      <c r="J50" s="206"/>
      <c r="K50" s="288">
        <f t="shared" si="4"/>
        <v>80</v>
      </c>
      <c r="L50" s="289">
        <f t="shared" si="5"/>
        <v>80</v>
      </c>
      <c r="M50" s="280">
        <f t="shared" si="1"/>
        <v>100</v>
      </c>
      <c r="N50" s="289">
        <f t="shared" si="6"/>
        <v>0</v>
      </c>
      <c r="O50" s="281">
        <f t="shared" si="2"/>
        <v>0</v>
      </c>
    </row>
    <row r="51" spans="1:15" s="205" customFormat="1" ht="15" customHeight="1" x14ac:dyDescent="0.25">
      <c r="A51" s="209">
        <v>3</v>
      </c>
      <c r="B51" s="216">
        <v>40410</v>
      </c>
      <c r="C51" s="215" t="s">
        <v>50</v>
      </c>
      <c r="D51" s="183">
        <v>190</v>
      </c>
      <c r="E51" s="184"/>
      <c r="F51" s="184"/>
      <c r="G51" s="184">
        <v>46.84</v>
      </c>
      <c r="H51" s="184">
        <v>53.16</v>
      </c>
      <c r="I51" s="210">
        <f t="shared" si="7"/>
        <v>4.5316000000000001</v>
      </c>
      <c r="J51" s="206"/>
      <c r="K51" s="288">
        <f t="shared" si="4"/>
        <v>190</v>
      </c>
      <c r="L51" s="289">
        <f t="shared" si="5"/>
        <v>190</v>
      </c>
      <c r="M51" s="280">
        <f t="shared" si="1"/>
        <v>100</v>
      </c>
      <c r="N51" s="289">
        <f t="shared" si="6"/>
        <v>0</v>
      </c>
      <c r="O51" s="281">
        <f t="shared" si="2"/>
        <v>0</v>
      </c>
    </row>
    <row r="52" spans="1:15" s="205" customFormat="1" ht="15" customHeight="1" x14ac:dyDescent="0.25">
      <c r="A52" s="209">
        <v>4</v>
      </c>
      <c r="B52" s="216">
        <v>40011</v>
      </c>
      <c r="C52" s="215" t="s">
        <v>42</v>
      </c>
      <c r="D52" s="183">
        <v>284</v>
      </c>
      <c r="E52" s="184">
        <v>3.17</v>
      </c>
      <c r="F52" s="184">
        <v>9.51</v>
      </c>
      <c r="G52" s="184">
        <v>47.18</v>
      </c>
      <c r="H52" s="184">
        <v>40.14</v>
      </c>
      <c r="I52" s="210">
        <f t="shared" si="7"/>
        <v>4.2428999999999997</v>
      </c>
      <c r="J52" s="206"/>
      <c r="K52" s="288">
        <f t="shared" si="4"/>
        <v>284</v>
      </c>
      <c r="L52" s="289">
        <f t="shared" si="5"/>
        <v>247.98879999999997</v>
      </c>
      <c r="M52" s="280">
        <f t="shared" si="1"/>
        <v>87.32</v>
      </c>
      <c r="N52" s="289">
        <f t="shared" si="6"/>
        <v>9.0028000000000006</v>
      </c>
      <c r="O52" s="281">
        <f t="shared" si="2"/>
        <v>3.17</v>
      </c>
    </row>
    <row r="53" spans="1:15" s="205" customFormat="1" ht="15" customHeight="1" x14ac:dyDescent="0.25">
      <c r="A53" s="209">
        <v>5</v>
      </c>
      <c r="B53" s="216">
        <v>40080</v>
      </c>
      <c r="C53" s="215" t="s">
        <v>98</v>
      </c>
      <c r="D53" s="183">
        <v>134</v>
      </c>
      <c r="E53" s="184"/>
      <c r="F53" s="184">
        <v>32.090000000000003</v>
      </c>
      <c r="G53" s="184">
        <v>50</v>
      </c>
      <c r="H53" s="184">
        <v>17.91</v>
      </c>
      <c r="I53" s="210">
        <f t="shared" si="7"/>
        <v>3.8582000000000001</v>
      </c>
      <c r="J53" s="206"/>
      <c r="K53" s="288">
        <f t="shared" si="4"/>
        <v>134</v>
      </c>
      <c r="L53" s="289">
        <f t="shared" si="5"/>
        <v>90.99939999999998</v>
      </c>
      <c r="M53" s="280">
        <f t="shared" si="1"/>
        <v>67.91</v>
      </c>
      <c r="N53" s="289">
        <f t="shared" si="6"/>
        <v>0</v>
      </c>
      <c r="O53" s="281">
        <f t="shared" si="2"/>
        <v>0</v>
      </c>
    </row>
    <row r="54" spans="1:15" s="205" customFormat="1" ht="15" customHeight="1" x14ac:dyDescent="0.25">
      <c r="A54" s="209">
        <v>6</v>
      </c>
      <c r="B54" s="216">
        <v>40100</v>
      </c>
      <c r="C54" s="215" t="s">
        <v>44</v>
      </c>
      <c r="D54" s="183">
        <v>127</v>
      </c>
      <c r="E54" s="184"/>
      <c r="F54" s="184">
        <v>14.17</v>
      </c>
      <c r="G54" s="184">
        <v>36.22</v>
      </c>
      <c r="H54" s="184">
        <v>49.61</v>
      </c>
      <c r="I54" s="210">
        <f t="shared" si="7"/>
        <v>4.3544</v>
      </c>
      <c r="J54" s="206"/>
      <c r="K54" s="288">
        <f t="shared" si="4"/>
        <v>127</v>
      </c>
      <c r="L54" s="289">
        <f t="shared" si="5"/>
        <v>109.00409999999999</v>
      </c>
      <c r="M54" s="280">
        <f t="shared" si="1"/>
        <v>85.83</v>
      </c>
      <c r="N54" s="289">
        <f t="shared" si="6"/>
        <v>0</v>
      </c>
      <c r="O54" s="281">
        <f t="shared" si="2"/>
        <v>0</v>
      </c>
    </row>
    <row r="55" spans="1:15" s="205" customFormat="1" ht="15" customHeight="1" x14ac:dyDescent="0.25">
      <c r="A55" s="209">
        <v>7</v>
      </c>
      <c r="B55" s="216">
        <v>40020</v>
      </c>
      <c r="C55" s="215" t="s">
        <v>156</v>
      </c>
      <c r="D55" s="183">
        <v>35</v>
      </c>
      <c r="E55" s="184"/>
      <c r="F55" s="184">
        <v>14.29</v>
      </c>
      <c r="G55" s="184">
        <v>25.71</v>
      </c>
      <c r="H55" s="184">
        <v>60</v>
      </c>
      <c r="I55" s="210">
        <f t="shared" si="7"/>
        <v>4.4571000000000005</v>
      </c>
      <c r="J55" s="206"/>
      <c r="K55" s="288">
        <f t="shared" si="4"/>
        <v>35</v>
      </c>
      <c r="L55" s="289">
        <f t="shared" si="5"/>
        <v>29.998500000000003</v>
      </c>
      <c r="M55" s="280">
        <f t="shared" si="1"/>
        <v>85.710000000000008</v>
      </c>
      <c r="N55" s="289">
        <f t="shared" si="6"/>
        <v>0</v>
      </c>
      <c r="O55" s="281">
        <f t="shared" si="2"/>
        <v>0</v>
      </c>
    </row>
    <row r="56" spans="1:15" s="205" customFormat="1" ht="15" customHeight="1" x14ac:dyDescent="0.25">
      <c r="A56" s="209">
        <v>8</v>
      </c>
      <c r="B56" s="216">
        <v>40031</v>
      </c>
      <c r="C56" s="215" t="s">
        <v>115</v>
      </c>
      <c r="D56" s="183">
        <v>109</v>
      </c>
      <c r="E56" s="184"/>
      <c r="F56" s="184">
        <v>16.510000000000002</v>
      </c>
      <c r="G56" s="184">
        <v>55.05</v>
      </c>
      <c r="H56" s="184">
        <v>28.44</v>
      </c>
      <c r="I56" s="210">
        <f t="shared" si="7"/>
        <v>4.1193000000000008</v>
      </c>
      <c r="J56" s="206"/>
      <c r="K56" s="288">
        <f t="shared" si="4"/>
        <v>109</v>
      </c>
      <c r="L56" s="289">
        <f t="shared" si="5"/>
        <v>91.004099999999994</v>
      </c>
      <c r="M56" s="280">
        <f t="shared" si="1"/>
        <v>83.49</v>
      </c>
      <c r="N56" s="289">
        <f t="shared" si="6"/>
        <v>0</v>
      </c>
      <c r="O56" s="281">
        <f t="shared" si="2"/>
        <v>0</v>
      </c>
    </row>
    <row r="57" spans="1:15" s="205" customFormat="1" ht="15" customHeight="1" x14ac:dyDescent="0.25">
      <c r="A57" s="209">
        <v>9</v>
      </c>
      <c r="B57" s="216">
        <v>40210</v>
      </c>
      <c r="C57" s="215" t="s">
        <v>46</v>
      </c>
      <c r="D57" s="183">
        <v>51</v>
      </c>
      <c r="E57" s="184">
        <v>17.649999999999999</v>
      </c>
      <c r="F57" s="184">
        <v>25.49</v>
      </c>
      <c r="G57" s="184">
        <v>43.14</v>
      </c>
      <c r="H57" s="184">
        <v>13.73</v>
      </c>
      <c r="I57" s="210">
        <f t="shared" si="7"/>
        <v>3.5298000000000003</v>
      </c>
      <c r="J57" s="206"/>
      <c r="K57" s="288">
        <f t="shared" si="4"/>
        <v>51</v>
      </c>
      <c r="L57" s="289">
        <f t="shared" si="5"/>
        <v>29.003700000000002</v>
      </c>
      <c r="M57" s="280">
        <f t="shared" si="1"/>
        <v>56.870000000000005</v>
      </c>
      <c r="N57" s="289">
        <f t="shared" si="6"/>
        <v>9.0015000000000001</v>
      </c>
      <c r="O57" s="281">
        <f t="shared" si="2"/>
        <v>17.649999999999999</v>
      </c>
    </row>
    <row r="58" spans="1:15" s="205" customFormat="1" ht="15" customHeight="1" x14ac:dyDescent="0.25">
      <c r="A58" s="209">
        <v>10</v>
      </c>
      <c r="B58" s="216">
        <v>40300</v>
      </c>
      <c r="C58" s="215" t="s">
        <v>47</v>
      </c>
      <c r="D58" s="183">
        <v>31</v>
      </c>
      <c r="E58" s="184"/>
      <c r="F58" s="184">
        <v>25.81</v>
      </c>
      <c r="G58" s="184">
        <v>51.61</v>
      </c>
      <c r="H58" s="184">
        <v>22.58</v>
      </c>
      <c r="I58" s="210">
        <f t="shared" si="7"/>
        <v>3.9676999999999998</v>
      </c>
      <c r="J58" s="206"/>
      <c r="K58" s="288">
        <f t="shared" si="4"/>
        <v>31</v>
      </c>
      <c r="L58" s="289">
        <f t="shared" si="5"/>
        <v>22.998899999999999</v>
      </c>
      <c r="M58" s="280">
        <f t="shared" si="1"/>
        <v>74.19</v>
      </c>
      <c r="N58" s="289">
        <f t="shared" si="6"/>
        <v>0</v>
      </c>
      <c r="O58" s="281">
        <f t="shared" si="2"/>
        <v>0</v>
      </c>
    </row>
    <row r="59" spans="1:15" s="205" customFormat="1" ht="15" customHeight="1" x14ac:dyDescent="0.25">
      <c r="A59" s="209">
        <v>11</v>
      </c>
      <c r="B59" s="216">
        <v>40360</v>
      </c>
      <c r="C59" s="215" t="s">
        <v>48</v>
      </c>
      <c r="D59" s="183">
        <v>41</v>
      </c>
      <c r="E59" s="184"/>
      <c r="F59" s="184">
        <v>21.95</v>
      </c>
      <c r="G59" s="184">
        <v>39.020000000000003</v>
      </c>
      <c r="H59" s="184">
        <v>39.020000000000003</v>
      </c>
      <c r="I59" s="210">
        <f t="shared" si="7"/>
        <v>4.1703000000000001</v>
      </c>
      <c r="J59" s="206"/>
      <c r="K59" s="288">
        <f t="shared" si="4"/>
        <v>41</v>
      </c>
      <c r="L59" s="289">
        <f t="shared" si="5"/>
        <v>31.996400000000005</v>
      </c>
      <c r="M59" s="280">
        <f t="shared" si="1"/>
        <v>78.040000000000006</v>
      </c>
      <c r="N59" s="289">
        <f t="shared" si="6"/>
        <v>0</v>
      </c>
      <c r="O59" s="281">
        <f t="shared" si="2"/>
        <v>0</v>
      </c>
    </row>
    <row r="60" spans="1:15" s="205" customFormat="1" ht="15" customHeight="1" x14ac:dyDescent="0.25">
      <c r="A60" s="209">
        <v>12</v>
      </c>
      <c r="B60" s="216">
        <v>40390</v>
      </c>
      <c r="C60" s="215" t="s">
        <v>49</v>
      </c>
      <c r="D60" s="183">
        <v>37</v>
      </c>
      <c r="E60" s="184">
        <v>2.7</v>
      </c>
      <c r="F60" s="184">
        <v>13.51</v>
      </c>
      <c r="G60" s="184">
        <v>59.46</v>
      </c>
      <c r="H60" s="184">
        <v>24.32</v>
      </c>
      <c r="I60" s="210">
        <f t="shared" si="7"/>
        <v>4.0537000000000001</v>
      </c>
      <c r="J60" s="206"/>
      <c r="K60" s="288">
        <f t="shared" si="4"/>
        <v>37</v>
      </c>
      <c r="L60" s="289">
        <f t="shared" si="5"/>
        <v>30.9986</v>
      </c>
      <c r="M60" s="280">
        <f t="shared" si="1"/>
        <v>83.78</v>
      </c>
      <c r="N60" s="289">
        <f t="shared" si="6"/>
        <v>0.99900000000000011</v>
      </c>
      <c r="O60" s="281">
        <f t="shared" si="2"/>
        <v>2.7</v>
      </c>
    </row>
    <row r="61" spans="1:15" s="205" customFormat="1" ht="15" customHeight="1" x14ac:dyDescent="0.25">
      <c r="A61" s="209">
        <v>13</v>
      </c>
      <c r="B61" s="216">
        <v>40720</v>
      </c>
      <c r="C61" s="215" t="s">
        <v>199</v>
      </c>
      <c r="D61" s="183">
        <v>132</v>
      </c>
      <c r="E61" s="184">
        <v>3.79</v>
      </c>
      <c r="F61" s="184">
        <v>12.88</v>
      </c>
      <c r="G61" s="184">
        <v>46.97</v>
      </c>
      <c r="H61" s="184">
        <v>36.36</v>
      </c>
      <c r="I61" s="210">
        <f t="shared" si="7"/>
        <v>4.1589999999999998</v>
      </c>
      <c r="J61" s="206"/>
      <c r="K61" s="288">
        <f t="shared" si="4"/>
        <v>132</v>
      </c>
      <c r="L61" s="289">
        <f t="shared" si="5"/>
        <v>109.9956</v>
      </c>
      <c r="M61" s="280">
        <f t="shared" si="1"/>
        <v>83.33</v>
      </c>
      <c r="N61" s="289">
        <f t="shared" si="6"/>
        <v>5.0028000000000006</v>
      </c>
      <c r="O61" s="281">
        <f t="shared" si="2"/>
        <v>3.79</v>
      </c>
    </row>
    <row r="62" spans="1:15" s="205" customFormat="1" ht="15" customHeight="1" x14ac:dyDescent="0.25">
      <c r="A62" s="209">
        <v>14</v>
      </c>
      <c r="B62" s="216">
        <v>40730</v>
      </c>
      <c r="C62" s="215" t="s">
        <v>51</v>
      </c>
      <c r="D62" s="183">
        <v>47</v>
      </c>
      <c r="E62" s="184">
        <v>8.51</v>
      </c>
      <c r="F62" s="184">
        <v>44.68</v>
      </c>
      <c r="G62" s="184">
        <v>31.91</v>
      </c>
      <c r="H62" s="184">
        <v>14.89</v>
      </c>
      <c r="I62" s="210">
        <f t="shared" si="7"/>
        <v>3.5314999999999999</v>
      </c>
      <c r="J62" s="206"/>
      <c r="K62" s="288">
        <f t="shared" si="4"/>
        <v>47</v>
      </c>
      <c r="L62" s="289">
        <f t="shared" si="5"/>
        <v>21.995999999999999</v>
      </c>
      <c r="M62" s="280">
        <f t="shared" si="1"/>
        <v>46.8</v>
      </c>
      <c r="N62" s="289">
        <f t="shared" si="6"/>
        <v>3.9996999999999998</v>
      </c>
      <c r="O62" s="281">
        <f t="shared" si="2"/>
        <v>8.51</v>
      </c>
    </row>
    <row r="63" spans="1:15" s="205" customFormat="1" ht="15" customHeight="1" x14ac:dyDescent="0.25">
      <c r="A63" s="209">
        <v>15</v>
      </c>
      <c r="B63" s="216">
        <v>40820</v>
      </c>
      <c r="C63" s="215" t="s">
        <v>159</v>
      </c>
      <c r="D63" s="183">
        <v>93</v>
      </c>
      <c r="E63" s="184">
        <v>5.38</v>
      </c>
      <c r="F63" s="184">
        <v>19.350000000000001</v>
      </c>
      <c r="G63" s="184">
        <v>65.59</v>
      </c>
      <c r="H63" s="184">
        <v>9.68</v>
      </c>
      <c r="I63" s="210">
        <f t="shared" si="7"/>
        <v>3.7957000000000001</v>
      </c>
      <c r="J63" s="206"/>
      <c r="K63" s="288">
        <f t="shared" si="4"/>
        <v>93</v>
      </c>
      <c r="L63" s="289">
        <f t="shared" si="5"/>
        <v>70.001100000000008</v>
      </c>
      <c r="M63" s="280">
        <f t="shared" si="1"/>
        <v>75.27000000000001</v>
      </c>
      <c r="N63" s="289">
        <f t="shared" si="6"/>
        <v>5.0034000000000001</v>
      </c>
      <c r="O63" s="281">
        <f t="shared" si="2"/>
        <v>5.38</v>
      </c>
    </row>
    <row r="64" spans="1:15" s="205" customFormat="1" ht="15" customHeight="1" x14ac:dyDescent="0.25">
      <c r="A64" s="209">
        <v>16</v>
      </c>
      <c r="B64" s="216">
        <v>40840</v>
      </c>
      <c r="C64" s="215" t="s">
        <v>53</v>
      </c>
      <c r="D64" s="183">
        <v>87</v>
      </c>
      <c r="E64" s="184"/>
      <c r="F64" s="184">
        <v>34.479999999999997</v>
      </c>
      <c r="G64" s="184">
        <v>40.229999999999997</v>
      </c>
      <c r="H64" s="184">
        <v>25.29</v>
      </c>
      <c r="I64" s="210">
        <f t="shared" si="7"/>
        <v>3.9081000000000001</v>
      </c>
      <c r="J64" s="206"/>
      <c r="K64" s="288">
        <f t="shared" si="4"/>
        <v>87</v>
      </c>
      <c r="L64" s="289">
        <f t="shared" si="5"/>
        <v>57.002399999999994</v>
      </c>
      <c r="M64" s="280">
        <f t="shared" si="1"/>
        <v>65.52</v>
      </c>
      <c r="N64" s="289">
        <f t="shared" si="6"/>
        <v>0</v>
      </c>
      <c r="O64" s="281">
        <f t="shared" si="2"/>
        <v>0</v>
      </c>
    </row>
    <row r="65" spans="1:15" s="205" customFormat="1" ht="15" customHeight="1" x14ac:dyDescent="0.25">
      <c r="A65" s="209">
        <v>17</v>
      </c>
      <c r="B65" s="216">
        <v>40950</v>
      </c>
      <c r="C65" s="215" t="s">
        <v>54</v>
      </c>
      <c r="D65" s="183">
        <v>115</v>
      </c>
      <c r="E65" s="184">
        <v>1.74</v>
      </c>
      <c r="F65" s="184">
        <v>23.48</v>
      </c>
      <c r="G65" s="184">
        <v>34.78</v>
      </c>
      <c r="H65" s="184">
        <v>40</v>
      </c>
      <c r="I65" s="210">
        <f t="shared" si="7"/>
        <v>4.1303999999999998</v>
      </c>
      <c r="J65" s="206"/>
      <c r="K65" s="288">
        <f t="shared" si="4"/>
        <v>115</v>
      </c>
      <c r="L65" s="289">
        <f t="shared" si="5"/>
        <v>85.997000000000014</v>
      </c>
      <c r="M65" s="280">
        <f t="shared" si="1"/>
        <v>74.78</v>
      </c>
      <c r="N65" s="289">
        <f t="shared" si="6"/>
        <v>2.0009999999999999</v>
      </c>
      <c r="O65" s="281">
        <f t="shared" si="2"/>
        <v>1.74</v>
      </c>
    </row>
    <row r="66" spans="1:15" s="205" customFormat="1" ht="15" customHeight="1" x14ac:dyDescent="0.25">
      <c r="A66" s="209">
        <v>18</v>
      </c>
      <c r="B66" s="203">
        <v>40990</v>
      </c>
      <c r="C66" s="202" t="s">
        <v>55</v>
      </c>
      <c r="D66" s="183">
        <v>127</v>
      </c>
      <c r="E66" s="184"/>
      <c r="F66" s="184">
        <v>5.51</v>
      </c>
      <c r="G66" s="184">
        <v>37.01</v>
      </c>
      <c r="H66" s="184">
        <v>57.48</v>
      </c>
      <c r="I66" s="204">
        <f t="shared" si="7"/>
        <v>4.5196999999999994</v>
      </c>
      <c r="J66" s="206"/>
      <c r="K66" s="288">
        <f t="shared" si="4"/>
        <v>127</v>
      </c>
      <c r="L66" s="289">
        <f t="shared" si="5"/>
        <v>120.00229999999999</v>
      </c>
      <c r="M66" s="280">
        <f t="shared" si="1"/>
        <v>94.49</v>
      </c>
      <c r="N66" s="289">
        <f t="shared" si="6"/>
        <v>0</v>
      </c>
      <c r="O66" s="281">
        <f t="shared" si="2"/>
        <v>0</v>
      </c>
    </row>
    <row r="67" spans="1:15" s="205" customFormat="1" ht="15" customHeight="1" x14ac:dyDescent="0.25">
      <c r="A67" s="209">
        <v>19</v>
      </c>
      <c r="B67" s="216">
        <v>40133</v>
      </c>
      <c r="C67" s="215" t="s">
        <v>45</v>
      </c>
      <c r="D67" s="312">
        <v>92</v>
      </c>
      <c r="E67" s="177">
        <v>3.26</v>
      </c>
      <c r="F67" s="177">
        <v>18.48</v>
      </c>
      <c r="G67" s="177">
        <v>55.43</v>
      </c>
      <c r="H67" s="313">
        <v>22.83</v>
      </c>
      <c r="I67" s="210">
        <f t="shared" si="7"/>
        <v>3.9782999999999999</v>
      </c>
      <c r="J67" s="206"/>
      <c r="K67" s="288">
        <f t="shared" si="4"/>
        <v>92</v>
      </c>
      <c r="L67" s="289">
        <f t="shared" si="5"/>
        <v>71.999199999999988</v>
      </c>
      <c r="M67" s="280">
        <f t="shared" si="1"/>
        <v>78.259999999999991</v>
      </c>
      <c r="N67" s="289">
        <f t="shared" si="6"/>
        <v>2.9991999999999996</v>
      </c>
      <c r="O67" s="281">
        <f t="shared" si="2"/>
        <v>3.26</v>
      </c>
    </row>
    <row r="68" spans="1:15" s="205" customFormat="1" ht="15" customHeight="1" thickBot="1" x14ac:dyDescent="0.3">
      <c r="A68" s="24">
        <v>20</v>
      </c>
      <c r="B68" s="53">
        <v>40400</v>
      </c>
      <c r="C68" s="14" t="s">
        <v>200</v>
      </c>
      <c r="D68" s="314">
        <v>208</v>
      </c>
      <c r="E68" s="315">
        <v>3.37</v>
      </c>
      <c r="F68" s="315">
        <v>20.67</v>
      </c>
      <c r="G68" s="315">
        <v>48.56</v>
      </c>
      <c r="H68" s="316">
        <v>27.4</v>
      </c>
      <c r="I68" s="211">
        <v>3.9999000000000002</v>
      </c>
      <c r="J68" s="206"/>
      <c r="K68" s="321">
        <f t="shared" si="4"/>
        <v>208</v>
      </c>
      <c r="L68" s="322">
        <f t="shared" si="5"/>
        <v>157.99680000000001</v>
      </c>
      <c r="M68" s="323">
        <f t="shared" si="1"/>
        <v>75.960000000000008</v>
      </c>
      <c r="N68" s="322">
        <f t="shared" si="6"/>
        <v>7.0096000000000007</v>
      </c>
      <c r="O68" s="324">
        <f t="shared" si="2"/>
        <v>3.37</v>
      </c>
    </row>
    <row r="69" spans="1:15" s="205" customFormat="1" ht="15" customHeight="1" thickBot="1" x14ac:dyDescent="0.3">
      <c r="A69" s="35"/>
      <c r="B69" s="51"/>
      <c r="C69" s="37" t="s">
        <v>107</v>
      </c>
      <c r="D69" s="197">
        <f>SUM(D70:D83)</f>
        <v>1816</v>
      </c>
      <c r="E69" s="198">
        <f>AVERAGE(E70:E83)</f>
        <v>4.254999999999999</v>
      </c>
      <c r="F69" s="198">
        <f>AVERAGE(F70:F83)</f>
        <v>20.225714285714282</v>
      </c>
      <c r="G69" s="198">
        <f>AVERAGE(G70:G83)</f>
        <v>46.899285714285718</v>
      </c>
      <c r="H69" s="198">
        <f>AVERAGE(H70:H83)</f>
        <v>30.44142857142857</v>
      </c>
      <c r="I69" s="39">
        <f>AVERAGE(I70:I83)</f>
        <v>4.0534428571428576</v>
      </c>
      <c r="J69" s="206"/>
      <c r="K69" s="317">
        <f t="shared" si="4"/>
        <v>1816</v>
      </c>
      <c r="L69" s="318">
        <f>SUM(L70:L83)</f>
        <v>1386.9787000000001</v>
      </c>
      <c r="M69" s="319">
        <f t="shared" si="1"/>
        <v>77.340714285714284</v>
      </c>
      <c r="N69" s="318">
        <f>SUM(N70:N83)</f>
        <v>50.004100000000001</v>
      </c>
      <c r="O69" s="320">
        <f t="shared" si="2"/>
        <v>4.254999999999999</v>
      </c>
    </row>
    <row r="70" spans="1:15" s="205" customFormat="1" ht="15" customHeight="1" x14ac:dyDescent="0.25">
      <c r="A70" s="208">
        <v>1</v>
      </c>
      <c r="B70" s="216">
        <v>50040</v>
      </c>
      <c r="C70" s="215" t="s">
        <v>56</v>
      </c>
      <c r="D70" s="172">
        <v>128</v>
      </c>
      <c r="E70" s="173"/>
      <c r="F70" s="173">
        <v>17.97</v>
      </c>
      <c r="G70" s="173">
        <v>56.25</v>
      </c>
      <c r="H70" s="173">
        <v>25.78</v>
      </c>
      <c r="I70" s="210">
        <f t="shared" si="7"/>
        <v>4.0780999999999992</v>
      </c>
      <c r="J70" s="206"/>
      <c r="K70" s="286">
        <f t="shared" si="4"/>
        <v>128</v>
      </c>
      <c r="L70" s="287">
        <f t="shared" si="5"/>
        <v>104.9984</v>
      </c>
      <c r="M70" s="284">
        <f t="shared" ref="M70:M124" si="11">G70+H70</f>
        <v>82.03</v>
      </c>
      <c r="N70" s="287">
        <f t="shared" si="6"/>
        <v>0</v>
      </c>
      <c r="O70" s="285">
        <f t="shared" ref="O70:O124" si="12">E70</f>
        <v>0</v>
      </c>
    </row>
    <row r="71" spans="1:15" s="205" customFormat="1" ht="15" customHeight="1" x14ac:dyDescent="0.25">
      <c r="A71" s="214">
        <v>2</v>
      </c>
      <c r="B71" s="216">
        <v>50003</v>
      </c>
      <c r="C71" s="215" t="s">
        <v>99</v>
      </c>
      <c r="D71" s="183">
        <v>128</v>
      </c>
      <c r="E71" s="184">
        <v>0.78</v>
      </c>
      <c r="F71" s="184">
        <v>7.81</v>
      </c>
      <c r="G71" s="184">
        <v>44.53</v>
      </c>
      <c r="H71" s="184">
        <v>46.88</v>
      </c>
      <c r="I71" s="210">
        <f t="shared" si="7"/>
        <v>4.3750999999999998</v>
      </c>
      <c r="J71" s="206"/>
      <c r="K71" s="288">
        <f t="shared" ref="K71:K124" si="13">D71</f>
        <v>128</v>
      </c>
      <c r="L71" s="289">
        <f t="shared" si="5"/>
        <v>117.00479999999999</v>
      </c>
      <c r="M71" s="365">
        <f t="shared" si="11"/>
        <v>91.41</v>
      </c>
      <c r="N71" s="289">
        <f t="shared" si="6"/>
        <v>0.99840000000000007</v>
      </c>
      <c r="O71" s="281">
        <f t="shared" si="12"/>
        <v>0.78</v>
      </c>
    </row>
    <row r="72" spans="1:15" s="205" customFormat="1" ht="15" customHeight="1" x14ac:dyDescent="0.25">
      <c r="A72" s="214">
        <v>3</v>
      </c>
      <c r="B72" s="216">
        <v>50060</v>
      </c>
      <c r="C72" s="215" t="s">
        <v>160</v>
      </c>
      <c r="D72" s="183">
        <v>166</v>
      </c>
      <c r="E72" s="184">
        <v>1.2</v>
      </c>
      <c r="F72" s="184">
        <v>19.88</v>
      </c>
      <c r="G72" s="184">
        <v>40.96</v>
      </c>
      <c r="H72" s="184">
        <v>37.950000000000003</v>
      </c>
      <c r="I72" s="210">
        <f t="shared" si="7"/>
        <v>4.1562999999999999</v>
      </c>
      <c r="J72" s="206"/>
      <c r="K72" s="288">
        <f t="shared" si="13"/>
        <v>166</v>
      </c>
      <c r="L72" s="289">
        <f t="shared" ref="L72:L83" si="14">M72*K72/100</f>
        <v>130.9906</v>
      </c>
      <c r="M72" s="280">
        <f t="shared" si="11"/>
        <v>78.91</v>
      </c>
      <c r="N72" s="289">
        <f t="shared" ref="N72:N83" si="15">O72*K72/100</f>
        <v>1.992</v>
      </c>
      <c r="O72" s="281">
        <f t="shared" si="12"/>
        <v>1.2</v>
      </c>
    </row>
    <row r="73" spans="1:15" s="205" customFormat="1" ht="15" customHeight="1" x14ac:dyDescent="0.25">
      <c r="A73" s="214">
        <v>4</v>
      </c>
      <c r="B73" s="217">
        <v>50170</v>
      </c>
      <c r="C73" s="215" t="s">
        <v>161</v>
      </c>
      <c r="D73" s="183">
        <v>88</v>
      </c>
      <c r="E73" s="184">
        <v>3.41</v>
      </c>
      <c r="F73" s="184">
        <v>23.86</v>
      </c>
      <c r="G73" s="184">
        <v>48.86</v>
      </c>
      <c r="H73" s="184">
        <v>23.86</v>
      </c>
      <c r="I73" s="210">
        <f t="shared" si="7"/>
        <v>3.9314000000000004</v>
      </c>
      <c r="J73" s="206"/>
      <c r="K73" s="288">
        <f t="shared" si="13"/>
        <v>88</v>
      </c>
      <c r="L73" s="289">
        <f t="shared" si="14"/>
        <v>63.993599999999994</v>
      </c>
      <c r="M73" s="280">
        <f t="shared" si="11"/>
        <v>72.72</v>
      </c>
      <c r="N73" s="289">
        <f t="shared" si="15"/>
        <v>3.0008000000000004</v>
      </c>
      <c r="O73" s="281">
        <f t="shared" si="12"/>
        <v>3.41</v>
      </c>
    </row>
    <row r="74" spans="1:15" s="205" customFormat="1" ht="15" customHeight="1" x14ac:dyDescent="0.25">
      <c r="A74" s="214">
        <v>5</v>
      </c>
      <c r="B74" s="216">
        <v>50230</v>
      </c>
      <c r="C74" s="215" t="s">
        <v>60</v>
      </c>
      <c r="D74" s="183">
        <v>90</v>
      </c>
      <c r="E74" s="184"/>
      <c r="F74" s="184">
        <v>21.11</v>
      </c>
      <c r="G74" s="184">
        <v>41.11</v>
      </c>
      <c r="H74" s="184">
        <v>37.78</v>
      </c>
      <c r="I74" s="210">
        <f t="shared" ref="I74:I124" si="16">(E74*2+F74*3+G74*4+H74*5)/100</f>
        <v>4.1666999999999996</v>
      </c>
      <c r="J74" s="206"/>
      <c r="K74" s="288">
        <f t="shared" si="13"/>
        <v>90</v>
      </c>
      <c r="L74" s="289">
        <f t="shared" si="14"/>
        <v>71.001000000000005</v>
      </c>
      <c r="M74" s="280">
        <f t="shared" si="11"/>
        <v>78.89</v>
      </c>
      <c r="N74" s="289">
        <f t="shared" si="15"/>
        <v>0</v>
      </c>
      <c r="O74" s="281">
        <f t="shared" si="12"/>
        <v>0</v>
      </c>
    </row>
    <row r="75" spans="1:15" s="205" customFormat="1" ht="15" customHeight="1" x14ac:dyDescent="0.25">
      <c r="A75" s="214">
        <v>6</v>
      </c>
      <c r="B75" s="216">
        <v>50340</v>
      </c>
      <c r="C75" s="215" t="s">
        <v>162</v>
      </c>
      <c r="D75" s="183">
        <v>98</v>
      </c>
      <c r="E75" s="184"/>
      <c r="F75" s="184">
        <v>21.43</v>
      </c>
      <c r="G75" s="184">
        <v>48.98</v>
      </c>
      <c r="H75" s="184">
        <v>29.59</v>
      </c>
      <c r="I75" s="210">
        <f t="shared" si="16"/>
        <v>4.0815999999999999</v>
      </c>
      <c r="J75" s="206"/>
      <c r="K75" s="288">
        <f t="shared" si="13"/>
        <v>98</v>
      </c>
      <c r="L75" s="289">
        <f t="shared" si="14"/>
        <v>76.998599999999996</v>
      </c>
      <c r="M75" s="280">
        <f t="shared" si="11"/>
        <v>78.569999999999993</v>
      </c>
      <c r="N75" s="289">
        <f t="shared" si="15"/>
        <v>0</v>
      </c>
      <c r="O75" s="281">
        <f t="shared" si="12"/>
        <v>0</v>
      </c>
    </row>
    <row r="76" spans="1:15" s="205" customFormat="1" ht="15" customHeight="1" x14ac:dyDescent="0.25">
      <c r="A76" s="214">
        <v>7</v>
      </c>
      <c r="B76" s="216">
        <v>50420</v>
      </c>
      <c r="C76" s="215" t="s">
        <v>163</v>
      </c>
      <c r="D76" s="183">
        <v>90</v>
      </c>
      <c r="E76" s="184"/>
      <c r="F76" s="184">
        <v>24.44</v>
      </c>
      <c r="G76" s="184">
        <v>50</v>
      </c>
      <c r="H76" s="184">
        <v>25.56</v>
      </c>
      <c r="I76" s="210">
        <f t="shared" si="16"/>
        <v>4.0111999999999997</v>
      </c>
      <c r="J76" s="206"/>
      <c r="K76" s="288">
        <f t="shared" si="13"/>
        <v>90</v>
      </c>
      <c r="L76" s="289">
        <f t="shared" si="14"/>
        <v>68.004000000000005</v>
      </c>
      <c r="M76" s="280">
        <f t="shared" si="11"/>
        <v>75.56</v>
      </c>
      <c r="N76" s="289">
        <f t="shared" si="15"/>
        <v>0</v>
      </c>
      <c r="O76" s="281">
        <f t="shared" si="12"/>
        <v>0</v>
      </c>
    </row>
    <row r="77" spans="1:15" s="205" customFormat="1" ht="15" customHeight="1" x14ac:dyDescent="0.25">
      <c r="A77" s="214">
        <v>8</v>
      </c>
      <c r="B77" s="216">
        <v>50450</v>
      </c>
      <c r="C77" s="215" t="s">
        <v>164</v>
      </c>
      <c r="D77" s="183">
        <v>158</v>
      </c>
      <c r="E77" s="184">
        <v>5.7</v>
      </c>
      <c r="F77" s="184">
        <v>20.89</v>
      </c>
      <c r="G77" s="184">
        <v>53.16</v>
      </c>
      <c r="H77" s="184">
        <v>20.25</v>
      </c>
      <c r="I77" s="210">
        <f t="shared" si="16"/>
        <v>3.8795999999999999</v>
      </c>
      <c r="J77" s="206"/>
      <c r="K77" s="288">
        <f t="shared" si="13"/>
        <v>158</v>
      </c>
      <c r="L77" s="289">
        <f t="shared" si="14"/>
        <v>115.98779999999999</v>
      </c>
      <c r="M77" s="280">
        <f t="shared" si="11"/>
        <v>73.41</v>
      </c>
      <c r="N77" s="289">
        <f t="shared" si="15"/>
        <v>9.0060000000000002</v>
      </c>
      <c r="O77" s="281">
        <f t="shared" si="12"/>
        <v>5.7</v>
      </c>
    </row>
    <row r="78" spans="1:15" s="205" customFormat="1" ht="15" customHeight="1" x14ac:dyDescent="0.25">
      <c r="A78" s="214">
        <v>9</v>
      </c>
      <c r="B78" s="216">
        <v>50620</v>
      </c>
      <c r="C78" s="215" t="s">
        <v>64</v>
      </c>
      <c r="D78" s="183">
        <v>61</v>
      </c>
      <c r="E78" s="184">
        <v>3.28</v>
      </c>
      <c r="F78" s="184">
        <v>13.11</v>
      </c>
      <c r="G78" s="184">
        <v>55.74</v>
      </c>
      <c r="H78" s="184">
        <v>27.87</v>
      </c>
      <c r="I78" s="210">
        <f t="shared" si="16"/>
        <v>4.0820000000000007</v>
      </c>
      <c r="J78" s="206"/>
      <c r="K78" s="288">
        <f t="shared" si="13"/>
        <v>61</v>
      </c>
      <c r="L78" s="289">
        <f t="shared" si="14"/>
        <v>51.002099999999999</v>
      </c>
      <c r="M78" s="280">
        <f t="shared" si="11"/>
        <v>83.61</v>
      </c>
      <c r="N78" s="289">
        <f t="shared" si="15"/>
        <v>2.0007999999999999</v>
      </c>
      <c r="O78" s="281">
        <f t="shared" si="12"/>
        <v>3.28</v>
      </c>
    </row>
    <row r="79" spans="1:15" s="205" customFormat="1" ht="15" customHeight="1" x14ac:dyDescent="0.25">
      <c r="A79" s="214">
        <v>10</v>
      </c>
      <c r="B79" s="216">
        <v>50760</v>
      </c>
      <c r="C79" s="215" t="s">
        <v>165</v>
      </c>
      <c r="D79" s="183">
        <v>219</v>
      </c>
      <c r="E79" s="184"/>
      <c r="F79" s="184">
        <v>27.4</v>
      </c>
      <c r="G79" s="184">
        <v>51.14</v>
      </c>
      <c r="H79" s="184">
        <v>21.46</v>
      </c>
      <c r="I79" s="210">
        <f t="shared" si="16"/>
        <v>3.9405999999999999</v>
      </c>
      <c r="J79" s="206"/>
      <c r="K79" s="288">
        <f t="shared" si="13"/>
        <v>219</v>
      </c>
      <c r="L79" s="289">
        <f t="shared" si="14"/>
        <v>158.994</v>
      </c>
      <c r="M79" s="280">
        <f t="shared" si="11"/>
        <v>72.599999999999994</v>
      </c>
      <c r="N79" s="289">
        <f t="shared" si="15"/>
        <v>0</v>
      </c>
      <c r="O79" s="281">
        <f t="shared" si="12"/>
        <v>0</v>
      </c>
    </row>
    <row r="80" spans="1:15" s="205" customFormat="1" ht="15" customHeight="1" x14ac:dyDescent="0.25">
      <c r="A80" s="214">
        <v>11</v>
      </c>
      <c r="B80" s="216">
        <v>50780</v>
      </c>
      <c r="C80" s="215" t="s">
        <v>166</v>
      </c>
      <c r="D80" s="183">
        <v>141</v>
      </c>
      <c r="E80" s="184">
        <v>9.93</v>
      </c>
      <c r="F80" s="184">
        <v>32.619999999999997</v>
      </c>
      <c r="G80" s="184">
        <v>39.72</v>
      </c>
      <c r="H80" s="184">
        <v>17.73</v>
      </c>
      <c r="I80" s="210">
        <f t="shared" si="16"/>
        <v>3.6524999999999999</v>
      </c>
      <c r="J80" s="206"/>
      <c r="K80" s="288">
        <f t="shared" si="13"/>
        <v>141</v>
      </c>
      <c r="L80" s="289">
        <f t="shared" si="14"/>
        <v>81.004500000000007</v>
      </c>
      <c r="M80" s="280">
        <f t="shared" si="11"/>
        <v>57.45</v>
      </c>
      <c r="N80" s="289">
        <f t="shared" si="15"/>
        <v>14.001299999999999</v>
      </c>
      <c r="O80" s="281">
        <f t="shared" si="12"/>
        <v>9.93</v>
      </c>
    </row>
    <row r="81" spans="1:15" s="205" customFormat="1" ht="15" customHeight="1" x14ac:dyDescent="0.25">
      <c r="A81" s="214">
        <v>12</v>
      </c>
      <c r="B81" s="216">
        <v>50930</v>
      </c>
      <c r="C81" s="215" t="s">
        <v>167</v>
      </c>
      <c r="D81" s="183">
        <v>92</v>
      </c>
      <c r="E81" s="184">
        <v>3.26</v>
      </c>
      <c r="F81" s="184">
        <v>23.91</v>
      </c>
      <c r="G81" s="184">
        <v>45.65</v>
      </c>
      <c r="H81" s="184">
        <v>27.17</v>
      </c>
      <c r="I81" s="210">
        <f t="shared" si="16"/>
        <v>3.9670000000000005</v>
      </c>
      <c r="J81" s="206"/>
      <c r="K81" s="288">
        <f t="shared" si="13"/>
        <v>92</v>
      </c>
      <c r="L81" s="289">
        <f t="shared" si="14"/>
        <v>66.994399999999999</v>
      </c>
      <c r="M81" s="280">
        <f t="shared" si="11"/>
        <v>72.819999999999993</v>
      </c>
      <c r="N81" s="289">
        <f t="shared" si="15"/>
        <v>2.9991999999999996</v>
      </c>
      <c r="O81" s="281">
        <f t="shared" si="12"/>
        <v>3.26</v>
      </c>
    </row>
    <row r="82" spans="1:15" s="205" customFormat="1" ht="15" customHeight="1" x14ac:dyDescent="0.25">
      <c r="A82" s="207">
        <v>13</v>
      </c>
      <c r="B82" s="203">
        <v>51370</v>
      </c>
      <c r="C82" s="202" t="s">
        <v>68</v>
      </c>
      <c r="D82" s="277">
        <v>110</v>
      </c>
      <c r="E82" s="278"/>
      <c r="F82" s="278">
        <v>7.27</v>
      </c>
      <c r="G82" s="278">
        <v>36.36</v>
      </c>
      <c r="H82" s="279">
        <v>56.36</v>
      </c>
      <c r="I82" s="204">
        <f t="shared" si="16"/>
        <v>4.4904999999999999</v>
      </c>
      <c r="J82" s="206"/>
      <c r="K82" s="288">
        <f t="shared" si="13"/>
        <v>110</v>
      </c>
      <c r="L82" s="289">
        <f t="shared" si="14"/>
        <v>101.992</v>
      </c>
      <c r="M82" s="280">
        <f t="shared" si="11"/>
        <v>92.72</v>
      </c>
      <c r="N82" s="289">
        <f t="shared" si="15"/>
        <v>0</v>
      </c>
      <c r="O82" s="281">
        <f t="shared" si="12"/>
        <v>0</v>
      </c>
    </row>
    <row r="83" spans="1:15" s="205" customFormat="1" ht="15" customHeight="1" thickBot="1" x14ac:dyDescent="0.3">
      <c r="A83" s="207">
        <v>14</v>
      </c>
      <c r="B83" s="203">
        <v>51580</v>
      </c>
      <c r="C83" s="202" t="s">
        <v>191</v>
      </c>
      <c r="D83" s="165">
        <v>247</v>
      </c>
      <c r="E83" s="166">
        <v>6.48</v>
      </c>
      <c r="F83" s="166">
        <v>21.46</v>
      </c>
      <c r="G83" s="166">
        <v>44.13</v>
      </c>
      <c r="H83" s="169">
        <v>27.94</v>
      </c>
      <c r="I83" s="204">
        <f t="shared" si="16"/>
        <v>3.9356000000000004</v>
      </c>
      <c r="J83" s="206"/>
      <c r="K83" s="321">
        <f t="shared" si="13"/>
        <v>247</v>
      </c>
      <c r="L83" s="322">
        <f t="shared" si="14"/>
        <v>178.0129</v>
      </c>
      <c r="M83" s="323">
        <f t="shared" si="11"/>
        <v>72.070000000000007</v>
      </c>
      <c r="N83" s="322">
        <f t="shared" si="15"/>
        <v>16.005600000000001</v>
      </c>
      <c r="O83" s="324">
        <f t="shared" si="12"/>
        <v>6.48</v>
      </c>
    </row>
    <row r="84" spans="1:15" s="205" customFormat="1" ht="15" customHeight="1" thickBot="1" x14ac:dyDescent="0.3">
      <c r="A84" s="35"/>
      <c r="B84" s="51"/>
      <c r="C84" s="37" t="s">
        <v>108</v>
      </c>
      <c r="D84" s="197">
        <f>SUM(D85:D114)</f>
        <v>4767</v>
      </c>
      <c r="E84" s="198">
        <f>AVERAGE(E85:E114)</f>
        <v>2.5223809523809519</v>
      </c>
      <c r="F84" s="198">
        <f>AVERAGE(F85:F114)</f>
        <v>19.377666666666663</v>
      </c>
      <c r="G84" s="198">
        <f>AVERAGE(G85:G114)</f>
        <v>42.846000000000011</v>
      </c>
      <c r="H84" s="198">
        <f>AVERAGE(H85:H114)</f>
        <v>36.009666666666668</v>
      </c>
      <c r="I84" s="39">
        <f>AVERAGE(I85:I114)</f>
        <v>4.1309666666666667</v>
      </c>
      <c r="J84" s="206"/>
      <c r="K84" s="317">
        <f t="shared" si="13"/>
        <v>4767</v>
      </c>
      <c r="L84" s="318">
        <f>SUM(L85:L114)</f>
        <v>3815.9840999999992</v>
      </c>
      <c r="M84" s="319">
        <f t="shared" si="11"/>
        <v>78.855666666666679</v>
      </c>
      <c r="N84" s="318">
        <f>SUM(N85:N114)</f>
        <v>81.013899999999992</v>
      </c>
      <c r="O84" s="320">
        <f t="shared" si="12"/>
        <v>2.5223809523809519</v>
      </c>
    </row>
    <row r="85" spans="1:15" s="205" customFormat="1" ht="15" customHeight="1" x14ac:dyDescent="0.25">
      <c r="A85" s="212">
        <v>1</v>
      </c>
      <c r="B85" s="53">
        <v>60010</v>
      </c>
      <c r="C85" s="215" t="s">
        <v>171</v>
      </c>
      <c r="D85" s="172">
        <v>105</v>
      </c>
      <c r="E85" s="173">
        <v>2.86</v>
      </c>
      <c r="F85" s="173">
        <v>24.76</v>
      </c>
      <c r="G85" s="173">
        <v>32.380000000000003</v>
      </c>
      <c r="H85" s="173">
        <v>40</v>
      </c>
      <c r="I85" s="210">
        <f t="shared" si="16"/>
        <v>4.0952000000000002</v>
      </c>
      <c r="J85" s="206"/>
      <c r="K85" s="286">
        <f t="shared" si="13"/>
        <v>105</v>
      </c>
      <c r="L85" s="287">
        <f t="shared" ref="L85:L114" si="17">M85*K85/100</f>
        <v>75.998999999999995</v>
      </c>
      <c r="M85" s="284">
        <f t="shared" si="11"/>
        <v>72.38</v>
      </c>
      <c r="N85" s="287">
        <f t="shared" ref="N85:N114" si="18">O85*K85/100</f>
        <v>3.0030000000000001</v>
      </c>
      <c r="O85" s="285">
        <f t="shared" si="12"/>
        <v>2.86</v>
      </c>
    </row>
    <row r="86" spans="1:15" s="205" customFormat="1" ht="15" customHeight="1" x14ac:dyDescent="0.25">
      <c r="A86" s="209">
        <v>2</v>
      </c>
      <c r="B86" s="216">
        <v>60020</v>
      </c>
      <c r="C86" s="215" t="s">
        <v>71</v>
      </c>
      <c r="D86" s="183">
        <v>69</v>
      </c>
      <c r="E86" s="184"/>
      <c r="F86" s="184">
        <v>26.09</v>
      </c>
      <c r="G86" s="184">
        <v>40.58</v>
      </c>
      <c r="H86" s="184">
        <v>33.33</v>
      </c>
      <c r="I86" s="210">
        <f t="shared" si="16"/>
        <v>4.0723999999999991</v>
      </c>
      <c r="J86" s="206"/>
      <c r="K86" s="288">
        <f t="shared" si="13"/>
        <v>69</v>
      </c>
      <c r="L86" s="289">
        <f t="shared" si="17"/>
        <v>50.997900000000001</v>
      </c>
      <c r="M86" s="280">
        <f t="shared" si="11"/>
        <v>73.91</v>
      </c>
      <c r="N86" s="289">
        <f t="shared" si="18"/>
        <v>0</v>
      </c>
      <c r="O86" s="281">
        <f t="shared" si="12"/>
        <v>0</v>
      </c>
    </row>
    <row r="87" spans="1:15" s="205" customFormat="1" ht="15" customHeight="1" x14ac:dyDescent="0.25">
      <c r="A87" s="209">
        <v>3</v>
      </c>
      <c r="B87" s="216">
        <v>60050</v>
      </c>
      <c r="C87" s="215" t="s">
        <v>172</v>
      </c>
      <c r="D87" s="183">
        <v>117</v>
      </c>
      <c r="E87" s="184">
        <v>3.42</v>
      </c>
      <c r="F87" s="184">
        <v>17.09</v>
      </c>
      <c r="G87" s="184">
        <v>50.43</v>
      </c>
      <c r="H87" s="184">
        <v>29.06</v>
      </c>
      <c r="I87" s="210">
        <f t="shared" si="16"/>
        <v>4.0513000000000003</v>
      </c>
      <c r="J87" s="206"/>
      <c r="K87" s="288">
        <f t="shared" si="13"/>
        <v>117</v>
      </c>
      <c r="L87" s="289">
        <f t="shared" si="17"/>
        <v>93.003299999999996</v>
      </c>
      <c r="M87" s="280">
        <f t="shared" si="11"/>
        <v>79.489999999999995</v>
      </c>
      <c r="N87" s="289">
        <f t="shared" si="18"/>
        <v>4.0014000000000003</v>
      </c>
      <c r="O87" s="281">
        <f t="shared" si="12"/>
        <v>3.42</v>
      </c>
    </row>
    <row r="88" spans="1:15" s="205" customFormat="1" ht="15" customHeight="1" x14ac:dyDescent="0.25">
      <c r="A88" s="209">
        <v>4</v>
      </c>
      <c r="B88" s="216">
        <v>60070</v>
      </c>
      <c r="C88" s="215" t="s">
        <v>173</v>
      </c>
      <c r="D88" s="183">
        <v>115</v>
      </c>
      <c r="E88" s="184"/>
      <c r="F88" s="184">
        <v>6.96</v>
      </c>
      <c r="G88" s="184">
        <v>35.65</v>
      </c>
      <c r="H88" s="184">
        <v>57.39</v>
      </c>
      <c r="I88" s="210">
        <f t="shared" si="16"/>
        <v>4.5042999999999997</v>
      </c>
      <c r="J88" s="206"/>
      <c r="K88" s="288">
        <f t="shared" si="13"/>
        <v>115</v>
      </c>
      <c r="L88" s="289">
        <f t="shared" si="17"/>
        <v>106.99599999999998</v>
      </c>
      <c r="M88" s="280">
        <f t="shared" si="11"/>
        <v>93.039999999999992</v>
      </c>
      <c r="N88" s="289">
        <f t="shared" si="18"/>
        <v>0</v>
      </c>
      <c r="O88" s="281">
        <f t="shared" si="12"/>
        <v>0</v>
      </c>
    </row>
    <row r="89" spans="1:15" s="205" customFormat="1" ht="15" customHeight="1" x14ac:dyDescent="0.25">
      <c r="A89" s="209">
        <v>5</v>
      </c>
      <c r="B89" s="216">
        <v>60180</v>
      </c>
      <c r="C89" s="215" t="s">
        <v>174</v>
      </c>
      <c r="D89" s="183">
        <v>173</v>
      </c>
      <c r="E89" s="184">
        <v>2.31</v>
      </c>
      <c r="F89" s="184">
        <v>15.61</v>
      </c>
      <c r="G89" s="184">
        <v>48.55</v>
      </c>
      <c r="H89" s="184">
        <v>33.53</v>
      </c>
      <c r="I89" s="210">
        <f t="shared" si="16"/>
        <v>4.1329999999999991</v>
      </c>
      <c r="J89" s="206"/>
      <c r="K89" s="288">
        <f t="shared" si="13"/>
        <v>173</v>
      </c>
      <c r="L89" s="289">
        <f t="shared" si="17"/>
        <v>141.9984</v>
      </c>
      <c r="M89" s="280">
        <f t="shared" si="11"/>
        <v>82.08</v>
      </c>
      <c r="N89" s="289">
        <f t="shared" si="18"/>
        <v>3.9962999999999997</v>
      </c>
      <c r="O89" s="281">
        <f t="shared" si="12"/>
        <v>2.31</v>
      </c>
    </row>
    <row r="90" spans="1:15" s="205" customFormat="1" ht="15" customHeight="1" x14ac:dyDescent="0.25">
      <c r="A90" s="209">
        <v>6</v>
      </c>
      <c r="B90" s="216">
        <v>60240</v>
      </c>
      <c r="C90" s="215" t="s">
        <v>175</v>
      </c>
      <c r="D90" s="183">
        <v>234</v>
      </c>
      <c r="E90" s="184">
        <v>2.14</v>
      </c>
      <c r="F90" s="184">
        <v>24.36</v>
      </c>
      <c r="G90" s="184">
        <v>39.74</v>
      </c>
      <c r="H90" s="184">
        <v>33.76</v>
      </c>
      <c r="I90" s="210">
        <f t="shared" si="16"/>
        <v>4.0511999999999997</v>
      </c>
      <c r="J90" s="206"/>
      <c r="K90" s="288">
        <f t="shared" si="13"/>
        <v>234</v>
      </c>
      <c r="L90" s="289">
        <f t="shared" si="17"/>
        <v>171.99</v>
      </c>
      <c r="M90" s="280">
        <f t="shared" si="11"/>
        <v>73.5</v>
      </c>
      <c r="N90" s="289">
        <f t="shared" si="18"/>
        <v>5.0076000000000001</v>
      </c>
      <c r="O90" s="281">
        <f t="shared" si="12"/>
        <v>2.14</v>
      </c>
    </row>
    <row r="91" spans="1:15" s="205" customFormat="1" ht="15" customHeight="1" x14ac:dyDescent="0.25">
      <c r="A91" s="209">
        <v>7</v>
      </c>
      <c r="B91" s="216">
        <v>60560</v>
      </c>
      <c r="C91" s="215" t="s">
        <v>76</v>
      </c>
      <c r="D91" s="183">
        <v>74</v>
      </c>
      <c r="E91" s="184"/>
      <c r="F91" s="184">
        <v>21.62</v>
      </c>
      <c r="G91" s="184">
        <v>40.54</v>
      </c>
      <c r="H91" s="184">
        <v>37.840000000000003</v>
      </c>
      <c r="I91" s="210">
        <f t="shared" si="16"/>
        <v>4.1622000000000003</v>
      </c>
      <c r="J91" s="206"/>
      <c r="K91" s="288">
        <f t="shared" si="13"/>
        <v>74</v>
      </c>
      <c r="L91" s="289">
        <f t="shared" si="17"/>
        <v>58.001199999999997</v>
      </c>
      <c r="M91" s="280">
        <f t="shared" si="11"/>
        <v>78.38</v>
      </c>
      <c r="N91" s="289">
        <f t="shared" si="18"/>
        <v>0</v>
      </c>
      <c r="O91" s="281">
        <f t="shared" si="12"/>
        <v>0</v>
      </c>
    </row>
    <row r="92" spans="1:15" s="205" customFormat="1" ht="15" customHeight="1" x14ac:dyDescent="0.25">
      <c r="A92" s="209">
        <v>8</v>
      </c>
      <c r="B92" s="216">
        <v>60660</v>
      </c>
      <c r="C92" s="215" t="s">
        <v>176</v>
      </c>
      <c r="D92" s="183">
        <v>83</v>
      </c>
      <c r="E92" s="184">
        <v>3.61</v>
      </c>
      <c r="F92" s="184">
        <v>16.87</v>
      </c>
      <c r="G92" s="184">
        <v>36.14</v>
      </c>
      <c r="H92" s="184">
        <v>43.37</v>
      </c>
      <c r="I92" s="210">
        <f t="shared" si="16"/>
        <v>4.1924000000000001</v>
      </c>
      <c r="J92" s="206"/>
      <c r="K92" s="288">
        <f t="shared" si="13"/>
        <v>83</v>
      </c>
      <c r="L92" s="289">
        <f t="shared" si="17"/>
        <v>65.993299999999991</v>
      </c>
      <c r="M92" s="280">
        <f t="shared" si="11"/>
        <v>79.509999999999991</v>
      </c>
      <c r="N92" s="289">
        <f t="shared" si="18"/>
        <v>2.9962999999999997</v>
      </c>
      <c r="O92" s="281">
        <f t="shared" si="12"/>
        <v>3.61</v>
      </c>
    </row>
    <row r="93" spans="1:15" s="205" customFormat="1" ht="15" customHeight="1" x14ac:dyDescent="0.25">
      <c r="A93" s="209">
        <v>9</v>
      </c>
      <c r="B93" s="55">
        <v>60001</v>
      </c>
      <c r="C93" s="14" t="s">
        <v>177</v>
      </c>
      <c r="D93" s="183">
        <v>93</v>
      </c>
      <c r="E93" s="184">
        <v>2.15</v>
      </c>
      <c r="F93" s="184">
        <v>10.75</v>
      </c>
      <c r="G93" s="184">
        <v>45.16</v>
      </c>
      <c r="H93" s="184">
        <v>41.94</v>
      </c>
      <c r="I93" s="210">
        <f t="shared" si="16"/>
        <v>4.2688999999999995</v>
      </c>
      <c r="J93" s="206"/>
      <c r="K93" s="288">
        <f t="shared" si="13"/>
        <v>93</v>
      </c>
      <c r="L93" s="289">
        <f t="shared" si="17"/>
        <v>81.002999999999986</v>
      </c>
      <c r="M93" s="280">
        <f t="shared" si="11"/>
        <v>87.1</v>
      </c>
      <c r="N93" s="289">
        <f t="shared" si="18"/>
        <v>1.9994999999999998</v>
      </c>
      <c r="O93" s="281">
        <f t="shared" si="12"/>
        <v>2.15</v>
      </c>
    </row>
    <row r="94" spans="1:15" s="205" customFormat="1" ht="15" customHeight="1" x14ac:dyDescent="0.25">
      <c r="A94" s="209">
        <v>10</v>
      </c>
      <c r="B94" s="216">
        <v>60850</v>
      </c>
      <c r="C94" s="215" t="s">
        <v>178</v>
      </c>
      <c r="D94" s="183">
        <v>128</v>
      </c>
      <c r="E94" s="184">
        <v>5.47</v>
      </c>
      <c r="F94" s="184">
        <v>32.03</v>
      </c>
      <c r="G94" s="184">
        <v>34.380000000000003</v>
      </c>
      <c r="H94" s="184">
        <v>28.13</v>
      </c>
      <c r="I94" s="211">
        <f t="shared" si="16"/>
        <v>3.8520000000000003</v>
      </c>
      <c r="J94" s="206"/>
      <c r="K94" s="288">
        <f t="shared" si="13"/>
        <v>128</v>
      </c>
      <c r="L94" s="289">
        <f t="shared" si="17"/>
        <v>80.012800000000013</v>
      </c>
      <c r="M94" s="280">
        <f t="shared" si="11"/>
        <v>62.510000000000005</v>
      </c>
      <c r="N94" s="289">
        <f t="shared" si="18"/>
        <v>7.0015999999999998</v>
      </c>
      <c r="O94" s="281">
        <f t="shared" si="12"/>
        <v>5.47</v>
      </c>
    </row>
    <row r="95" spans="1:15" s="205" customFormat="1" ht="15" customHeight="1" x14ac:dyDescent="0.25">
      <c r="A95" s="209">
        <v>11</v>
      </c>
      <c r="B95" s="216">
        <v>60910</v>
      </c>
      <c r="C95" s="215" t="s">
        <v>201</v>
      </c>
      <c r="D95" s="183">
        <v>83</v>
      </c>
      <c r="E95" s="184">
        <v>7.23</v>
      </c>
      <c r="F95" s="184">
        <v>25.3</v>
      </c>
      <c r="G95" s="184">
        <v>32.53</v>
      </c>
      <c r="H95" s="184">
        <v>34.94</v>
      </c>
      <c r="I95" s="210">
        <f t="shared" si="16"/>
        <v>3.9518</v>
      </c>
      <c r="J95" s="206"/>
      <c r="K95" s="288">
        <f t="shared" si="13"/>
        <v>83</v>
      </c>
      <c r="L95" s="289">
        <f t="shared" si="17"/>
        <v>56.000100000000003</v>
      </c>
      <c r="M95" s="280">
        <f t="shared" si="11"/>
        <v>67.47</v>
      </c>
      <c r="N95" s="289">
        <f t="shared" si="18"/>
        <v>6.0009000000000006</v>
      </c>
      <c r="O95" s="281">
        <f t="shared" si="12"/>
        <v>7.23</v>
      </c>
    </row>
    <row r="96" spans="1:15" s="205" customFormat="1" ht="15" customHeight="1" x14ac:dyDescent="0.25">
      <c r="A96" s="209">
        <v>12</v>
      </c>
      <c r="B96" s="216">
        <v>60980</v>
      </c>
      <c r="C96" s="215" t="s">
        <v>202</v>
      </c>
      <c r="D96" s="183">
        <v>67</v>
      </c>
      <c r="E96" s="184"/>
      <c r="F96" s="184">
        <v>19.399999999999999</v>
      </c>
      <c r="G96" s="184">
        <v>44.78</v>
      </c>
      <c r="H96" s="184">
        <v>35.82</v>
      </c>
      <c r="I96" s="210">
        <f t="shared" si="16"/>
        <v>4.1641999999999992</v>
      </c>
      <c r="J96" s="206"/>
      <c r="K96" s="288">
        <f t="shared" si="13"/>
        <v>67</v>
      </c>
      <c r="L96" s="289">
        <f t="shared" si="17"/>
        <v>54.001999999999995</v>
      </c>
      <c r="M96" s="280">
        <f t="shared" si="11"/>
        <v>80.599999999999994</v>
      </c>
      <c r="N96" s="289">
        <f t="shared" si="18"/>
        <v>0</v>
      </c>
      <c r="O96" s="281">
        <f t="shared" si="12"/>
        <v>0</v>
      </c>
    </row>
    <row r="97" spans="1:15" s="205" customFormat="1" ht="15" customHeight="1" x14ac:dyDescent="0.25">
      <c r="A97" s="209">
        <v>13</v>
      </c>
      <c r="B97" s="216">
        <v>61080</v>
      </c>
      <c r="C97" s="215" t="s">
        <v>179</v>
      </c>
      <c r="D97" s="183">
        <v>128</v>
      </c>
      <c r="E97" s="184"/>
      <c r="F97" s="184">
        <v>26.56</v>
      </c>
      <c r="G97" s="184">
        <v>35.159999999999997</v>
      </c>
      <c r="H97" s="184">
        <v>38.28</v>
      </c>
      <c r="I97" s="210">
        <f t="shared" si="16"/>
        <v>4.1172000000000004</v>
      </c>
      <c r="J97" s="206"/>
      <c r="K97" s="288">
        <f t="shared" si="13"/>
        <v>128</v>
      </c>
      <c r="L97" s="289">
        <f t="shared" si="17"/>
        <v>94.003199999999993</v>
      </c>
      <c r="M97" s="280">
        <f t="shared" si="11"/>
        <v>73.44</v>
      </c>
      <c r="N97" s="289">
        <f t="shared" si="18"/>
        <v>0</v>
      </c>
      <c r="O97" s="281">
        <f t="shared" si="12"/>
        <v>0</v>
      </c>
    </row>
    <row r="98" spans="1:15" s="205" customFormat="1" ht="15" customHeight="1" x14ac:dyDescent="0.25">
      <c r="A98" s="209">
        <v>14</v>
      </c>
      <c r="B98" s="216">
        <v>61150</v>
      </c>
      <c r="C98" s="215" t="s">
        <v>180</v>
      </c>
      <c r="D98" s="183">
        <v>100</v>
      </c>
      <c r="E98" s="184">
        <v>4</v>
      </c>
      <c r="F98" s="184">
        <v>20</v>
      </c>
      <c r="G98" s="184">
        <v>46</v>
      </c>
      <c r="H98" s="184">
        <v>30</v>
      </c>
      <c r="I98" s="210">
        <f t="shared" si="16"/>
        <v>4.0199999999999996</v>
      </c>
      <c r="J98" s="206"/>
      <c r="K98" s="288">
        <f t="shared" si="13"/>
        <v>100</v>
      </c>
      <c r="L98" s="289">
        <f t="shared" si="17"/>
        <v>76</v>
      </c>
      <c r="M98" s="280">
        <f t="shared" si="11"/>
        <v>76</v>
      </c>
      <c r="N98" s="289">
        <f t="shared" si="18"/>
        <v>4</v>
      </c>
      <c r="O98" s="281">
        <f t="shared" si="12"/>
        <v>4</v>
      </c>
    </row>
    <row r="99" spans="1:15" s="205" customFormat="1" ht="15" customHeight="1" x14ac:dyDescent="0.25">
      <c r="A99" s="209">
        <v>15</v>
      </c>
      <c r="B99" s="216">
        <v>61210</v>
      </c>
      <c r="C99" s="215" t="s">
        <v>181</v>
      </c>
      <c r="D99" s="183">
        <v>97</v>
      </c>
      <c r="E99" s="184">
        <v>1.03</v>
      </c>
      <c r="F99" s="184">
        <v>12.37</v>
      </c>
      <c r="G99" s="184">
        <v>44.33</v>
      </c>
      <c r="H99" s="184">
        <v>42.27</v>
      </c>
      <c r="I99" s="210">
        <f t="shared" si="16"/>
        <v>4.2784000000000004</v>
      </c>
      <c r="J99" s="206"/>
      <c r="K99" s="288">
        <f t="shared" si="13"/>
        <v>97</v>
      </c>
      <c r="L99" s="289">
        <f t="shared" si="17"/>
        <v>84.001999999999995</v>
      </c>
      <c r="M99" s="280">
        <f t="shared" si="11"/>
        <v>86.6</v>
      </c>
      <c r="N99" s="289">
        <f t="shared" si="18"/>
        <v>0.99909999999999999</v>
      </c>
      <c r="O99" s="281">
        <f t="shared" si="12"/>
        <v>1.03</v>
      </c>
    </row>
    <row r="100" spans="1:15" s="205" customFormat="1" ht="15" customHeight="1" x14ac:dyDescent="0.25">
      <c r="A100" s="209">
        <v>16</v>
      </c>
      <c r="B100" s="216">
        <v>61290</v>
      </c>
      <c r="C100" s="215" t="s">
        <v>203</v>
      </c>
      <c r="D100" s="183">
        <v>86</v>
      </c>
      <c r="E100" s="184">
        <v>1.1599999999999999</v>
      </c>
      <c r="F100" s="184">
        <v>55.81</v>
      </c>
      <c r="G100" s="184">
        <v>30.23</v>
      </c>
      <c r="H100" s="184">
        <v>12.79</v>
      </c>
      <c r="I100" s="210">
        <f t="shared" si="16"/>
        <v>3.5462000000000002</v>
      </c>
      <c r="J100" s="206"/>
      <c r="K100" s="288">
        <f t="shared" si="13"/>
        <v>86</v>
      </c>
      <c r="L100" s="289">
        <f t="shared" si="17"/>
        <v>36.997199999999999</v>
      </c>
      <c r="M100" s="280">
        <f t="shared" si="11"/>
        <v>43.019999999999996</v>
      </c>
      <c r="N100" s="289">
        <f t="shared" si="18"/>
        <v>0.99759999999999993</v>
      </c>
      <c r="O100" s="281">
        <f t="shared" si="12"/>
        <v>1.1599999999999999</v>
      </c>
    </row>
    <row r="101" spans="1:15" s="205" customFormat="1" ht="15" customHeight="1" x14ac:dyDescent="0.25">
      <c r="A101" s="209">
        <v>17</v>
      </c>
      <c r="B101" s="216">
        <v>61340</v>
      </c>
      <c r="C101" s="215" t="s">
        <v>182</v>
      </c>
      <c r="D101" s="183">
        <v>134</v>
      </c>
      <c r="E101" s="184"/>
      <c r="F101" s="184">
        <v>26.87</v>
      </c>
      <c r="G101" s="184">
        <v>46.27</v>
      </c>
      <c r="H101" s="184">
        <v>26.87</v>
      </c>
      <c r="I101" s="210">
        <f t="shared" si="16"/>
        <v>4.0004</v>
      </c>
      <c r="J101" s="206"/>
      <c r="K101" s="288">
        <f t="shared" si="13"/>
        <v>134</v>
      </c>
      <c r="L101" s="289">
        <f t="shared" si="17"/>
        <v>98.007599999999996</v>
      </c>
      <c r="M101" s="280">
        <f t="shared" si="11"/>
        <v>73.14</v>
      </c>
      <c r="N101" s="289">
        <f t="shared" si="18"/>
        <v>0</v>
      </c>
      <c r="O101" s="281">
        <f t="shared" si="12"/>
        <v>0</v>
      </c>
    </row>
    <row r="102" spans="1:15" s="205" customFormat="1" ht="15" customHeight="1" x14ac:dyDescent="0.25">
      <c r="A102" s="209">
        <v>18</v>
      </c>
      <c r="B102" s="216">
        <v>61390</v>
      </c>
      <c r="C102" s="215" t="s">
        <v>183</v>
      </c>
      <c r="D102" s="183">
        <v>117</v>
      </c>
      <c r="E102" s="184"/>
      <c r="F102" s="184">
        <v>15.38</v>
      </c>
      <c r="G102" s="184">
        <v>47.86</v>
      </c>
      <c r="H102" s="184">
        <v>36.75</v>
      </c>
      <c r="I102" s="210">
        <f t="shared" si="16"/>
        <v>4.2133000000000003</v>
      </c>
      <c r="J102" s="206"/>
      <c r="K102" s="288">
        <f t="shared" si="13"/>
        <v>117</v>
      </c>
      <c r="L102" s="289">
        <f t="shared" si="17"/>
        <v>98.993700000000004</v>
      </c>
      <c r="M102" s="280">
        <f t="shared" si="11"/>
        <v>84.61</v>
      </c>
      <c r="N102" s="289">
        <f t="shared" si="18"/>
        <v>0</v>
      </c>
      <c r="O102" s="281">
        <f t="shared" si="12"/>
        <v>0</v>
      </c>
    </row>
    <row r="103" spans="1:15" s="205" customFormat="1" ht="15" customHeight="1" x14ac:dyDescent="0.25">
      <c r="A103" s="212">
        <v>19</v>
      </c>
      <c r="B103" s="216">
        <v>61410</v>
      </c>
      <c r="C103" s="215" t="s">
        <v>184</v>
      </c>
      <c r="D103" s="183">
        <v>128</v>
      </c>
      <c r="E103" s="184"/>
      <c r="F103" s="184">
        <v>9.3800000000000008</v>
      </c>
      <c r="G103" s="184">
        <v>46.09</v>
      </c>
      <c r="H103" s="184">
        <v>44.53</v>
      </c>
      <c r="I103" s="210">
        <f t="shared" si="16"/>
        <v>4.3514999999999997</v>
      </c>
      <c r="J103" s="206"/>
      <c r="K103" s="288">
        <f t="shared" si="13"/>
        <v>128</v>
      </c>
      <c r="L103" s="289">
        <f t="shared" si="17"/>
        <v>115.9936</v>
      </c>
      <c r="M103" s="280">
        <f t="shared" si="11"/>
        <v>90.62</v>
      </c>
      <c r="N103" s="289">
        <f t="shared" si="18"/>
        <v>0</v>
      </c>
      <c r="O103" s="281">
        <f t="shared" si="12"/>
        <v>0</v>
      </c>
    </row>
    <row r="104" spans="1:15" s="205" customFormat="1" ht="15" customHeight="1" x14ac:dyDescent="0.25">
      <c r="A104" s="208">
        <v>20</v>
      </c>
      <c r="B104" s="216">
        <v>61430</v>
      </c>
      <c r="C104" s="215" t="s">
        <v>116</v>
      </c>
      <c r="D104" s="183">
        <v>217</v>
      </c>
      <c r="E104" s="184">
        <v>0.46</v>
      </c>
      <c r="F104" s="184">
        <v>18.43</v>
      </c>
      <c r="G104" s="184">
        <v>56.68</v>
      </c>
      <c r="H104" s="184">
        <v>24.42</v>
      </c>
      <c r="I104" s="210">
        <f t="shared" si="16"/>
        <v>4.0503</v>
      </c>
      <c r="J104" s="206"/>
      <c r="K104" s="288">
        <f t="shared" si="13"/>
        <v>217</v>
      </c>
      <c r="L104" s="289">
        <f t="shared" si="17"/>
        <v>175.98699999999997</v>
      </c>
      <c r="M104" s="280">
        <f t="shared" si="11"/>
        <v>81.099999999999994</v>
      </c>
      <c r="N104" s="289">
        <f t="shared" si="18"/>
        <v>0.99820000000000009</v>
      </c>
      <c r="O104" s="281">
        <f t="shared" si="12"/>
        <v>0.46</v>
      </c>
    </row>
    <row r="105" spans="1:15" s="205" customFormat="1" ht="15" customHeight="1" x14ac:dyDescent="0.25">
      <c r="A105" s="214">
        <v>21</v>
      </c>
      <c r="B105" s="216">
        <v>61440</v>
      </c>
      <c r="C105" s="215" t="s">
        <v>185</v>
      </c>
      <c r="D105" s="183">
        <v>267</v>
      </c>
      <c r="E105" s="184">
        <v>1.1200000000000001</v>
      </c>
      <c r="F105" s="184">
        <v>17.98</v>
      </c>
      <c r="G105" s="184">
        <v>44.94</v>
      </c>
      <c r="H105" s="184">
        <v>35.96</v>
      </c>
      <c r="I105" s="210">
        <f t="shared" si="16"/>
        <v>4.1574</v>
      </c>
      <c r="J105" s="206"/>
      <c r="K105" s="288">
        <f t="shared" si="13"/>
        <v>267</v>
      </c>
      <c r="L105" s="289">
        <f t="shared" si="17"/>
        <v>216.00300000000004</v>
      </c>
      <c r="M105" s="280">
        <f t="shared" si="11"/>
        <v>80.900000000000006</v>
      </c>
      <c r="N105" s="289">
        <f t="shared" si="18"/>
        <v>2.9904000000000002</v>
      </c>
      <c r="O105" s="281">
        <f t="shared" si="12"/>
        <v>1.1200000000000001</v>
      </c>
    </row>
    <row r="106" spans="1:15" s="205" customFormat="1" ht="15" customHeight="1" x14ac:dyDescent="0.25">
      <c r="A106" s="214">
        <v>22</v>
      </c>
      <c r="B106" s="216">
        <v>61450</v>
      </c>
      <c r="C106" s="215" t="s">
        <v>117</v>
      </c>
      <c r="D106" s="183">
        <v>186</v>
      </c>
      <c r="E106" s="184">
        <v>4.3</v>
      </c>
      <c r="F106" s="184">
        <v>15.59</v>
      </c>
      <c r="G106" s="184">
        <v>44.62</v>
      </c>
      <c r="H106" s="184">
        <v>35.479999999999997</v>
      </c>
      <c r="I106" s="210">
        <f t="shared" si="16"/>
        <v>4.1124999999999998</v>
      </c>
      <c r="J106" s="206"/>
      <c r="K106" s="288">
        <f t="shared" si="13"/>
        <v>186</v>
      </c>
      <c r="L106" s="289">
        <f t="shared" si="17"/>
        <v>148.98599999999999</v>
      </c>
      <c r="M106" s="280">
        <f t="shared" si="11"/>
        <v>80.099999999999994</v>
      </c>
      <c r="N106" s="289">
        <f t="shared" si="18"/>
        <v>7.9979999999999993</v>
      </c>
      <c r="O106" s="281">
        <f t="shared" si="12"/>
        <v>4.3</v>
      </c>
    </row>
    <row r="107" spans="1:15" s="205" customFormat="1" ht="15" customHeight="1" x14ac:dyDescent="0.25">
      <c r="A107" s="214">
        <v>23</v>
      </c>
      <c r="B107" s="216">
        <v>61470</v>
      </c>
      <c r="C107" s="215" t="s">
        <v>204</v>
      </c>
      <c r="D107" s="183">
        <v>139</v>
      </c>
      <c r="E107" s="184">
        <v>2.16</v>
      </c>
      <c r="F107" s="184">
        <v>10.79</v>
      </c>
      <c r="G107" s="184">
        <v>42.45</v>
      </c>
      <c r="H107" s="184">
        <v>44.6</v>
      </c>
      <c r="I107" s="210">
        <f t="shared" si="16"/>
        <v>4.2949000000000002</v>
      </c>
      <c r="J107" s="206"/>
      <c r="K107" s="288">
        <f t="shared" si="13"/>
        <v>139</v>
      </c>
      <c r="L107" s="289">
        <f t="shared" si="17"/>
        <v>120.99950000000001</v>
      </c>
      <c r="M107" s="280">
        <f t="shared" si="11"/>
        <v>87.050000000000011</v>
      </c>
      <c r="N107" s="289">
        <f t="shared" si="18"/>
        <v>3.0024000000000002</v>
      </c>
      <c r="O107" s="281">
        <f t="shared" si="12"/>
        <v>2.16</v>
      </c>
    </row>
    <row r="108" spans="1:15" s="205" customFormat="1" ht="15" customHeight="1" x14ac:dyDescent="0.25">
      <c r="A108" s="214">
        <v>24</v>
      </c>
      <c r="B108" s="216">
        <v>61490</v>
      </c>
      <c r="C108" s="215" t="s">
        <v>118</v>
      </c>
      <c r="D108" s="183">
        <v>294</v>
      </c>
      <c r="E108" s="184">
        <v>1.02</v>
      </c>
      <c r="F108" s="184">
        <v>8.16</v>
      </c>
      <c r="G108" s="184">
        <v>47.96</v>
      </c>
      <c r="H108" s="184">
        <v>42.86</v>
      </c>
      <c r="I108" s="210">
        <f t="shared" si="16"/>
        <v>4.3266</v>
      </c>
      <c r="J108" s="206"/>
      <c r="K108" s="288">
        <f t="shared" si="13"/>
        <v>294</v>
      </c>
      <c r="L108" s="289">
        <f t="shared" si="17"/>
        <v>267.01079999999996</v>
      </c>
      <c r="M108" s="365">
        <f t="shared" si="11"/>
        <v>90.82</v>
      </c>
      <c r="N108" s="289">
        <f t="shared" si="18"/>
        <v>2.9988000000000001</v>
      </c>
      <c r="O108" s="281">
        <f t="shared" si="12"/>
        <v>1.02</v>
      </c>
    </row>
    <row r="109" spans="1:15" s="205" customFormat="1" ht="15" customHeight="1" x14ac:dyDescent="0.25">
      <c r="A109" s="214">
        <v>25</v>
      </c>
      <c r="B109" s="216">
        <v>61500</v>
      </c>
      <c r="C109" s="215" t="s">
        <v>119</v>
      </c>
      <c r="D109" s="183">
        <v>301</v>
      </c>
      <c r="E109" s="184">
        <v>2.99</v>
      </c>
      <c r="F109" s="184">
        <v>10.96</v>
      </c>
      <c r="G109" s="184">
        <v>46.51</v>
      </c>
      <c r="H109" s="184">
        <v>39.53</v>
      </c>
      <c r="I109" s="210">
        <f t="shared" si="16"/>
        <v>4.2254999999999994</v>
      </c>
      <c r="J109" s="206"/>
      <c r="K109" s="288">
        <f t="shared" si="13"/>
        <v>301</v>
      </c>
      <c r="L109" s="289">
        <f t="shared" si="17"/>
        <v>258.98039999999997</v>
      </c>
      <c r="M109" s="280">
        <f t="shared" si="11"/>
        <v>86.039999999999992</v>
      </c>
      <c r="N109" s="289">
        <f t="shared" si="18"/>
        <v>8.9999000000000002</v>
      </c>
      <c r="O109" s="281">
        <f t="shared" si="12"/>
        <v>2.99</v>
      </c>
    </row>
    <row r="110" spans="1:15" s="205" customFormat="1" ht="15" customHeight="1" x14ac:dyDescent="0.25">
      <c r="A110" s="214">
        <v>26</v>
      </c>
      <c r="B110" s="216">
        <v>61510</v>
      </c>
      <c r="C110" s="215" t="s">
        <v>91</v>
      </c>
      <c r="D110" s="183">
        <v>157</v>
      </c>
      <c r="E110" s="184">
        <v>1.91</v>
      </c>
      <c r="F110" s="184">
        <v>11.46</v>
      </c>
      <c r="G110" s="184">
        <v>42.68</v>
      </c>
      <c r="H110" s="184">
        <v>43.95</v>
      </c>
      <c r="I110" s="210">
        <f t="shared" si="16"/>
        <v>4.2866999999999997</v>
      </c>
      <c r="J110" s="206"/>
      <c r="K110" s="288">
        <f t="shared" si="13"/>
        <v>157</v>
      </c>
      <c r="L110" s="289">
        <f t="shared" si="17"/>
        <v>136.00909999999999</v>
      </c>
      <c r="M110" s="280">
        <f t="shared" si="11"/>
        <v>86.63</v>
      </c>
      <c r="N110" s="289">
        <f t="shared" si="18"/>
        <v>2.9986999999999999</v>
      </c>
      <c r="O110" s="281">
        <f t="shared" si="12"/>
        <v>1.91</v>
      </c>
    </row>
    <row r="111" spans="1:15" s="205" customFormat="1" ht="15" customHeight="1" x14ac:dyDescent="0.25">
      <c r="A111" s="214">
        <v>27</v>
      </c>
      <c r="B111" s="216">
        <v>61520</v>
      </c>
      <c r="C111" s="215" t="s">
        <v>186</v>
      </c>
      <c r="D111" s="183">
        <v>205</v>
      </c>
      <c r="E111" s="184"/>
      <c r="F111" s="184">
        <v>9.76</v>
      </c>
      <c r="G111" s="184">
        <v>51.71</v>
      </c>
      <c r="H111" s="184">
        <v>38.54</v>
      </c>
      <c r="I111" s="213">
        <f t="shared" si="16"/>
        <v>4.2881999999999998</v>
      </c>
      <c r="J111" s="206"/>
      <c r="K111" s="288">
        <f t="shared" si="13"/>
        <v>205</v>
      </c>
      <c r="L111" s="289">
        <f t="shared" si="17"/>
        <v>185.01249999999999</v>
      </c>
      <c r="M111" s="280">
        <f t="shared" si="11"/>
        <v>90.25</v>
      </c>
      <c r="N111" s="289">
        <f t="shared" si="18"/>
        <v>0</v>
      </c>
      <c r="O111" s="281">
        <f t="shared" si="12"/>
        <v>0</v>
      </c>
    </row>
    <row r="112" spans="1:15" s="205" customFormat="1" ht="15" customHeight="1" x14ac:dyDescent="0.25">
      <c r="A112" s="214">
        <v>28</v>
      </c>
      <c r="B112" s="203">
        <v>61540</v>
      </c>
      <c r="C112" s="202" t="s">
        <v>187</v>
      </c>
      <c r="D112" s="183">
        <v>198</v>
      </c>
      <c r="E112" s="184">
        <v>1.01</v>
      </c>
      <c r="F112" s="184">
        <v>37.369999999999997</v>
      </c>
      <c r="G112" s="184">
        <v>49.49</v>
      </c>
      <c r="H112" s="184">
        <v>12.12</v>
      </c>
      <c r="I112" s="210">
        <f t="shared" si="16"/>
        <v>3.7268999999999992</v>
      </c>
      <c r="J112" s="206"/>
      <c r="K112" s="288">
        <f t="shared" si="13"/>
        <v>198</v>
      </c>
      <c r="L112" s="289">
        <f t="shared" si="17"/>
        <v>121.98780000000001</v>
      </c>
      <c r="M112" s="280">
        <f t="shared" si="11"/>
        <v>61.61</v>
      </c>
      <c r="N112" s="289">
        <f t="shared" si="18"/>
        <v>1.9997999999999998</v>
      </c>
      <c r="O112" s="281">
        <f t="shared" si="12"/>
        <v>1.01</v>
      </c>
    </row>
    <row r="113" spans="1:15" s="205" customFormat="1" ht="15" customHeight="1" x14ac:dyDescent="0.25">
      <c r="A113" s="207">
        <v>29</v>
      </c>
      <c r="B113" s="203">
        <v>61560</v>
      </c>
      <c r="C113" s="202" t="s">
        <v>188</v>
      </c>
      <c r="D113" s="176">
        <v>415</v>
      </c>
      <c r="E113" s="177">
        <v>1.45</v>
      </c>
      <c r="F113" s="177">
        <v>20</v>
      </c>
      <c r="G113" s="177">
        <v>44.58</v>
      </c>
      <c r="H113" s="178">
        <v>33.979999999999997</v>
      </c>
      <c r="I113" s="204">
        <f t="shared" si="16"/>
        <v>4.1112000000000002</v>
      </c>
      <c r="J113" s="206"/>
      <c r="K113" s="288">
        <f t="shared" si="13"/>
        <v>415</v>
      </c>
      <c r="L113" s="289">
        <f t="shared" si="17"/>
        <v>326.024</v>
      </c>
      <c r="M113" s="280">
        <f t="shared" si="11"/>
        <v>78.56</v>
      </c>
      <c r="N113" s="289">
        <f t="shared" si="18"/>
        <v>6.0175000000000001</v>
      </c>
      <c r="O113" s="281">
        <f t="shared" si="12"/>
        <v>1.45</v>
      </c>
    </row>
    <row r="114" spans="1:15" s="205" customFormat="1" ht="15" customHeight="1" thickBot="1" x14ac:dyDescent="0.3">
      <c r="A114" s="207">
        <v>30</v>
      </c>
      <c r="B114" s="203">
        <v>61570</v>
      </c>
      <c r="C114" s="202" t="s">
        <v>189</v>
      </c>
      <c r="D114" s="179">
        <v>257</v>
      </c>
      <c r="E114" s="179">
        <v>1.17</v>
      </c>
      <c r="F114" s="180">
        <v>13.62</v>
      </c>
      <c r="G114" s="179">
        <v>36.96</v>
      </c>
      <c r="H114" s="179">
        <v>48.25</v>
      </c>
      <c r="I114" s="204">
        <f t="shared" si="16"/>
        <v>4.3229000000000006</v>
      </c>
      <c r="J114" s="206"/>
      <c r="K114" s="321">
        <f t="shared" si="13"/>
        <v>257</v>
      </c>
      <c r="L114" s="322">
        <f t="shared" si="17"/>
        <v>218.9897</v>
      </c>
      <c r="M114" s="323">
        <f t="shared" si="11"/>
        <v>85.210000000000008</v>
      </c>
      <c r="N114" s="322">
        <f t="shared" si="18"/>
        <v>3.0068999999999999</v>
      </c>
      <c r="O114" s="324">
        <f t="shared" si="12"/>
        <v>1.17</v>
      </c>
    </row>
    <row r="115" spans="1:15" s="205" customFormat="1" ht="15" customHeight="1" thickBot="1" x14ac:dyDescent="0.3">
      <c r="A115" s="40"/>
      <c r="B115" s="56"/>
      <c r="C115" s="37" t="s">
        <v>109</v>
      </c>
      <c r="D115" s="84">
        <f>SUM(D116:D124)</f>
        <v>1208</v>
      </c>
      <c r="E115" s="198">
        <f t="shared" ref="E115:H115" si="19">AVERAGE(E116:E124)</f>
        <v>1.68</v>
      </c>
      <c r="F115" s="198">
        <f t="shared" si="19"/>
        <v>16.380000000000003</v>
      </c>
      <c r="G115" s="198">
        <f t="shared" si="19"/>
        <v>43.723333333333329</v>
      </c>
      <c r="H115" s="198">
        <f t="shared" si="19"/>
        <v>38.776666666666671</v>
      </c>
      <c r="I115" s="39">
        <f>AVERAGE(I116:I124)</f>
        <v>4.2015666666666664</v>
      </c>
      <c r="J115" s="206"/>
      <c r="K115" s="317">
        <f t="shared" si="13"/>
        <v>1208</v>
      </c>
      <c r="L115" s="318">
        <f>SUM(L116:L124)</f>
        <v>964.98500000000001</v>
      </c>
      <c r="M115" s="319">
        <f t="shared" si="11"/>
        <v>82.5</v>
      </c>
      <c r="N115" s="318">
        <f>SUM(N116:N124)</f>
        <v>12.993400000000001</v>
      </c>
      <c r="O115" s="320">
        <f t="shared" si="12"/>
        <v>1.68</v>
      </c>
    </row>
    <row r="116" spans="1:15" s="205" customFormat="1" ht="15" customHeight="1" x14ac:dyDescent="0.25">
      <c r="A116" s="10">
        <v>1</v>
      </c>
      <c r="B116" s="49">
        <v>70020</v>
      </c>
      <c r="C116" s="13" t="s">
        <v>92</v>
      </c>
      <c r="D116" s="189">
        <v>121</v>
      </c>
      <c r="E116" s="190"/>
      <c r="F116" s="190">
        <v>4.13</v>
      </c>
      <c r="G116" s="190">
        <v>38.020000000000003</v>
      </c>
      <c r="H116" s="190">
        <v>57.85</v>
      </c>
      <c r="I116" s="195">
        <f t="shared" si="16"/>
        <v>4.5372000000000003</v>
      </c>
      <c r="J116" s="206"/>
      <c r="K116" s="330">
        <f t="shared" si="13"/>
        <v>121</v>
      </c>
      <c r="L116" s="331">
        <f t="shared" ref="L116:L124" si="20">M116*K116/100</f>
        <v>116.0027</v>
      </c>
      <c r="M116" s="332">
        <f t="shared" si="11"/>
        <v>95.87</v>
      </c>
      <c r="N116" s="331">
        <f t="shared" ref="N116:N124" si="21">O116*K116/100</f>
        <v>0</v>
      </c>
      <c r="O116" s="333">
        <f t="shared" si="12"/>
        <v>0</v>
      </c>
    </row>
    <row r="117" spans="1:15" s="205" customFormat="1" ht="15" customHeight="1" x14ac:dyDescent="0.25">
      <c r="A117" s="208">
        <v>2</v>
      </c>
      <c r="B117" s="216">
        <v>70110</v>
      </c>
      <c r="C117" s="215" t="s">
        <v>95</v>
      </c>
      <c r="D117" s="183">
        <v>83</v>
      </c>
      <c r="E117" s="184">
        <v>1.2</v>
      </c>
      <c r="F117" s="184">
        <v>2.41</v>
      </c>
      <c r="G117" s="184">
        <v>31.33</v>
      </c>
      <c r="H117" s="184">
        <v>65.06</v>
      </c>
      <c r="I117" s="210">
        <f t="shared" si="16"/>
        <v>4.6025</v>
      </c>
      <c r="J117" s="206"/>
      <c r="K117" s="288">
        <f t="shared" si="13"/>
        <v>83</v>
      </c>
      <c r="L117" s="289">
        <f t="shared" si="20"/>
        <v>80.003699999999995</v>
      </c>
      <c r="M117" s="365">
        <f t="shared" si="11"/>
        <v>96.39</v>
      </c>
      <c r="N117" s="289">
        <f t="shared" si="21"/>
        <v>0.996</v>
      </c>
      <c r="O117" s="281">
        <f t="shared" si="12"/>
        <v>1.2</v>
      </c>
    </row>
    <row r="118" spans="1:15" s="205" customFormat="1" ht="15" customHeight="1" x14ac:dyDescent="0.25">
      <c r="A118" s="214">
        <v>3</v>
      </c>
      <c r="B118" s="216">
        <v>70021</v>
      </c>
      <c r="C118" s="215" t="s">
        <v>93</v>
      </c>
      <c r="D118" s="183">
        <v>64</v>
      </c>
      <c r="E118" s="184">
        <v>1.56</v>
      </c>
      <c r="F118" s="184">
        <v>12.5</v>
      </c>
      <c r="G118" s="184">
        <v>48.44</v>
      </c>
      <c r="H118" s="184">
        <v>37.5</v>
      </c>
      <c r="I118" s="210">
        <f t="shared" si="16"/>
        <v>4.2187999999999999</v>
      </c>
      <c r="J118" s="206"/>
      <c r="K118" s="288">
        <f t="shared" si="13"/>
        <v>64</v>
      </c>
      <c r="L118" s="289">
        <f t="shared" si="20"/>
        <v>55.001599999999996</v>
      </c>
      <c r="M118" s="280">
        <f t="shared" si="11"/>
        <v>85.94</v>
      </c>
      <c r="N118" s="289">
        <f t="shared" si="21"/>
        <v>0.99840000000000007</v>
      </c>
      <c r="O118" s="281">
        <f t="shared" si="12"/>
        <v>1.56</v>
      </c>
    </row>
    <row r="119" spans="1:15" s="205" customFormat="1" ht="15" customHeight="1" x14ac:dyDescent="0.25">
      <c r="A119" s="214">
        <v>4</v>
      </c>
      <c r="B119" s="216">
        <v>70040</v>
      </c>
      <c r="C119" s="215" t="s">
        <v>94</v>
      </c>
      <c r="D119" s="183">
        <v>74</v>
      </c>
      <c r="E119" s="184">
        <v>2.7</v>
      </c>
      <c r="F119" s="184">
        <v>31.08</v>
      </c>
      <c r="G119" s="184">
        <v>47.3</v>
      </c>
      <c r="H119" s="184">
        <v>18.920000000000002</v>
      </c>
      <c r="I119" s="210">
        <f t="shared" si="16"/>
        <v>3.8243999999999998</v>
      </c>
      <c r="J119" s="206"/>
      <c r="K119" s="288">
        <f t="shared" si="13"/>
        <v>74</v>
      </c>
      <c r="L119" s="289">
        <f t="shared" si="20"/>
        <v>49.002800000000001</v>
      </c>
      <c r="M119" s="280">
        <f t="shared" si="11"/>
        <v>66.22</v>
      </c>
      <c r="N119" s="289">
        <f t="shared" si="21"/>
        <v>1.9980000000000002</v>
      </c>
      <c r="O119" s="281">
        <f t="shared" si="12"/>
        <v>2.7</v>
      </c>
    </row>
    <row r="120" spans="1:15" s="205" customFormat="1" ht="15" customHeight="1" x14ac:dyDescent="0.25">
      <c r="A120" s="214">
        <v>5</v>
      </c>
      <c r="B120" s="216">
        <v>70100</v>
      </c>
      <c r="C120" s="215" t="s">
        <v>168</v>
      </c>
      <c r="D120" s="183">
        <v>79</v>
      </c>
      <c r="E120" s="184"/>
      <c r="F120" s="184">
        <v>2.5299999999999998</v>
      </c>
      <c r="G120" s="184">
        <v>45.57</v>
      </c>
      <c r="H120" s="184">
        <v>51.9</v>
      </c>
      <c r="I120" s="210">
        <f t="shared" si="16"/>
        <v>4.4937000000000005</v>
      </c>
      <c r="J120" s="206"/>
      <c r="K120" s="288">
        <f t="shared" si="13"/>
        <v>79</v>
      </c>
      <c r="L120" s="289">
        <f t="shared" si="20"/>
        <v>77.001300000000001</v>
      </c>
      <c r="M120" s="280">
        <f t="shared" si="11"/>
        <v>97.47</v>
      </c>
      <c r="N120" s="289">
        <f t="shared" si="21"/>
        <v>0</v>
      </c>
      <c r="O120" s="281">
        <f t="shared" si="12"/>
        <v>0</v>
      </c>
    </row>
    <row r="121" spans="1:15" s="205" customFormat="1" ht="15" customHeight="1" x14ac:dyDescent="0.25">
      <c r="A121" s="214">
        <v>6</v>
      </c>
      <c r="B121" s="216">
        <v>70270</v>
      </c>
      <c r="C121" s="215" t="s">
        <v>96</v>
      </c>
      <c r="D121" s="183">
        <v>74</v>
      </c>
      <c r="E121" s="184"/>
      <c r="F121" s="184">
        <v>33.78</v>
      </c>
      <c r="G121" s="184">
        <v>36.49</v>
      </c>
      <c r="H121" s="184">
        <v>29.73</v>
      </c>
      <c r="I121" s="210">
        <f t="shared" si="16"/>
        <v>3.9595000000000002</v>
      </c>
      <c r="J121" s="206"/>
      <c r="K121" s="288">
        <f t="shared" si="13"/>
        <v>74</v>
      </c>
      <c r="L121" s="289">
        <f t="shared" si="20"/>
        <v>49.002800000000001</v>
      </c>
      <c r="M121" s="280">
        <f t="shared" si="11"/>
        <v>66.22</v>
      </c>
      <c r="N121" s="289">
        <f t="shared" si="21"/>
        <v>0</v>
      </c>
      <c r="O121" s="281">
        <f t="shared" si="12"/>
        <v>0</v>
      </c>
    </row>
    <row r="122" spans="1:15" s="205" customFormat="1" ht="15" customHeight="1" x14ac:dyDescent="0.25">
      <c r="A122" s="214">
        <v>7</v>
      </c>
      <c r="B122" s="216">
        <v>70510</v>
      </c>
      <c r="C122" s="215" t="s">
        <v>97</v>
      </c>
      <c r="D122" s="183">
        <v>45</v>
      </c>
      <c r="E122" s="184">
        <v>2.2200000000000002</v>
      </c>
      <c r="F122" s="184">
        <v>13.33</v>
      </c>
      <c r="G122" s="184">
        <v>46.67</v>
      </c>
      <c r="H122" s="184">
        <v>37.78</v>
      </c>
      <c r="I122" s="210">
        <f t="shared" si="16"/>
        <v>4.2000999999999999</v>
      </c>
      <c r="J122" s="206"/>
      <c r="K122" s="288">
        <f t="shared" si="13"/>
        <v>45</v>
      </c>
      <c r="L122" s="289">
        <f t="shared" si="20"/>
        <v>38.002499999999998</v>
      </c>
      <c r="M122" s="280">
        <f t="shared" si="11"/>
        <v>84.45</v>
      </c>
      <c r="N122" s="289">
        <f t="shared" si="21"/>
        <v>0.99900000000000011</v>
      </c>
      <c r="O122" s="281">
        <f t="shared" si="12"/>
        <v>2.2200000000000002</v>
      </c>
    </row>
    <row r="123" spans="1:15" s="205" customFormat="1" ht="15" customHeight="1" x14ac:dyDescent="0.25">
      <c r="A123" s="207">
        <v>8</v>
      </c>
      <c r="B123" s="203">
        <v>10880</v>
      </c>
      <c r="C123" s="202" t="s">
        <v>169</v>
      </c>
      <c r="D123" s="185">
        <v>348</v>
      </c>
      <c r="E123" s="186">
        <v>1.1499999999999999</v>
      </c>
      <c r="F123" s="186">
        <v>23.28</v>
      </c>
      <c r="G123" s="186">
        <v>60.63</v>
      </c>
      <c r="H123" s="186">
        <v>14.94</v>
      </c>
      <c r="I123" s="204">
        <f t="shared" si="16"/>
        <v>3.8936000000000002</v>
      </c>
      <c r="J123" s="206"/>
      <c r="K123" s="290">
        <f t="shared" si="13"/>
        <v>348</v>
      </c>
      <c r="L123" s="291">
        <f t="shared" si="20"/>
        <v>262.98360000000002</v>
      </c>
      <c r="M123" s="282">
        <f t="shared" si="11"/>
        <v>75.570000000000007</v>
      </c>
      <c r="N123" s="291">
        <f t="shared" si="21"/>
        <v>4.0019999999999998</v>
      </c>
      <c r="O123" s="283">
        <f t="shared" si="12"/>
        <v>1.1499999999999999</v>
      </c>
    </row>
    <row r="124" spans="1:15" s="205" customFormat="1" ht="15" customHeight="1" thickBot="1" x14ac:dyDescent="0.3">
      <c r="A124" s="199">
        <v>9</v>
      </c>
      <c r="B124" s="201">
        <v>10890</v>
      </c>
      <c r="C124" s="200" t="s">
        <v>124</v>
      </c>
      <c r="D124" s="191">
        <v>320</v>
      </c>
      <c r="E124" s="182">
        <v>1.25</v>
      </c>
      <c r="F124" s="182">
        <v>24.38</v>
      </c>
      <c r="G124" s="182">
        <v>39.06</v>
      </c>
      <c r="H124" s="105">
        <v>35.31</v>
      </c>
      <c r="I124" s="196">
        <f t="shared" si="16"/>
        <v>4.0842999999999998</v>
      </c>
      <c r="J124" s="206"/>
      <c r="K124" s="292">
        <f t="shared" si="13"/>
        <v>320</v>
      </c>
      <c r="L124" s="293">
        <f t="shared" si="20"/>
        <v>237.98400000000001</v>
      </c>
      <c r="M124" s="294">
        <f t="shared" si="11"/>
        <v>74.37</v>
      </c>
      <c r="N124" s="293">
        <f t="shared" si="21"/>
        <v>4</v>
      </c>
      <c r="O124" s="334">
        <f t="shared" si="12"/>
        <v>1.25</v>
      </c>
    </row>
    <row r="125" spans="1:15" ht="15" customHeight="1" x14ac:dyDescent="0.25">
      <c r="A125" s="6"/>
      <c r="B125" s="6"/>
      <c r="C125" s="6"/>
      <c r="D125" s="385" t="s">
        <v>100</v>
      </c>
      <c r="E125" s="385"/>
      <c r="F125" s="385"/>
      <c r="G125" s="385"/>
      <c r="H125" s="385"/>
      <c r="I125" s="57">
        <f>AVERAGE(I8:I16,I18:I29,I31:I47,I49:I68,I70:I83,I85:I114,I116:I124)</f>
        <v>4.0974945945945933</v>
      </c>
      <c r="J125" s="4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269" priority="8" stopIfTrue="1" operator="between">
      <formula>$I$125</formula>
      <formula>4.095</formula>
    </cfRule>
    <cfRule type="cellIs" dxfId="268" priority="9" stopIfTrue="1" operator="lessThan">
      <formula>3.5</formula>
    </cfRule>
    <cfRule type="cellIs" dxfId="267" priority="10" stopIfTrue="1" operator="between">
      <formula>$I$125</formula>
      <formula>3.5</formula>
    </cfRule>
    <cfRule type="cellIs" dxfId="266" priority="11" stopIfTrue="1" operator="between">
      <formula>4.5</formula>
      <formula>$I$125</formula>
    </cfRule>
    <cfRule type="cellIs" dxfId="265" priority="12" stopIfTrue="1" operator="greaterThanOrEqual">
      <formula>4.5</formula>
    </cfRule>
  </conditionalFormatting>
  <conditionalFormatting sqref="N7:O124">
    <cfRule type="cellIs" dxfId="264" priority="5" operator="equal">
      <formula>0</formula>
    </cfRule>
    <cfRule type="cellIs" dxfId="263" priority="6" operator="between">
      <formula>0</formula>
      <formula>9.99</formula>
    </cfRule>
    <cfRule type="cellIs" dxfId="262" priority="7" operator="greaterThanOrEqual">
      <formula>10</formula>
    </cfRule>
  </conditionalFormatting>
  <conditionalFormatting sqref="M7:M19 M118:M124 M109:M116 M72:M107 M34:M70 M21:M32">
    <cfRule type="cellIs" dxfId="261" priority="1" operator="lessThan">
      <formula>50</formula>
    </cfRule>
    <cfRule type="cellIs" dxfId="260" priority="2" operator="between">
      <formula>$M$6</formula>
      <formula>50</formula>
    </cfRule>
    <cfRule type="cellIs" dxfId="259" priority="3" operator="between">
      <formula>90</formula>
      <formula>$M$6</formula>
    </cfRule>
    <cfRule type="cellIs" dxfId="258" priority="4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2.7109375" customWidth="1"/>
    <col min="4" max="4" width="8" customWidth="1"/>
    <col min="5" max="8" width="7.28515625" customWidth="1"/>
    <col min="9" max="9" width="8.7109375" style="2" customWidth="1"/>
    <col min="10" max="10" width="6.5703125" customWidth="1"/>
    <col min="12" max="16" width="9.28515625" customWidth="1"/>
  </cols>
  <sheetData>
    <row r="1" spans="1:16" ht="15" customHeight="1" x14ac:dyDescent="0.25">
      <c r="K1" s="311"/>
      <c r="L1" s="17" t="s">
        <v>193</v>
      </c>
    </row>
    <row r="2" spans="1:16" ht="15" customHeight="1" x14ac:dyDescent="0.25">
      <c r="A2" s="4"/>
      <c r="B2" s="4"/>
      <c r="C2" s="386" t="s">
        <v>1</v>
      </c>
      <c r="D2" s="386"/>
      <c r="E2" s="67"/>
      <c r="F2" s="67"/>
      <c r="G2" s="67"/>
      <c r="H2" s="67"/>
      <c r="I2" s="26">
        <v>2025</v>
      </c>
      <c r="J2" s="4"/>
      <c r="K2" s="27"/>
      <c r="L2" s="17" t="s">
        <v>194</v>
      </c>
    </row>
    <row r="3" spans="1:16" ht="15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19"/>
      <c r="L3" s="17" t="s">
        <v>195</v>
      </c>
    </row>
    <row r="4" spans="1:16" ht="15" customHeight="1" thickBot="1" x14ac:dyDescent="0.3">
      <c r="A4" s="377" t="s">
        <v>0</v>
      </c>
      <c r="B4" s="379" t="s">
        <v>2</v>
      </c>
      <c r="C4" s="379" t="s">
        <v>3</v>
      </c>
      <c r="D4" s="387" t="s">
        <v>4</v>
      </c>
      <c r="E4" s="392" t="s">
        <v>190</v>
      </c>
      <c r="F4" s="393"/>
      <c r="G4" s="393"/>
      <c r="H4" s="394"/>
      <c r="I4" s="383" t="s">
        <v>101</v>
      </c>
      <c r="J4" s="4"/>
      <c r="K4" s="18"/>
      <c r="L4" s="17" t="s">
        <v>196</v>
      </c>
    </row>
    <row r="5" spans="1:16" ht="30" customHeight="1" thickBot="1" x14ac:dyDescent="0.3">
      <c r="A5" s="378"/>
      <c r="B5" s="380"/>
      <c r="C5" s="380"/>
      <c r="D5" s="388"/>
      <c r="E5" s="3">
        <v>2</v>
      </c>
      <c r="F5" s="3">
        <v>3</v>
      </c>
      <c r="G5" s="3">
        <v>4</v>
      </c>
      <c r="H5" s="3">
        <v>5</v>
      </c>
      <c r="I5" s="384"/>
      <c r="J5" s="4"/>
      <c r="K5" s="106" t="s">
        <v>127</v>
      </c>
      <c r="L5" s="107" t="s">
        <v>128</v>
      </c>
      <c r="M5" s="107" t="s">
        <v>129</v>
      </c>
      <c r="N5" s="107" t="s">
        <v>130</v>
      </c>
      <c r="O5" s="108" t="s">
        <v>131</v>
      </c>
    </row>
    <row r="6" spans="1:16" ht="15" customHeight="1" thickBot="1" x14ac:dyDescent="0.3">
      <c r="A6" s="29"/>
      <c r="B6" s="30"/>
      <c r="C6" s="30" t="s">
        <v>102</v>
      </c>
      <c r="D6" s="31">
        <f>D7+D17+D30+D48+D69+D84+D116</f>
        <v>14642</v>
      </c>
      <c r="E6" s="99">
        <f>AVERAGE(E8:E16,E18:E29,E31:E47,E49:E68,E70:E83,E85:E115,E117:E125)</f>
        <v>2.5673611111111114</v>
      </c>
      <c r="F6" s="275">
        <f t="shared" ref="F6:H6" si="0">AVERAGE(F8:F16,F18:F29,F31:F47,F49:F68,F70:F83,F85:F115,F117:F125)</f>
        <v>20.991964285714285</v>
      </c>
      <c r="G6" s="275">
        <f t="shared" si="0"/>
        <v>48.192857142857136</v>
      </c>
      <c r="H6" s="276">
        <f t="shared" si="0"/>
        <v>29.164464285714281</v>
      </c>
      <c r="I6" s="139">
        <f>(E6*2+F6*3+G6*4+H6*5)/100</f>
        <v>4.06704365079365</v>
      </c>
      <c r="J6" s="206"/>
      <c r="K6" s="325">
        <f>D6</f>
        <v>14642</v>
      </c>
      <c r="L6" s="326">
        <f>L7+L17+L30+L48+L68+L83+L115</f>
        <v>5177.9438</v>
      </c>
      <c r="M6" s="327">
        <f t="shared" ref="M6:M69" si="1">G6+H6</f>
        <v>77.357321428571424</v>
      </c>
      <c r="N6" s="326">
        <f>N7+N17+N30+N48+N68+N83+N115</f>
        <v>125.05289999999999</v>
      </c>
      <c r="O6" s="328">
        <f t="shared" ref="O6:O69" si="2">E6</f>
        <v>2.5673611111111114</v>
      </c>
      <c r="P6" s="59"/>
    </row>
    <row r="7" spans="1:16" ht="15" customHeight="1" thickBot="1" x14ac:dyDescent="0.3">
      <c r="A7" s="32"/>
      <c r="B7" s="25"/>
      <c r="C7" s="33" t="s">
        <v>103</v>
      </c>
      <c r="D7" s="34">
        <f>SUM(D8:D16)</f>
        <v>1004</v>
      </c>
      <c r="E7" s="96">
        <f t="shared" ref="E7:H7" si="3">AVERAGE(E8:E16)</f>
        <v>5.83</v>
      </c>
      <c r="F7" s="96">
        <f t="shared" si="3"/>
        <v>19.824444444444442</v>
      </c>
      <c r="G7" s="96">
        <f t="shared" si="3"/>
        <v>42.663333333333334</v>
      </c>
      <c r="H7" s="96">
        <f t="shared" si="3"/>
        <v>34.918888888888894</v>
      </c>
      <c r="I7" s="41">
        <f>AVERAGE(I8:I16)</f>
        <v>4.0990333333333338</v>
      </c>
      <c r="J7" s="206"/>
      <c r="K7" s="317">
        <f t="shared" ref="K7:K70" si="4">D7</f>
        <v>1004</v>
      </c>
      <c r="L7" s="318">
        <f>SUM(L8:L16)</f>
        <v>776.96480000000008</v>
      </c>
      <c r="M7" s="319">
        <f t="shared" si="1"/>
        <v>77.582222222222228</v>
      </c>
      <c r="N7" s="318">
        <f>SUM(N8:N16)</f>
        <v>26.006099999999996</v>
      </c>
      <c r="O7" s="320">
        <f t="shared" si="2"/>
        <v>5.83</v>
      </c>
      <c r="P7" s="70"/>
    </row>
    <row r="8" spans="1:16" s="205" customFormat="1" ht="15" customHeight="1" x14ac:dyDescent="0.25">
      <c r="A8" s="10">
        <v>1</v>
      </c>
      <c r="B8" s="49">
        <v>10003</v>
      </c>
      <c r="C8" s="13" t="s">
        <v>7</v>
      </c>
      <c r="D8" s="429">
        <v>48</v>
      </c>
      <c r="E8" s="430"/>
      <c r="F8" s="430">
        <v>2.08</v>
      </c>
      <c r="G8" s="430">
        <v>45.83</v>
      </c>
      <c r="H8" s="430">
        <v>52.08</v>
      </c>
      <c r="I8" s="195">
        <f>(E8*2+F8*3+G8*4+H8*5)/100</f>
        <v>4.4996</v>
      </c>
      <c r="J8" s="206"/>
      <c r="K8" s="286">
        <f t="shared" si="4"/>
        <v>48</v>
      </c>
      <c r="L8" s="287">
        <f t="shared" ref="L8:L71" si="5">M8*K8/100</f>
        <v>46.9968</v>
      </c>
      <c r="M8" s="284">
        <f t="shared" si="1"/>
        <v>97.91</v>
      </c>
      <c r="N8" s="287">
        <f t="shared" ref="N8:N71" si="6">O8*K8/100</f>
        <v>0</v>
      </c>
      <c r="O8" s="285">
        <f t="shared" si="2"/>
        <v>0</v>
      </c>
      <c r="P8" s="62"/>
    </row>
    <row r="9" spans="1:16" s="205" customFormat="1" ht="15" customHeight="1" x14ac:dyDescent="0.25">
      <c r="A9" s="214">
        <v>2</v>
      </c>
      <c r="B9" s="216">
        <v>10002</v>
      </c>
      <c r="C9" s="215" t="s">
        <v>139</v>
      </c>
      <c r="D9" s="429">
        <v>98</v>
      </c>
      <c r="E9" s="430"/>
      <c r="F9" s="430">
        <v>23.47</v>
      </c>
      <c r="G9" s="430">
        <v>40.82</v>
      </c>
      <c r="H9" s="430">
        <v>35.71</v>
      </c>
      <c r="I9" s="210">
        <f t="shared" ref="I9:I16" si="7">(E9*2+F9*3+G9*4+H9*5)/100</f>
        <v>4.1223999999999998</v>
      </c>
      <c r="J9" s="206"/>
      <c r="K9" s="288">
        <f t="shared" si="4"/>
        <v>98</v>
      </c>
      <c r="L9" s="289">
        <f t="shared" si="5"/>
        <v>74.999400000000009</v>
      </c>
      <c r="M9" s="280">
        <f t="shared" si="1"/>
        <v>76.53</v>
      </c>
      <c r="N9" s="289">
        <f t="shared" si="6"/>
        <v>0</v>
      </c>
      <c r="O9" s="281">
        <f t="shared" si="2"/>
        <v>0</v>
      </c>
      <c r="P9" s="62"/>
    </row>
    <row r="10" spans="1:16" s="205" customFormat="1" ht="15" customHeight="1" x14ac:dyDescent="0.25">
      <c r="A10" s="214">
        <v>3</v>
      </c>
      <c r="B10" s="216">
        <v>10090</v>
      </c>
      <c r="C10" s="215" t="s">
        <v>9</v>
      </c>
      <c r="D10" s="429">
        <v>183</v>
      </c>
      <c r="E10" s="430">
        <v>2.19</v>
      </c>
      <c r="F10" s="430">
        <v>20.77</v>
      </c>
      <c r="G10" s="430">
        <v>46.99</v>
      </c>
      <c r="H10" s="430">
        <v>30.05</v>
      </c>
      <c r="I10" s="210">
        <f t="shared" si="7"/>
        <v>4.0489999999999995</v>
      </c>
      <c r="J10" s="206"/>
      <c r="K10" s="288">
        <f t="shared" si="4"/>
        <v>183</v>
      </c>
      <c r="L10" s="289">
        <f t="shared" si="5"/>
        <v>140.98320000000001</v>
      </c>
      <c r="M10" s="280">
        <f t="shared" si="1"/>
        <v>77.040000000000006</v>
      </c>
      <c r="N10" s="289">
        <f t="shared" si="6"/>
        <v>4.0076999999999998</v>
      </c>
      <c r="O10" s="281">
        <f t="shared" si="2"/>
        <v>2.19</v>
      </c>
      <c r="P10" s="62"/>
    </row>
    <row r="11" spans="1:16" s="205" customFormat="1" ht="15" customHeight="1" x14ac:dyDescent="0.25">
      <c r="A11" s="214">
        <v>4</v>
      </c>
      <c r="B11" s="203">
        <v>10004</v>
      </c>
      <c r="C11" s="202" t="s">
        <v>8</v>
      </c>
      <c r="D11" s="429">
        <v>139</v>
      </c>
      <c r="E11" s="430"/>
      <c r="F11" s="430">
        <v>2.88</v>
      </c>
      <c r="G11" s="430">
        <v>25.9</v>
      </c>
      <c r="H11" s="430">
        <v>71.22</v>
      </c>
      <c r="I11" s="204">
        <f t="shared" si="7"/>
        <v>4.6834000000000007</v>
      </c>
      <c r="J11" s="206"/>
      <c r="K11" s="288">
        <f t="shared" si="4"/>
        <v>139</v>
      </c>
      <c r="L11" s="289">
        <f t="shared" si="5"/>
        <v>134.99680000000001</v>
      </c>
      <c r="M11" s="280">
        <f t="shared" si="1"/>
        <v>97.12</v>
      </c>
      <c r="N11" s="289">
        <f t="shared" si="6"/>
        <v>0</v>
      </c>
      <c r="O11" s="281">
        <f t="shared" si="2"/>
        <v>0</v>
      </c>
      <c r="P11" s="62"/>
    </row>
    <row r="12" spans="1:16" s="205" customFormat="1" ht="14.25" customHeight="1" x14ac:dyDescent="0.25">
      <c r="A12" s="214">
        <v>5</v>
      </c>
      <c r="B12" s="216">
        <v>10001</v>
      </c>
      <c r="C12" s="215" t="s">
        <v>140</v>
      </c>
      <c r="D12" s="429">
        <v>112</v>
      </c>
      <c r="E12" s="430"/>
      <c r="F12" s="430">
        <v>8.93</v>
      </c>
      <c r="G12" s="430">
        <v>37.5</v>
      </c>
      <c r="H12" s="430">
        <v>53.57</v>
      </c>
      <c r="I12" s="210">
        <f t="shared" si="7"/>
        <v>4.4463999999999997</v>
      </c>
      <c r="J12" s="206"/>
      <c r="K12" s="288">
        <f t="shared" si="4"/>
        <v>112</v>
      </c>
      <c r="L12" s="289">
        <f t="shared" si="5"/>
        <v>101.9984</v>
      </c>
      <c r="M12" s="280">
        <f t="shared" si="1"/>
        <v>91.07</v>
      </c>
      <c r="N12" s="289">
        <f t="shared" si="6"/>
        <v>0</v>
      </c>
      <c r="O12" s="281">
        <f t="shared" si="2"/>
        <v>0</v>
      </c>
      <c r="P12" s="62"/>
    </row>
    <row r="13" spans="1:16" s="205" customFormat="1" ht="15" customHeight="1" x14ac:dyDescent="0.25">
      <c r="A13" s="214">
        <v>6</v>
      </c>
      <c r="B13" s="216">
        <v>10120</v>
      </c>
      <c r="C13" s="215" t="s">
        <v>141</v>
      </c>
      <c r="D13" s="429">
        <v>98</v>
      </c>
      <c r="E13" s="430">
        <v>14.29</v>
      </c>
      <c r="F13" s="430">
        <v>44.9</v>
      </c>
      <c r="G13" s="430">
        <v>36.729999999999997</v>
      </c>
      <c r="H13" s="430">
        <v>4.08</v>
      </c>
      <c r="I13" s="210">
        <f t="shared" si="7"/>
        <v>3.3059999999999992</v>
      </c>
      <c r="J13" s="206"/>
      <c r="K13" s="288">
        <f t="shared" si="4"/>
        <v>98</v>
      </c>
      <c r="L13" s="289">
        <f t="shared" si="5"/>
        <v>39.993799999999993</v>
      </c>
      <c r="M13" s="280">
        <f t="shared" si="1"/>
        <v>40.809999999999995</v>
      </c>
      <c r="N13" s="289">
        <f t="shared" si="6"/>
        <v>14.004199999999999</v>
      </c>
      <c r="O13" s="281">
        <f t="shared" si="2"/>
        <v>14.29</v>
      </c>
      <c r="P13" s="62"/>
    </row>
    <row r="14" spans="1:16" s="205" customFormat="1" ht="15" customHeight="1" x14ac:dyDescent="0.25">
      <c r="A14" s="214">
        <v>7</v>
      </c>
      <c r="B14" s="216">
        <v>10190</v>
      </c>
      <c r="C14" s="215" t="s">
        <v>142</v>
      </c>
      <c r="D14" s="429">
        <v>117</v>
      </c>
      <c r="E14" s="430">
        <v>5.98</v>
      </c>
      <c r="F14" s="430">
        <v>22.22</v>
      </c>
      <c r="G14" s="430">
        <v>38.46</v>
      </c>
      <c r="H14" s="430">
        <v>33.33</v>
      </c>
      <c r="I14" s="210">
        <f t="shared" si="7"/>
        <v>3.9911000000000003</v>
      </c>
      <c r="J14" s="206"/>
      <c r="K14" s="288">
        <f t="shared" si="4"/>
        <v>117</v>
      </c>
      <c r="L14" s="289">
        <f t="shared" si="5"/>
        <v>83.994299999999981</v>
      </c>
      <c r="M14" s="280">
        <f t="shared" si="1"/>
        <v>71.789999999999992</v>
      </c>
      <c r="N14" s="289">
        <f t="shared" si="6"/>
        <v>6.9966000000000008</v>
      </c>
      <c r="O14" s="281">
        <f t="shared" si="2"/>
        <v>5.98</v>
      </c>
      <c r="P14" s="69"/>
    </row>
    <row r="15" spans="1:16" s="205" customFormat="1" ht="15" customHeight="1" x14ac:dyDescent="0.25">
      <c r="A15" s="214">
        <v>8</v>
      </c>
      <c r="B15" s="216">
        <v>10320</v>
      </c>
      <c r="C15" s="215" t="s">
        <v>12</v>
      </c>
      <c r="D15" s="429">
        <v>116</v>
      </c>
      <c r="E15" s="430">
        <v>0.86</v>
      </c>
      <c r="F15" s="430">
        <v>24.14</v>
      </c>
      <c r="G15" s="430">
        <v>56.9</v>
      </c>
      <c r="H15" s="430">
        <v>18.100000000000001</v>
      </c>
      <c r="I15" s="210">
        <f t="shared" si="7"/>
        <v>3.9224000000000001</v>
      </c>
      <c r="J15" s="206"/>
      <c r="K15" s="288">
        <f t="shared" si="4"/>
        <v>116</v>
      </c>
      <c r="L15" s="289">
        <f t="shared" si="5"/>
        <v>87</v>
      </c>
      <c r="M15" s="280">
        <f t="shared" si="1"/>
        <v>75</v>
      </c>
      <c r="N15" s="289">
        <f t="shared" si="6"/>
        <v>0.99760000000000004</v>
      </c>
      <c r="O15" s="281">
        <f t="shared" si="2"/>
        <v>0.86</v>
      </c>
      <c r="P15" s="62"/>
    </row>
    <row r="16" spans="1:16" s="205" customFormat="1" ht="15" customHeight="1" thickBot="1" x14ac:dyDescent="0.3">
      <c r="A16" s="199">
        <v>9</v>
      </c>
      <c r="B16" s="201">
        <v>10860</v>
      </c>
      <c r="C16" s="200" t="s">
        <v>143</v>
      </c>
      <c r="D16" s="429">
        <v>93</v>
      </c>
      <c r="E16" s="430"/>
      <c r="F16" s="430">
        <v>29.03</v>
      </c>
      <c r="G16" s="430">
        <v>54.84</v>
      </c>
      <c r="H16" s="430">
        <v>16.13</v>
      </c>
      <c r="I16" s="196">
        <f t="shared" si="7"/>
        <v>3.8710000000000004</v>
      </c>
      <c r="J16" s="206"/>
      <c r="K16" s="290">
        <f t="shared" si="4"/>
        <v>93</v>
      </c>
      <c r="L16" s="291">
        <f t="shared" si="5"/>
        <v>66.002099999999999</v>
      </c>
      <c r="M16" s="282">
        <f t="shared" si="1"/>
        <v>70.97</v>
      </c>
      <c r="N16" s="291">
        <f t="shared" si="6"/>
        <v>0</v>
      </c>
      <c r="O16" s="283">
        <f t="shared" si="2"/>
        <v>0</v>
      </c>
      <c r="P16" s="62"/>
    </row>
    <row r="17" spans="1:16" s="205" customFormat="1" ht="15" customHeight="1" thickBot="1" x14ac:dyDescent="0.3">
      <c r="A17" s="35"/>
      <c r="B17" s="51"/>
      <c r="C17" s="37" t="s">
        <v>104</v>
      </c>
      <c r="D17" s="197">
        <f>SUM(D18:D29)</f>
        <v>1302</v>
      </c>
      <c r="E17" s="198">
        <f t="shared" ref="E17:H17" si="8">AVERAGE(E18:E29)</f>
        <v>2.847142857142857</v>
      </c>
      <c r="F17" s="198">
        <f t="shared" si="8"/>
        <v>24.085833333333337</v>
      </c>
      <c r="G17" s="198">
        <f t="shared" si="8"/>
        <v>49.116666666666667</v>
      </c>
      <c r="H17" s="198">
        <f t="shared" si="8"/>
        <v>25.137499999999999</v>
      </c>
      <c r="I17" s="39">
        <f>AVERAGE(I18:I29)</f>
        <v>3.9773333333333336</v>
      </c>
      <c r="J17" s="206"/>
      <c r="K17" s="317">
        <f t="shared" si="4"/>
        <v>1302</v>
      </c>
      <c r="L17" s="318">
        <f>SUM(L18:L29)</f>
        <v>988.98809999999992</v>
      </c>
      <c r="M17" s="319">
        <f t="shared" si="1"/>
        <v>74.254166666666663</v>
      </c>
      <c r="N17" s="318">
        <f>SUM(N18:N29)</f>
        <v>20.008499999999998</v>
      </c>
      <c r="O17" s="320">
        <f t="shared" si="2"/>
        <v>2.847142857142857</v>
      </c>
      <c r="P17" s="62"/>
    </row>
    <row r="18" spans="1:16" s="205" customFormat="1" ht="15" customHeight="1" x14ac:dyDescent="0.25">
      <c r="A18" s="10">
        <v>1</v>
      </c>
      <c r="B18" s="49">
        <v>20040</v>
      </c>
      <c r="C18" s="13" t="s">
        <v>13</v>
      </c>
      <c r="D18" s="431">
        <v>107</v>
      </c>
      <c r="E18" s="432"/>
      <c r="F18" s="432">
        <v>40.19</v>
      </c>
      <c r="G18" s="432">
        <v>39.25</v>
      </c>
      <c r="H18" s="432">
        <v>20.56</v>
      </c>
      <c r="I18" s="195">
        <f t="shared" ref="I18:I29" si="9">(E18*2+F18*3+G18*4+H18*5)/100</f>
        <v>3.8037000000000001</v>
      </c>
      <c r="J18" s="206"/>
      <c r="K18" s="286">
        <f t="shared" si="4"/>
        <v>107</v>
      </c>
      <c r="L18" s="287">
        <f t="shared" si="5"/>
        <v>63.996700000000004</v>
      </c>
      <c r="M18" s="284">
        <f t="shared" si="1"/>
        <v>59.81</v>
      </c>
      <c r="N18" s="287">
        <f t="shared" si="6"/>
        <v>0</v>
      </c>
      <c r="O18" s="285">
        <f t="shared" si="2"/>
        <v>0</v>
      </c>
      <c r="P18" s="62"/>
    </row>
    <row r="19" spans="1:16" s="205" customFormat="1" ht="15" customHeight="1" x14ac:dyDescent="0.25">
      <c r="A19" s="208">
        <v>2</v>
      </c>
      <c r="B19" s="216">
        <v>20061</v>
      </c>
      <c r="C19" s="215" t="s">
        <v>15</v>
      </c>
      <c r="D19" s="431">
        <v>65</v>
      </c>
      <c r="E19" s="432"/>
      <c r="F19" s="432">
        <v>21.54</v>
      </c>
      <c r="G19" s="432">
        <v>53.85</v>
      </c>
      <c r="H19" s="432">
        <v>24.62</v>
      </c>
      <c r="I19" s="210">
        <f t="shared" si="9"/>
        <v>4.0312000000000001</v>
      </c>
      <c r="J19" s="206"/>
      <c r="K19" s="288">
        <f t="shared" si="4"/>
        <v>65</v>
      </c>
      <c r="L19" s="289">
        <f t="shared" si="5"/>
        <v>51.005500000000005</v>
      </c>
      <c r="M19" s="280">
        <f t="shared" si="1"/>
        <v>78.47</v>
      </c>
      <c r="N19" s="289">
        <f t="shared" si="6"/>
        <v>0</v>
      </c>
      <c r="O19" s="281">
        <f t="shared" si="2"/>
        <v>0</v>
      </c>
      <c r="P19" s="62"/>
    </row>
    <row r="20" spans="1:16" s="205" customFormat="1" ht="15" customHeight="1" x14ac:dyDescent="0.25">
      <c r="A20" s="208">
        <v>3</v>
      </c>
      <c r="B20" s="216">
        <v>21020</v>
      </c>
      <c r="C20" s="215" t="s">
        <v>23</v>
      </c>
      <c r="D20" s="431">
        <v>99</v>
      </c>
      <c r="E20" s="432">
        <v>5.05</v>
      </c>
      <c r="F20" s="432">
        <v>19.190000000000001</v>
      </c>
      <c r="G20" s="432">
        <v>56.57</v>
      </c>
      <c r="H20" s="432">
        <v>19.190000000000001</v>
      </c>
      <c r="I20" s="210">
        <f t="shared" si="9"/>
        <v>3.8989999999999996</v>
      </c>
      <c r="J20" s="206"/>
      <c r="K20" s="288">
        <f t="shared" si="4"/>
        <v>99</v>
      </c>
      <c r="L20" s="289">
        <f t="shared" si="5"/>
        <v>75.002400000000009</v>
      </c>
      <c r="M20" s="365">
        <f t="shared" si="1"/>
        <v>75.760000000000005</v>
      </c>
      <c r="N20" s="289">
        <f t="shared" si="6"/>
        <v>4.9995000000000003</v>
      </c>
      <c r="O20" s="281">
        <f t="shared" si="2"/>
        <v>5.05</v>
      </c>
      <c r="P20" s="62"/>
    </row>
    <row r="21" spans="1:16" s="205" customFormat="1" ht="15" customHeight="1" x14ac:dyDescent="0.25">
      <c r="A21" s="214">
        <v>4</v>
      </c>
      <c r="B21" s="216">
        <v>20060</v>
      </c>
      <c r="C21" s="215" t="s">
        <v>144</v>
      </c>
      <c r="D21" s="431">
        <v>181</v>
      </c>
      <c r="E21" s="432"/>
      <c r="F21" s="432">
        <v>6.08</v>
      </c>
      <c r="G21" s="432">
        <v>38.119999999999997</v>
      </c>
      <c r="H21" s="432">
        <v>55.8</v>
      </c>
      <c r="I21" s="210">
        <f t="shared" si="9"/>
        <v>4.4972000000000003</v>
      </c>
      <c r="J21" s="206"/>
      <c r="K21" s="288">
        <f t="shared" si="4"/>
        <v>181</v>
      </c>
      <c r="L21" s="289">
        <f t="shared" si="5"/>
        <v>169.99519999999995</v>
      </c>
      <c r="M21" s="280">
        <f t="shared" si="1"/>
        <v>93.919999999999987</v>
      </c>
      <c r="N21" s="289">
        <f t="shared" si="6"/>
        <v>0</v>
      </c>
      <c r="O21" s="281">
        <f t="shared" si="2"/>
        <v>0</v>
      </c>
      <c r="P21" s="62"/>
    </row>
    <row r="22" spans="1:16" s="205" customFormat="1" ht="15" customHeight="1" x14ac:dyDescent="0.25">
      <c r="A22" s="214">
        <v>5</v>
      </c>
      <c r="B22" s="216">
        <v>20400</v>
      </c>
      <c r="C22" s="215" t="s">
        <v>17</v>
      </c>
      <c r="D22" s="431">
        <v>166</v>
      </c>
      <c r="E22" s="432"/>
      <c r="F22" s="432">
        <v>9.0399999999999991</v>
      </c>
      <c r="G22" s="432">
        <v>53.61</v>
      </c>
      <c r="H22" s="432">
        <v>37.35</v>
      </c>
      <c r="I22" s="210">
        <f t="shared" si="9"/>
        <v>4.2831000000000001</v>
      </c>
      <c r="J22" s="206"/>
      <c r="K22" s="288">
        <f t="shared" si="4"/>
        <v>166</v>
      </c>
      <c r="L22" s="289">
        <f t="shared" si="5"/>
        <v>150.99360000000001</v>
      </c>
      <c r="M22" s="280">
        <f t="shared" si="1"/>
        <v>90.960000000000008</v>
      </c>
      <c r="N22" s="289">
        <f t="shared" si="6"/>
        <v>0</v>
      </c>
      <c r="O22" s="281">
        <f t="shared" si="2"/>
        <v>0</v>
      </c>
      <c r="P22" s="62"/>
    </row>
    <row r="23" spans="1:16" s="205" customFormat="1" ht="15" customHeight="1" x14ac:dyDescent="0.25">
      <c r="A23" s="214">
        <v>6</v>
      </c>
      <c r="B23" s="216">
        <v>20080</v>
      </c>
      <c r="C23" s="215" t="s">
        <v>145</v>
      </c>
      <c r="D23" s="431">
        <v>86</v>
      </c>
      <c r="E23" s="432"/>
      <c r="F23" s="432">
        <v>34.880000000000003</v>
      </c>
      <c r="G23" s="432">
        <v>47.67</v>
      </c>
      <c r="H23" s="432">
        <v>17.440000000000001</v>
      </c>
      <c r="I23" s="210">
        <f t="shared" si="9"/>
        <v>3.8252000000000006</v>
      </c>
      <c r="J23" s="206"/>
      <c r="K23" s="288">
        <f t="shared" si="4"/>
        <v>86</v>
      </c>
      <c r="L23" s="289">
        <f t="shared" si="5"/>
        <v>55.994599999999998</v>
      </c>
      <c r="M23" s="280">
        <f t="shared" si="1"/>
        <v>65.11</v>
      </c>
      <c r="N23" s="289">
        <f t="shared" si="6"/>
        <v>0</v>
      </c>
      <c r="O23" s="281">
        <f t="shared" si="2"/>
        <v>0</v>
      </c>
    </row>
    <row r="24" spans="1:16" s="205" customFormat="1" ht="15" customHeight="1" x14ac:dyDescent="0.25">
      <c r="A24" s="214">
        <v>7</v>
      </c>
      <c r="B24" s="216">
        <v>20460</v>
      </c>
      <c r="C24" s="215" t="s">
        <v>146</v>
      </c>
      <c r="D24" s="431">
        <v>95</v>
      </c>
      <c r="E24" s="432">
        <v>3.16</v>
      </c>
      <c r="F24" s="432">
        <v>34.74</v>
      </c>
      <c r="G24" s="432">
        <v>42.11</v>
      </c>
      <c r="H24" s="432">
        <v>20</v>
      </c>
      <c r="I24" s="210">
        <f t="shared" si="9"/>
        <v>3.7898000000000001</v>
      </c>
      <c r="J24" s="206"/>
      <c r="K24" s="288">
        <f t="shared" si="4"/>
        <v>95</v>
      </c>
      <c r="L24" s="289">
        <f t="shared" si="5"/>
        <v>59.0045</v>
      </c>
      <c r="M24" s="280">
        <f t="shared" si="1"/>
        <v>62.11</v>
      </c>
      <c r="N24" s="289">
        <f t="shared" si="6"/>
        <v>3.0019999999999998</v>
      </c>
      <c r="O24" s="281">
        <f t="shared" si="2"/>
        <v>3.16</v>
      </c>
    </row>
    <row r="25" spans="1:16" s="205" customFormat="1" ht="15" customHeight="1" x14ac:dyDescent="0.25">
      <c r="A25" s="214">
        <v>8</v>
      </c>
      <c r="B25" s="216">
        <v>20550</v>
      </c>
      <c r="C25" s="215" t="s">
        <v>19</v>
      </c>
      <c r="D25" s="431">
        <v>64</v>
      </c>
      <c r="E25" s="432">
        <v>1.56</v>
      </c>
      <c r="F25" s="432">
        <v>21.88</v>
      </c>
      <c r="G25" s="432">
        <v>50</v>
      </c>
      <c r="H25" s="432">
        <v>26.56</v>
      </c>
      <c r="I25" s="210">
        <f t="shared" si="9"/>
        <v>4.0155999999999992</v>
      </c>
      <c r="J25" s="206"/>
      <c r="K25" s="288">
        <f t="shared" si="4"/>
        <v>64</v>
      </c>
      <c r="L25" s="289">
        <f t="shared" si="5"/>
        <v>48.998400000000004</v>
      </c>
      <c r="M25" s="280">
        <f t="shared" si="1"/>
        <v>76.56</v>
      </c>
      <c r="N25" s="289">
        <f t="shared" si="6"/>
        <v>0.99840000000000007</v>
      </c>
      <c r="O25" s="281">
        <f t="shared" si="2"/>
        <v>1.56</v>
      </c>
    </row>
    <row r="26" spans="1:16" s="205" customFormat="1" ht="15" customHeight="1" x14ac:dyDescent="0.25">
      <c r="A26" s="214">
        <v>9</v>
      </c>
      <c r="B26" s="216">
        <v>20630</v>
      </c>
      <c r="C26" s="215" t="s">
        <v>198</v>
      </c>
      <c r="D26" s="431">
        <v>91</v>
      </c>
      <c r="E26" s="432">
        <v>3.3</v>
      </c>
      <c r="F26" s="432">
        <v>17.579999999999998</v>
      </c>
      <c r="G26" s="432">
        <v>57.14</v>
      </c>
      <c r="H26" s="432">
        <v>21.98</v>
      </c>
      <c r="I26" s="210">
        <f t="shared" si="9"/>
        <v>3.9779999999999998</v>
      </c>
      <c r="J26" s="206"/>
      <c r="K26" s="288">
        <f t="shared" si="4"/>
        <v>91</v>
      </c>
      <c r="L26" s="289">
        <f t="shared" si="5"/>
        <v>71.999200000000002</v>
      </c>
      <c r="M26" s="280">
        <f t="shared" si="1"/>
        <v>79.12</v>
      </c>
      <c r="N26" s="289">
        <f t="shared" si="6"/>
        <v>3.0030000000000001</v>
      </c>
      <c r="O26" s="281">
        <f t="shared" si="2"/>
        <v>3.3</v>
      </c>
    </row>
    <row r="27" spans="1:16" s="205" customFormat="1" ht="15" customHeight="1" x14ac:dyDescent="0.25">
      <c r="A27" s="214">
        <v>10</v>
      </c>
      <c r="B27" s="216">
        <v>20810</v>
      </c>
      <c r="C27" s="215" t="s">
        <v>147</v>
      </c>
      <c r="D27" s="431">
        <v>117</v>
      </c>
      <c r="E27" s="432">
        <v>4.2699999999999996</v>
      </c>
      <c r="F27" s="432">
        <v>31.62</v>
      </c>
      <c r="G27" s="432">
        <v>47.86</v>
      </c>
      <c r="H27" s="432">
        <v>16.239999999999998</v>
      </c>
      <c r="I27" s="210">
        <f t="shared" si="9"/>
        <v>3.7604000000000002</v>
      </c>
      <c r="J27" s="206"/>
      <c r="K27" s="288">
        <f t="shared" si="4"/>
        <v>117</v>
      </c>
      <c r="L27" s="289">
        <f t="shared" si="5"/>
        <v>74.996999999999986</v>
      </c>
      <c r="M27" s="280">
        <f t="shared" si="1"/>
        <v>64.099999999999994</v>
      </c>
      <c r="N27" s="289">
        <f t="shared" si="6"/>
        <v>4.9958999999999998</v>
      </c>
      <c r="O27" s="281">
        <f t="shared" si="2"/>
        <v>4.2699999999999996</v>
      </c>
    </row>
    <row r="28" spans="1:16" s="205" customFormat="1" ht="15" customHeight="1" x14ac:dyDescent="0.25">
      <c r="A28" s="214">
        <v>11</v>
      </c>
      <c r="B28" s="216">
        <v>20900</v>
      </c>
      <c r="C28" s="215" t="s">
        <v>148</v>
      </c>
      <c r="D28" s="431">
        <v>152</v>
      </c>
      <c r="E28" s="432">
        <v>1.32</v>
      </c>
      <c r="F28" s="432">
        <v>26.97</v>
      </c>
      <c r="G28" s="432">
        <v>51.32</v>
      </c>
      <c r="H28" s="432">
        <v>20.39</v>
      </c>
      <c r="I28" s="210">
        <f t="shared" si="9"/>
        <v>3.9077999999999999</v>
      </c>
      <c r="J28" s="206"/>
      <c r="K28" s="288">
        <f t="shared" si="4"/>
        <v>152</v>
      </c>
      <c r="L28" s="289">
        <f t="shared" si="5"/>
        <v>108.99920000000002</v>
      </c>
      <c r="M28" s="280">
        <f t="shared" si="1"/>
        <v>71.710000000000008</v>
      </c>
      <c r="N28" s="289">
        <f t="shared" si="6"/>
        <v>2.0064000000000002</v>
      </c>
      <c r="O28" s="281">
        <f t="shared" si="2"/>
        <v>1.32</v>
      </c>
    </row>
    <row r="29" spans="1:16" s="205" customFormat="1" ht="15" customHeight="1" thickBot="1" x14ac:dyDescent="0.3">
      <c r="A29" s="199">
        <v>12</v>
      </c>
      <c r="B29" s="201">
        <v>21350</v>
      </c>
      <c r="C29" s="200" t="s">
        <v>149</v>
      </c>
      <c r="D29" s="431">
        <v>79</v>
      </c>
      <c r="E29" s="432">
        <v>1.27</v>
      </c>
      <c r="F29" s="432">
        <v>25.32</v>
      </c>
      <c r="G29" s="432">
        <v>51.9</v>
      </c>
      <c r="H29" s="432">
        <v>21.52</v>
      </c>
      <c r="I29" s="196">
        <f t="shared" si="9"/>
        <v>3.9370000000000003</v>
      </c>
      <c r="J29" s="206"/>
      <c r="K29" s="290">
        <f t="shared" si="4"/>
        <v>79</v>
      </c>
      <c r="L29" s="291">
        <f t="shared" si="5"/>
        <v>58.001800000000003</v>
      </c>
      <c r="M29" s="282">
        <f t="shared" si="1"/>
        <v>73.42</v>
      </c>
      <c r="N29" s="291">
        <f t="shared" si="6"/>
        <v>1.0033000000000001</v>
      </c>
      <c r="O29" s="283">
        <f t="shared" si="2"/>
        <v>1.27</v>
      </c>
    </row>
    <row r="30" spans="1:16" s="205" customFormat="1" ht="15" customHeight="1" thickBot="1" x14ac:dyDescent="0.3">
      <c r="A30" s="35"/>
      <c r="B30" s="51"/>
      <c r="C30" s="37" t="s">
        <v>105</v>
      </c>
      <c r="D30" s="197">
        <f>SUM(D31:D47)</f>
        <v>1636</v>
      </c>
      <c r="E30" s="198">
        <f t="shared" ref="E30:H30" si="10">AVERAGE(E31:E47)</f>
        <v>1.9907692307692311</v>
      </c>
      <c r="F30" s="198">
        <f t="shared" si="10"/>
        <v>24.51588235294118</v>
      </c>
      <c r="G30" s="198">
        <f t="shared" si="10"/>
        <v>49.993529411764705</v>
      </c>
      <c r="H30" s="198">
        <f t="shared" si="10"/>
        <v>23.96764705882353</v>
      </c>
      <c r="I30" s="39">
        <f>AVERAGE(I31:I47)</f>
        <v>3.9640470588235286</v>
      </c>
      <c r="J30" s="206"/>
      <c r="K30" s="317">
        <f t="shared" si="4"/>
        <v>1636</v>
      </c>
      <c r="L30" s="318">
        <f>SUM(L31:L47)</f>
        <v>1210.9781</v>
      </c>
      <c r="M30" s="319">
        <f t="shared" si="1"/>
        <v>73.961176470588242</v>
      </c>
      <c r="N30" s="318">
        <f>SUM(N31:N47)</f>
        <v>23.001000000000001</v>
      </c>
      <c r="O30" s="320">
        <f t="shared" si="2"/>
        <v>1.9907692307692311</v>
      </c>
    </row>
    <row r="31" spans="1:16" s="205" customFormat="1" ht="15" customHeight="1" x14ac:dyDescent="0.25">
      <c r="A31" s="10">
        <v>1</v>
      </c>
      <c r="B31" s="49">
        <v>30070</v>
      </c>
      <c r="C31" s="13" t="s">
        <v>26</v>
      </c>
      <c r="D31" s="433">
        <v>110</v>
      </c>
      <c r="E31" s="434">
        <v>1.82</v>
      </c>
      <c r="F31" s="434">
        <v>22.73</v>
      </c>
      <c r="G31" s="434">
        <v>60</v>
      </c>
      <c r="H31" s="434">
        <v>15.45</v>
      </c>
      <c r="I31" s="195">
        <f t="shared" ref="I31:I47" si="11">(E31*2+F31*3+G31*4+H31*5)/100</f>
        <v>3.8908</v>
      </c>
      <c r="J31" s="7"/>
      <c r="K31" s="286">
        <f t="shared" si="4"/>
        <v>110</v>
      </c>
      <c r="L31" s="287">
        <f t="shared" si="5"/>
        <v>82.995000000000005</v>
      </c>
      <c r="M31" s="284">
        <f t="shared" si="1"/>
        <v>75.45</v>
      </c>
      <c r="N31" s="287">
        <f t="shared" si="6"/>
        <v>2.0020000000000002</v>
      </c>
      <c r="O31" s="285">
        <f t="shared" si="2"/>
        <v>1.82</v>
      </c>
    </row>
    <row r="32" spans="1:16" s="205" customFormat="1" ht="15" customHeight="1" x14ac:dyDescent="0.25">
      <c r="A32" s="214">
        <v>2</v>
      </c>
      <c r="B32" s="216">
        <v>30480</v>
      </c>
      <c r="C32" s="215" t="s">
        <v>113</v>
      </c>
      <c r="D32" s="433">
        <v>109</v>
      </c>
      <c r="E32" s="434">
        <v>0.92</v>
      </c>
      <c r="F32" s="434">
        <v>30.28</v>
      </c>
      <c r="G32" s="434">
        <v>52.29</v>
      </c>
      <c r="H32" s="434">
        <v>16.510000000000002</v>
      </c>
      <c r="I32" s="210">
        <f t="shared" si="11"/>
        <v>3.8439000000000005</v>
      </c>
      <c r="J32" s="7"/>
      <c r="K32" s="288">
        <f t="shared" si="4"/>
        <v>109</v>
      </c>
      <c r="L32" s="289">
        <f t="shared" si="5"/>
        <v>74.992000000000004</v>
      </c>
      <c r="M32" s="280">
        <f t="shared" si="1"/>
        <v>68.8</v>
      </c>
      <c r="N32" s="289">
        <f t="shared" si="6"/>
        <v>1.0027999999999999</v>
      </c>
      <c r="O32" s="281">
        <f t="shared" si="2"/>
        <v>0.92</v>
      </c>
    </row>
    <row r="33" spans="1:15" s="205" customFormat="1" ht="15" customHeight="1" x14ac:dyDescent="0.25">
      <c r="A33" s="214">
        <v>3</v>
      </c>
      <c r="B33" s="203">
        <v>30460</v>
      </c>
      <c r="C33" s="202" t="s">
        <v>31</v>
      </c>
      <c r="D33" s="433">
        <v>171</v>
      </c>
      <c r="E33" s="434">
        <v>1.17</v>
      </c>
      <c r="F33" s="434">
        <v>20.47</v>
      </c>
      <c r="G33" s="434">
        <v>49.12</v>
      </c>
      <c r="H33" s="434">
        <v>29.24</v>
      </c>
      <c r="I33" s="204">
        <f t="shared" si="11"/>
        <v>4.0643000000000002</v>
      </c>
      <c r="J33" s="7"/>
      <c r="K33" s="288">
        <f t="shared" si="4"/>
        <v>171</v>
      </c>
      <c r="L33" s="289">
        <f t="shared" si="5"/>
        <v>133.9956</v>
      </c>
      <c r="M33" s="365">
        <f t="shared" si="1"/>
        <v>78.36</v>
      </c>
      <c r="N33" s="289">
        <f t="shared" si="6"/>
        <v>2.0007000000000001</v>
      </c>
      <c r="O33" s="281">
        <f t="shared" si="2"/>
        <v>1.17</v>
      </c>
    </row>
    <row r="34" spans="1:15" s="205" customFormat="1" ht="15" customHeight="1" x14ac:dyDescent="0.25">
      <c r="A34" s="214">
        <v>4</v>
      </c>
      <c r="B34" s="216">
        <v>30030</v>
      </c>
      <c r="C34" s="215" t="s">
        <v>150</v>
      </c>
      <c r="D34" s="433">
        <v>94</v>
      </c>
      <c r="E34" s="434">
        <v>2.13</v>
      </c>
      <c r="F34" s="434">
        <v>22.34</v>
      </c>
      <c r="G34" s="434">
        <v>53.19</v>
      </c>
      <c r="H34" s="434">
        <v>22.34</v>
      </c>
      <c r="I34" s="210">
        <f t="shared" si="11"/>
        <v>3.9573999999999994</v>
      </c>
      <c r="J34" s="7"/>
      <c r="K34" s="288">
        <f t="shared" si="4"/>
        <v>94</v>
      </c>
      <c r="L34" s="289">
        <f t="shared" si="5"/>
        <v>70.998199999999997</v>
      </c>
      <c r="M34" s="280">
        <f t="shared" si="1"/>
        <v>75.53</v>
      </c>
      <c r="N34" s="289">
        <f t="shared" si="6"/>
        <v>2.0022000000000002</v>
      </c>
      <c r="O34" s="281">
        <f t="shared" si="2"/>
        <v>2.13</v>
      </c>
    </row>
    <row r="35" spans="1:15" s="205" customFormat="1" ht="15" customHeight="1" x14ac:dyDescent="0.25">
      <c r="A35" s="214">
        <v>5</v>
      </c>
      <c r="B35" s="216">
        <v>31000</v>
      </c>
      <c r="C35" s="215" t="s">
        <v>39</v>
      </c>
      <c r="D35" s="433">
        <v>97</v>
      </c>
      <c r="E35" s="434">
        <v>1.03</v>
      </c>
      <c r="F35" s="434">
        <v>27.84</v>
      </c>
      <c r="G35" s="434">
        <v>47.42</v>
      </c>
      <c r="H35" s="434">
        <v>23.71</v>
      </c>
      <c r="I35" s="210">
        <f t="shared" si="11"/>
        <v>3.9380999999999999</v>
      </c>
      <c r="J35" s="7"/>
      <c r="K35" s="288">
        <f t="shared" si="4"/>
        <v>97</v>
      </c>
      <c r="L35" s="289">
        <f t="shared" si="5"/>
        <v>68.996099999999998</v>
      </c>
      <c r="M35" s="280">
        <f t="shared" si="1"/>
        <v>71.13</v>
      </c>
      <c r="N35" s="289">
        <f t="shared" si="6"/>
        <v>0.99909999999999999</v>
      </c>
      <c r="O35" s="281">
        <f t="shared" si="2"/>
        <v>1.03</v>
      </c>
    </row>
    <row r="36" spans="1:15" s="205" customFormat="1" ht="15" customHeight="1" x14ac:dyDescent="0.25">
      <c r="A36" s="214">
        <v>6</v>
      </c>
      <c r="B36" s="216">
        <v>30130</v>
      </c>
      <c r="C36" s="215" t="s">
        <v>27</v>
      </c>
      <c r="D36" s="433">
        <v>56</v>
      </c>
      <c r="E36" s="434"/>
      <c r="F36" s="434">
        <v>21.43</v>
      </c>
      <c r="G36" s="434">
        <v>50</v>
      </c>
      <c r="H36" s="434">
        <v>28.57</v>
      </c>
      <c r="I36" s="210">
        <f t="shared" si="11"/>
        <v>4.0713999999999997</v>
      </c>
      <c r="J36" s="7"/>
      <c r="K36" s="288">
        <f t="shared" si="4"/>
        <v>56</v>
      </c>
      <c r="L36" s="289">
        <f t="shared" si="5"/>
        <v>43.999200000000002</v>
      </c>
      <c r="M36" s="280">
        <f t="shared" si="1"/>
        <v>78.569999999999993</v>
      </c>
      <c r="N36" s="289">
        <f t="shared" si="6"/>
        <v>0</v>
      </c>
      <c r="O36" s="281">
        <f t="shared" si="2"/>
        <v>0</v>
      </c>
    </row>
    <row r="37" spans="1:15" s="205" customFormat="1" ht="15" customHeight="1" x14ac:dyDescent="0.25">
      <c r="A37" s="214">
        <v>7</v>
      </c>
      <c r="B37" s="216">
        <v>30160</v>
      </c>
      <c r="C37" s="215" t="s">
        <v>151</v>
      </c>
      <c r="D37" s="433">
        <v>147</v>
      </c>
      <c r="E37" s="434"/>
      <c r="F37" s="434">
        <v>35.369999999999997</v>
      </c>
      <c r="G37" s="434">
        <v>40.82</v>
      </c>
      <c r="H37" s="434">
        <v>23.81</v>
      </c>
      <c r="I37" s="210">
        <f t="shared" si="11"/>
        <v>3.8843999999999999</v>
      </c>
      <c r="J37" s="7"/>
      <c r="K37" s="288">
        <f t="shared" si="4"/>
        <v>147</v>
      </c>
      <c r="L37" s="289">
        <f t="shared" si="5"/>
        <v>95.006099999999989</v>
      </c>
      <c r="M37" s="280">
        <f t="shared" si="1"/>
        <v>64.63</v>
      </c>
      <c r="N37" s="289">
        <f t="shared" si="6"/>
        <v>0</v>
      </c>
      <c r="O37" s="281">
        <f t="shared" si="2"/>
        <v>0</v>
      </c>
    </row>
    <row r="38" spans="1:15" s="205" customFormat="1" ht="15" customHeight="1" x14ac:dyDescent="0.25">
      <c r="A38" s="214">
        <v>8</v>
      </c>
      <c r="B38" s="216">
        <v>30310</v>
      </c>
      <c r="C38" s="215" t="s">
        <v>29</v>
      </c>
      <c r="D38" s="433">
        <v>73</v>
      </c>
      <c r="E38" s="434"/>
      <c r="F38" s="434">
        <v>42.47</v>
      </c>
      <c r="G38" s="434">
        <v>47.95</v>
      </c>
      <c r="H38" s="434">
        <v>9.59</v>
      </c>
      <c r="I38" s="210">
        <f t="shared" si="11"/>
        <v>3.6716000000000002</v>
      </c>
      <c r="J38" s="7"/>
      <c r="K38" s="288">
        <f t="shared" si="4"/>
        <v>73</v>
      </c>
      <c r="L38" s="289">
        <f t="shared" si="5"/>
        <v>42.004199999999997</v>
      </c>
      <c r="M38" s="280">
        <f t="shared" si="1"/>
        <v>57.540000000000006</v>
      </c>
      <c r="N38" s="289">
        <f t="shared" si="6"/>
        <v>0</v>
      </c>
      <c r="O38" s="281">
        <f t="shared" si="2"/>
        <v>0</v>
      </c>
    </row>
    <row r="39" spans="1:15" s="205" customFormat="1" ht="15" customHeight="1" x14ac:dyDescent="0.25">
      <c r="A39" s="214">
        <v>9</v>
      </c>
      <c r="B39" s="216">
        <v>30440</v>
      </c>
      <c r="C39" s="215" t="s">
        <v>30</v>
      </c>
      <c r="D39" s="433">
        <v>93</v>
      </c>
      <c r="E39" s="434">
        <v>2.15</v>
      </c>
      <c r="F39" s="434">
        <v>15.05</v>
      </c>
      <c r="G39" s="434">
        <v>63.44</v>
      </c>
      <c r="H39" s="434">
        <v>19.350000000000001</v>
      </c>
      <c r="I39" s="210">
        <f t="shared" si="11"/>
        <v>3.9995999999999996</v>
      </c>
      <c r="J39" s="7"/>
      <c r="K39" s="288">
        <f t="shared" si="4"/>
        <v>93</v>
      </c>
      <c r="L39" s="289">
        <f t="shared" si="5"/>
        <v>76.994699999999995</v>
      </c>
      <c r="M39" s="280">
        <f t="shared" si="1"/>
        <v>82.789999999999992</v>
      </c>
      <c r="N39" s="289">
        <f t="shared" si="6"/>
        <v>1.9994999999999998</v>
      </c>
      <c r="O39" s="281">
        <f t="shared" si="2"/>
        <v>2.15</v>
      </c>
    </row>
    <row r="40" spans="1:15" s="205" customFormat="1" ht="15" customHeight="1" x14ac:dyDescent="0.25">
      <c r="A40" s="214">
        <v>10</v>
      </c>
      <c r="B40" s="216">
        <v>30500</v>
      </c>
      <c r="C40" s="215" t="s">
        <v>152</v>
      </c>
      <c r="D40" s="433">
        <v>29</v>
      </c>
      <c r="E40" s="434">
        <v>3.45</v>
      </c>
      <c r="F40" s="434">
        <v>20.69</v>
      </c>
      <c r="G40" s="434">
        <v>44.83</v>
      </c>
      <c r="H40" s="434">
        <v>31.03</v>
      </c>
      <c r="I40" s="210">
        <f t="shared" si="11"/>
        <v>4.0344000000000007</v>
      </c>
      <c r="J40" s="7"/>
      <c r="K40" s="288">
        <f t="shared" si="4"/>
        <v>29</v>
      </c>
      <c r="L40" s="289">
        <f t="shared" si="5"/>
        <v>21.999400000000001</v>
      </c>
      <c r="M40" s="280">
        <f t="shared" si="1"/>
        <v>75.86</v>
      </c>
      <c r="N40" s="289">
        <f t="shared" si="6"/>
        <v>1.0005000000000002</v>
      </c>
      <c r="O40" s="281">
        <f t="shared" si="2"/>
        <v>3.45</v>
      </c>
    </row>
    <row r="41" spans="1:15" s="205" customFormat="1" ht="15" customHeight="1" x14ac:dyDescent="0.25">
      <c r="A41" s="214">
        <v>11</v>
      </c>
      <c r="B41" s="216">
        <v>30530</v>
      </c>
      <c r="C41" s="215" t="s">
        <v>153</v>
      </c>
      <c r="D41" s="433">
        <v>105</v>
      </c>
      <c r="E41" s="434">
        <v>0.95</v>
      </c>
      <c r="F41" s="434">
        <v>15.24</v>
      </c>
      <c r="G41" s="434">
        <v>54.29</v>
      </c>
      <c r="H41" s="434">
        <v>29.52</v>
      </c>
      <c r="I41" s="210">
        <f t="shared" si="11"/>
        <v>4.1238000000000001</v>
      </c>
      <c r="J41" s="7"/>
      <c r="K41" s="288">
        <f t="shared" si="4"/>
        <v>105</v>
      </c>
      <c r="L41" s="289">
        <f t="shared" si="5"/>
        <v>88.000500000000017</v>
      </c>
      <c r="M41" s="280">
        <f t="shared" si="1"/>
        <v>83.81</v>
      </c>
      <c r="N41" s="289">
        <f t="shared" si="6"/>
        <v>0.99750000000000005</v>
      </c>
      <c r="O41" s="281">
        <f t="shared" si="2"/>
        <v>0.95</v>
      </c>
    </row>
    <row r="42" spans="1:15" s="205" customFormat="1" ht="15" customHeight="1" x14ac:dyDescent="0.25">
      <c r="A42" s="214">
        <v>12</v>
      </c>
      <c r="B42" s="216">
        <v>30640</v>
      </c>
      <c r="C42" s="215" t="s">
        <v>34</v>
      </c>
      <c r="D42" s="433">
        <v>124</v>
      </c>
      <c r="E42" s="434"/>
      <c r="F42" s="434">
        <v>16.13</v>
      </c>
      <c r="G42" s="434">
        <v>54.84</v>
      </c>
      <c r="H42" s="434">
        <v>29.03</v>
      </c>
      <c r="I42" s="210">
        <f t="shared" si="11"/>
        <v>4.1289999999999996</v>
      </c>
      <c r="J42" s="7"/>
      <c r="K42" s="288">
        <f t="shared" si="4"/>
        <v>124</v>
      </c>
      <c r="L42" s="289">
        <f t="shared" si="5"/>
        <v>103.99880000000002</v>
      </c>
      <c r="M42" s="280">
        <f t="shared" si="1"/>
        <v>83.87</v>
      </c>
      <c r="N42" s="289">
        <f t="shared" si="6"/>
        <v>0</v>
      </c>
      <c r="O42" s="281">
        <f t="shared" si="2"/>
        <v>0</v>
      </c>
    </row>
    <row r="43" spans="1:15" s="205" customFormat="1" ht="15" customHeight="1" x14ac:dyDescent="0.25">
      <c r="A43" s="214">
        <v>13</v>
      </c>
      <c r="B43" s="216">
        <v>30650</v>
      </c>
      <c r="C43" s="215" t="s">
        <v>154</v>
      </c>
      <c r="D43" s="433">
        <v>80</v>
      </c>
      <c r="E43" s="434">
        <v>1.25</v>
      </c>
      <c r="F43" s="434">
        <v>35</v>
      </c>
      <c r="G43" s="434">
        <v>35</v>
      </c>
      <c r="H43" s="434">
        <v>28.75</v>
      </c>
      <c r="I43" s="210">
        <f t="shared" si="11"/>
        <v>3.9125000000000001</v>
      </c>
      <c r="J43" s="7"/>
      <c r="K43" s="288">
        <f t="shared" si="4"/>
        <v>80</v>
      </c>
      <c r="L43" s="289">
        <f t="shared" si="5"/>
        <v>51</v>
      </c>
      <c r="M43" s="280">
        <f t="shared" si="1"/>
        <v>63.75</v>
      </c>
      <c r="N43" s="289">
        <f t="shared" si="6"/>
        <v>1</v>
      </c>
      <c r="O43" s="281">
        <f t="shared" si="2"/>
        <v>1.25</v>
      </c>
    </row>
    <row r="44" spans="1:15" s="205" customFormat="1" ht="15" customHeight="1" x14ac:dyDescent="0.25">
      <c r="A44" s="214">
        <v>14</v>
      </c>
      <c r="B44" s="216">
        <v>30790</v>
      </c>
      <c r="C44" s="215" t="s">
        <v>36</v>
      </c>
      <c r="D44" s="433">
        <v>66</v>
      </c>
      <c r="E44" s="434">
        <v>3.03</v>
      </c>
      <c r="F44" s="434">
        <v>24.24</v>
      </c>
      <c r="G44" s="434">
        <v>45.45</v>
      </c>
      <c r="H44" s="434">
        <v>27.27</v>
      </c>
      <c r="I44" s="210">
        <f t="shared" si="11"/>
        <v>3.9693000000000005</v>
      </c>
      <c r="J44" s="7"/>
      <c r="K44" s="288">
        <f t="shared" si="4"/>
        <v>66</v>
      </c>
      <c r="L44" s="289">
        <f t="shared" si="5"/>
        <v>47.995199999999997</v>
      </c>
      <c r="M44" s="280">
        <f t="shared" si="1"/>
        <v>72.72</v>
      </c>
      <c r="N44" s="289">
        <f t="shared" si="6"/>
        <v>1.9997999999999998</v>
      </c>
      <c r="O44" s="281">
        <f t="shared" si="2"/>
        <v>3.03</v>
      </c>
    </row>
    <row r="45" spans="1:15" s="205" customFormat="1" ht="15" customHeight="1" x14ac:dyDescent="0.25">
      <c r="A45" s="214">
        <v>15</v>
      </c>
      <c r="B45" s="216">
        <v>30890</v>
      </c>
      <c r="C45" s="215" t="s">
        <v>155</v>
      </c>
      <c r="D45" s="433">
        <v>55</v>
      </c>
      <c r="E45" s="434">
        <v>1.82</v>
      </c>
      <c r="F45" s="434">
        <v>18.18</v>
      </c>
      <c r="G45" s="434">
        <v>47.27</v>
      </c>
      <c r="H45" s="434">
        <v>32.729999999999997</v>
      </c>
      <c r="I45" s="210">
        <f t="shared" si="11"/>
        <v>4.1090999999999998</v>
      </c>
      <c r="J45" s="7"/>
      <c r="K45" s="288">
        <f t="shared" si="4"/>
        <v>55</v>
      </c>
      <c r="L45" s="289">
        <f t="shared" si="5"/>
        <v>44</v>
      </c>
      <c r="M45" s="280">
        <f t="shared" si="1"/>
        <v>80</v>
      </c>
      <c r="N45" s="289">
        <f t="shared" si="6"/>
        <v>1.0010000000000001</v>
      </c>
      <c r="O45" s="281">
        <f t="shared" si="2"/>
        <v>1.82</v>
      </c>
    </row>
    <row r="46" spans="1:15" s="205" customFormat="1" ht="15" customHeight="1" x14ac:dyDescent="0.25">
      <c r="A46" s="214">
        <v>16</v>
      </c>
      <c r="B46" s="216">
        <v>30940</v>
      </c>
      <c r="C46" s="215" t="s">
        <v>38</v>
      </c>
      <c r="D46" s="433">
        <v>113</v>
      </c>
      <c r="E46" s="434">
        <v>2.65</v>
      </c>
      <c r="F46" s="434">
        <v>21.24</v>
      </c>
      <c r="G46" s="434">
        <v>53.1</v>
      </c>
      <c r="H46" s="434">
        <v>23.01</v>
      </c>
      <c r="I46" s="210">
        <f t="shared" si="11"/>
        <v>3.9647000000000001</v>
      </c>
      <c r="J46" s="7"/>
      <c r="K46" s="288">
        <f t="shared" si="4"/>
        <v>113</v>
      </c>
      <c r="L46" s="289">
        <f t="shared" si="5"/>
        <v>86.004300000000001</v>
      </c>
      <c r="M46" s="280">
        <f t="shared" si="1"/>
        <v>76.11</v>
      </c>
      <c r="N46" s="289">
        <f t="shared" si="6"/>
        <v>2.9944999999999999</v>
      </c>
      <c r="O46" s="281">
        <f t="shared" si="2"/>
        <v>2.65</v>
      </c>
    </row>
    <row r="47" spans="1:15" s="205" customFormat="1" ht="15" customHeight="1" thickBot="1" x14ac:dyDescent="0.3">
      <c r="A47" s="214">
        <v>17</v>
      </c>
      <c r="B47" s="201">
        <v>31480</v>
      </c>
      <c r="C47" s="200" t="s">
        <v>40</v>
      </c>
      <c r="D47" s="433">
        <v>114</v>
      </c>
      <c r="E47" s="434">
        <v>3.51</v>
      </c>
      <c r="F47" s="434">
        <v>28.07</v>
      </c>
      <c r="G47" s="434">
        <v>50.88</v>
      </c>
      <c r="H47" s="434">
        <v>17.54</v>
      </c>
      <c r="I47" s="196">
        <f t="shared" si="11"/>
        <v>3.8245</v>
      </c>
      <c r="J47" s="7"/>
      <c r="K47" s="290">
        <f t="shared" si="4"/>
        <v>114</v>
      </c>
      <c r="L47" s="291">
        <f t="shared" si="5"/>
        <v>77.998800000000003</v>
      </c>
      <c r="M47" s="282">
        <f t="shared" si="1"/>
        <v>68.42</v>
      </c>
      <c r="N47" s="291">
        <f t="shared" si="6"/>
        <v>4.0014000000000003</v>
      </c>
      <c r="O47" s="283">
        <f t="shared" si="2"/>
        <v>3.51</v>
      </c>
    </row>
    <row r="48" spans="1:15" s="205" customFormat="1" ht="15" customHeight="1" thickBot="1" x14ac:dyDescent="0.3">
      <c r="A48" s="35"/>
      <c r="B48" s="51"/>
      <c r="C48" s="37" t="s">
        <v>106</v>
      </c>
      <c r="D48" s="197">
        <f>SUM(D49:D68)</f>
        <v>2413</v>
      </c>
      <c r="E48" s="97">
        <f t="shared" ref="E48:H48" si="12">AVERAGE(E49:E68)</f>
        <v>2.2438461538461536</v>
      </c>
      <c r="F48" s="97">
        <f t="shared" si="12"/>
        <v>20.509999999999998</v>
      </c>
      <c r="G48" s="97">
        <f t="shared" si="12"/>
        <v>47.846999999999994</v>
      </c>
      <c r="H48" s="97">
        <f t="shared" si="12"/>
        <v>30.185499999999998</v>
      </c>
      <c r="I48" s="41">
        <f>AVERAGE(I49:I68)</f>
        <v>4.0676249999999987</v>
      </c>
      <c r="J48" s="206"/>
      <c r="K48" s="317">
        <f t="shared" si="4"/>
        <v>2413</v>
      </c>
      <c r="L48" s="318">
        <f>SUM(L49:L67)</f>
        <v>1751.9945000000005</v>
      </c>
      <c r="M48" s="319">
        <f t="shared" si="1"/>
        <v>78.032499999999999</v>
      </c>
      <c r="N48" s="318">
        <f>SUM(N49:N67)</f>
        <v>24.028599999999997</v>
      </c>
      <c r="O48" s="320">
        <f t="shared" si="2"/>
        <v>2.2438461538461536</v>
      </c>
    </row>
    <row r="49" spans="1:15" s="205" customFormat="1" ht="15" customHeight="1" x14ac:dyDescent="0.25">
      <c r="A49" s="212">
        <v>1</v>
      </c>
      <c r="B49" s="49">
        <v>40010</v>
      </c>
      <c r="C49" s="13" t="s">
        <v>41</v>
      </c>
      <c r="D49" s="435">
        <v>245</v>
      </c>
      <c r="E49" s="436">
        <v>0.82</v>
      </c>
      <c r="F49" s="436">
        <v>16.329999999999998</v>
      </c>
      <c r="G49" s="436">
        <v>56.73</v>
      </c>
      <c r="H49" s="436">
        <v>26.12</v>
      </c>
      <c r="I49" s="195">
        <f t="shared" ref="I49:I68" si="13">(E49*2+F49*3+G49*4+H49*5)/100</f>
        <v>4.0815000000000001</v>
      </c>
      <c r="J49" s="206"/>
      <c r="K49" s="286">
        <f t="shared" si="4"/>
        <v>245</v>
      </c>
      <c r="L49" s="287">
        <f t="shared" si="5"/>
        <v>202.98249999999999</v>
      </c>
      <c r="M49" s="284">
        <f t="shared" si="1"/>
        <v>82.85</v>
      </c>
      <c r="N49" s="287">
        <f t="shared" si="6"/>
        <v>2.0089999999999999</v>
      </c>
      <c r="O49" s="285">
        <f t="shared" si="2"/>
        <v>0.82</v>
      </c>
    </row>
    <row r="50" spans="1:15" s="205" customFormat="1" ht="15" customHeight="1" x14ac:dyDescent="0.25">
      <c r="A50" s="209">
        <v>2</v>
      </c>
      <c r="B50" s="216">
        <v>40030</v>
      </c>
      <c r="C50" s="215" t="s">
        <v>43</v>
      </c>
      <c r="D50" s="435">
        <v>78</v>
      </c>
      <c r="E50" s="436"/>
      <c r="F50" s="436">
        <v>12.82</v>
      </c>
      <c r="G50" s="436">
        <v>56.41</v>
      </c>
      <c r="H50" s="436">
        <v>30.77</v>
      </c>
      <c r="I50" s="210">
        <f t="shared" si="13"/>
        <v>4.1794999999999991</v>
      </c>
      <c r="J50" s="206"/>
      <c r="K50" s="288">
        <f t="shared" si="4"/>
        <v>78</v>
      </c>
      <c r="L50" s="289">
        <f t="shared" si="5"/>
        <v>68.000399999999985</v>
      </c>
      <c r="M50" s="280">
        <f t="shared" si="1"/>
        <v>87.179999999999993</v>
      </c>
      <c r="N50" s="289">
        <f t="shared" si="6"/>
        <v>0</v>
      </c>
      <c r="O50" s="281">
        <f t="shared" si="2"/>
        <v>0</v>
      </c>
    </row>
    <row r="51" spans="1:15" s="205" customFormat="1" ht="15" customHeight="1" x14ac:dyDescent="0.25">
      <c r="A51" s="209">
        <v>3</v>
      </c>
      <c r="B51" s="216">
        <v>40410</v>
      </c>
      <c r="C51" s="215" t="s">
        <v>50</v>
      </c>
      <c r="D51" s="435">
        <v>193</v>
      </c>
      <c r="E51" s="436"/>
      <c r="F51" s="436">
        <v>7.25</v>
      </c>
      <c r="G51" s="436">
        <v>50.26</v>
      </c>
      <c r="H51" s="436">
        <v>42.49</v>
      </c>
      <c r="I51" s="210">
        <f t="shared" si="13"/>
        <v>4.3524000000000003</v>
      </c>
      <c r="J51" s="206"/>
      <c r="K51" s="288">
        <f t="shared" si="4"/>
        <v>193</v>
      </c>
      <c r="L51" s="289">
        <f t="shared" si="5"/>
        <v>179.00749999999999</v>
      </c>
      <c r="M51" s="280">
        <f t="shared" si="1"/>
        <v>92.75</v>
      </c>
      <c r="N51" s="289">
        <f t="shared" si="6"/>
        <v>0</v>
      </c>
      <c r="O51" s="281">
        <f t="shared" si="2"/>
        <v>0</v>
      </c>
    </row>
    <row r="52" spans="1:15" s="205" customFormat="1" ht="15" customHeight="1" x14ac:dyDescent="0.25">
      <c r="A52" s="209">
        <v>4</v>
      </c>
      <c r="B52" s="216">
        <v>40011</v>
      </c>
      <c r="C52" s="215" t="s">
        <v>42</v>
      </c>
      <c r="D52" s="435">
        <v>305</v>
      </c>
      <c r="E52" s="436">
        <v>0.33</v>
      </c>
      <c r="F52" s="436">
        <v>9.51</v>
      </c>
      <c r="G52" s="436">
        <v>49.51</v>
      </c>
      <c r="H52" s="436">
        <v>40.659999999999997</v>
      </c>
      <c r="I52" s="210">
        <f t="shared" si="13"/>
        <v>4.3052999999999999</v>
      </c>
      <c r="J52" s="206"/>
      <c r="K52" s="288">
        <f t="shared" si="4"/>
        <v>305</v>
      </c>
      <c r="L52" s="289">
        <f t="shared" si="5"/>
        <v>275.01849999999996</v>
      </c>
      <c r="M52" s="365">
        <f t="shared" si="1"/>
        <v>90.169999999999987</v>
      </c>
      <c r="N52" s="289">
        <f t="shared" si="6"/>
        <v>1.0065</v>
      </c>
      <c r="O52" s="281">
        <f t="shared" si="2"/>
        <v>0.33</v>
      </c>
    </row>
    <row r="53" spans="1:15" s="205" customFormat="1" ht="15" customHeight="1" x14ac:dyDescent="0.25">
      <c r="A53" s="209">
        <v>5</v>
      </c>
      <c r="B53" s="216">
        <v>40080</v>
      </c>
      <c r="C53" s="215" t="s">
        <v>98</v>
      </c>
      <c r="D53" s="435">
        <v>155</v>
      </c>
      <c r="E53" s="436">
        <v>0.65</v>
      </c>
      <c r="F53" s="436">
        <v>26.45</v>
      </c>
      <c r="G53" s="436">
        <v>49.03</v>
      </c>
      <c r="H53" s="436">
        <v>23.87</v>
      </c>
      <c r="I53" s="210">
        <f t="shared" si="13"/>
        <v>3.9611999999999998</v>
      </c>
      <c r="J53" s="206"/>
      <c r="K53" s="288">
        <f t="shared" si="4"/>
        <v>155</v>
      </c>
      <c r="L53" s="289">
        <f t="shared" si="5"/>
        <v>112.995</v>
      </c>
      <c r="M53" s="280">
        <f t="shared" si="1"/>
        <v>72.900000000000006</v>
      </c>
      <c r="N53" s="289">
        <f t="shared" si="6"/>
        <v>1.0075000000000001</v>
      </c>
      <c r="O53" s="281">
        <f t="shared" si="2"/>
        <v>0.65</v>
      </c>
    </row>
    <row r="54" spans="1:15" s="205" customFormat="1" ht="15" customHeight="1" x14ac:dyDescent="0.25">
      <c r="A54" s="209">
        <v>6</v>
      </c>
      <c r="B54" s="216">
        <v>40100</v>
      </c>
      <c r="C54" s="215" t="s">
        <v>44</v>
      </c>
      <c r="D54" s="435">
        <v>116</v>
      </c>
      <c r="E54" s="436">
        <v>3.45</v>
      </c>
      <c r="F54" s="436">
        <v>20.69</v>
      </c>
      <c r="G54" s="436">
        <v>56.03</v>
      </c>
      <c r="H54" s="436">
        <v>19.829999999999998</v>
      </c>
      <c r="I54" s="210">
        <f t="shared" si="13"/>
        <v>3.9224000000000001</v>
      </c>
      <c r="J54" s="206"/>
      <c r="K54" s="288">
        <f t="shared" si="4"/>
        <v>116</v>
      </c>
      <c r="L54" s="289">
        <f t="shared" si="5"/>
        <v>87.997600000000006</v>
      </c>
      <c r="M54" s="280">
        <f t="shared" si="1"/>
        <v>75.86</v>
      </c>
      <c r="N54" s="289">
        <f t="shared" si="6"/>
        <v>4.0020000000000007</v>
      </c>
      <c r="O54" s="281">
        <f t="shared" si="2"/>
        <v>3.45</v>
      </c>
    </row>
    <row r="55" spans="1:15" s="205" customFormat="1" ht="15" customHeight="1" x14ac:dyDescent="0.25">
      <c r="A55" s="209">
        <v>7</v>
      </c>
      <c r="B55" s="216">
        <v>40020</v>
      </c>
      <c r="C55" s="215" t="s">
        <v>156</v>
      </c>
      <c r="D55" s="435">
        <v>24</v>
      </c>
      <c r="E55" s="436"/>
      <c r="F55" s="436">
        <v>12.5</v>
      </c>
      <c r="G55" s="436">
        <v>37.5</v>
      </c>
      <c r="H55" s="436">
        <v>50</v>
      </c>
      <c r="I55" s="210">
        <f t="shared" si="13"/>
        <v>4.375</v>
      </c>
      <c r="J55" s="206"/>
      <c r="K55" s="288">
        <f t="shared" si="4"/>
        <v>24</v>
      </c>
      <c r="L55" s="289">
        <f t="shared" si="5"/>
        <v>21</v>
      </c>
      <c r="M55" s="280">
        <f t="shared" si="1"/>
        <v>87.5</v>
      </c>
      <c r="N55" s="289">
        <f t="shared" si="6"/>
        <v>0</v>
      </c>
      <c r="O55" s="281">
        <f t="shared" si="2"/>
        <v>0</v>
      </c>
    </row>
    <row r="56" spans="1:15" s="205" customFormat="1" ht="15" customHeight="1" x14ac:dyDescent="0.25">
      <c r="A56" s="209">
        <v>8</v>
      </c>
      <c r="B56" s="216">
        <v>40031</v>
      </c>
      <c r="C56" s="215" t="s">
        <v>115</v>
      </c>
      <c r="D56" s="435">
        <v>119</v>
      </c>
      <c r="E56" s="436">
        <v>0.84</v>
      </c>
      <c r="F56" s="436">
        <v>7.56</v>
      </c>
      <c r="G56" s="436">
        <v>50.42</v>
      </c>
      <c r="H56" s="436">
        <v>41.18</v>
      </c>
      <c r="I56" s="210">
        <f t="shared" si="13"/>
        <v>4.3194000000000008</v>
      </c>
      <c r="J56" s="206"/>
      <c r="K56" s="288">
        <f t="shared" si="4"/>
        <v>119</v>
      </c>
      <c r="L56" s="289">
        <f t="shared" si="5"/>
        <v>109.00399999999999</v>
      </c>
      <c r="M56" s="365">
        <f t="shared" si="1"/>
        <v>91.6</v>
      </c>
      <c r="N56" s="289">
        <f t="shared" si="6"/>
        <v>0.99959999999999993</v>
      </c>
      <c r="O56" s="281">
        <f t="shared" si="2"/>
        <v>0.84</v>
      </c>
    </row>
    <row r="57" spans="1:15" s="205" customFormat="1" ht="15" customHeight="1" x14ac:dyDescent="0.25">
      <c r="A57" s="209">
        <v>9</v>
      </c>
      <c r="B57" s="216">
        <v>40210</v>
      </c>
      <c r="C57" s="215" t="s">
        <v>46</v>
      </c>
      <c r="D57" s="435">
        <v>52</v>
      </c>
      <c r="E57" s="436">
        <v>3.85</v>
      </c>
      <c r="F57" s="436">
        <v>36.54</v>
      </c>
      <c r="G57" s="436">
        <v>36.54</v>
      </c>
      <c r="H57" s="436">
        <v>23.08</v>
      </c>
      <c r="I57" s="210">
        <f t="shared" si="13"/>
        <v>3.7888000000000002</v>
      </c>
      <c r="J57" s="206"/>
      <c r="K57" s="288">
        <f t="shared" si="4"/>
        <v>52</v>
      </c>
      <c r="L57" s="289">
        <f t="shared" si="5"/>
        <v>31.002399999999998</v>
      </c>
      <c r="M57" s="280">
        <f t="shared" si="1"/>
        <v>59.62</v>
      </c>
      <c r="N57" s="289">
        <f t="shared" si="6"/>
        <v>2.0020000000000002</v>
      </c>
      <c r="O57" s="281">
        <f t="shared" si="2"/>
        <v>3.85</v>
      </c>
    </row>
    <row r="58" spans="1:15" s="205" customFormat="1" ht="15" customHeight="1" x14ac:dyDescent="0.25">
      <c r="A58" s="209">
        <v>10</v>
      </c>
      <c r="B58" s="216">
        <v>40300</v>
      </c>
      <c r="C58" s="215" t="s">
        <v>47</v>
      </c>
      <c r="D58" s="435">
        <v>49</v>
      </c>
      <c r="E58" s="436"/>
      <c r="F58" s="436">
        <v>10.199999999999999</v>
      </c>
      <c r="G58" s="436">
        <v>34.69</v>
      </c>
      <c r="H58" s="436">
        <v>55.1</v>
      </c>
      <c r="I58" s="210">
        <f t="shared" si="13"/>
        <v>4.4485999999999999</v>
      </c>
      <c r="J58" s="206"/>
      <c r="K58" s="288">
        <f t="shared" si="4"/>
        <v>49</v>
      </c>
      <c r="L58" s="289">
        <f t="shared" si="5"/>
        <v>43.997100000000003</v>
      </c>
      <c r="M58" s="280">
        <f t="shared" si="1"/>
        <v>89.789999999999992</v>
      </c>
      <c r="N58" s="289">
        <f t="shared" si="6"/>
        <v>0</v>
      </c>
      <c r="O58" s="281">
        <f t="shared" si="2"/>
        <v>0</v>
      </c>
    </row>
    <row r="59" spans="1:15" s="205" customFormat="1" ht="15" customHeight="1" x14ac:dyDescent="0.25">
      <c r="A59" s="209">
        <v>11</v>
      </c>
      <c r="B59" s="216">
        <v>40360</v>
      </c>
      <c r="C59" s="215" t="s">
        <v>48</v>
      </c>
      <c r="D59" s="435">
        <v>52</v>
      </c>
      <c r="E59" s="436">
        <v>1.92</v>
      </c>
      <c r="F59" s="436">
        <v>38.46</v>
      </c>
      <c r="G59" s="436">
        <v>48.08</v>
      </c>
      <c r="H59" s="436">
        <v>11.54</v>
      </c>
      <c r="I59" s="210">
        <f t="shared" si="13"/>
        <v>3.6923999999999997</v>
      </c>
      <c r="J59" s="206"/>
      <c r="K59" s="288">
        <f t="shared" si="4"/>
        <v>52</v>
      </c>
      <c r="L59" s="289">
        <f t="shared" si="5"/>
        <v>31.002399999999998</v>
      </c>
      <c r="M59" s="280">
        <f t="shared" si="1"/>
        <v>59.62</v>
      </c>
      <c r="N59" s="289">
        <f t="shared" si="6"/>
        <v>0.99840000000000007</v>
      </c>
      <c r="O59" s="281">
        <f t="shared" si="2"/>
        <v>1.92</v>
      </c>
    </row>
    <row r="60" spans="1:15" s="205" customFormat="1" ht="15" customHeight="1" x14ac:dyDescent="0.25">
      <c r="A60" s="209">
        <v>12</v>
      </c>
      <c r="B60" s="216">
        <v>40390</v>
      </c>
      <c r="C60" s="215" t="s">
        <v>49</v>
      </c>
      <c r="D60" s="435">
        <v>51</v>
      </c>
      <c r="E60" s="436"/>
      <c r="F60" s="436">
        <v>27.45</v>
      </c>
      <c r="G60" s="436">
        <v>54.9</v>
      </c>
      <c r="H60" s="436">
        <v>17.649999999999999</v>
      </c>
      <c r="I60" s="210">
        <f t="shared" si="13"/>
        <v>3.9019999999999997</v>
      </c>
      <c r="J60" s="206"/>
      <c r="K60" s="288">
        <f t="shared" si="4"/>
        <v>51</v>
      </c>
      <c r="L60" s="289">
        <f t="shared" si="5"/>
        <v>37.000499999999995</v>
      </c>
      <c r="M60" s="280">
        <f t="shared" si="1"/>
        <v>72.55</v>
      </c>
      <c r="N60" s="289">
        <f t="shared" si="6"/>
        <v>0</v>
      </c>
      <c r="O60" s="281">
        <f t="shared" si="2"/>
        <v>0</v>
      </c>
    </row>
    <row r="61" spans="1:15" s="205" customFormat="1" ht="15" customHeight="1" x14ac:dyDescent="0.25">
      <c r="A61" s="209">
        <v>13</v>
      </c>
      <c r="B61" s="216">
        <v>40720</v>
      </c>
      <c r="C61" s="215" t="s">
        <v>199</v>
      </c>
      <c r="D61" s="435">
        <v>155</v>
      </c>
      <c r="E61" s="436">
        <v>1.29</v>
      </c>
      <c r="F61" s="436">
        <v>10.97</v>
      </c>
      <c r="G61" s="436">
        <v>47.74</v>
      </c>
      <c r="H61" s="436">
        <v>40</v>
      </c>
      <c r="I61" s="210">
        <f t="shared" si="13"/>
        <v>4.2645000000000008</v>
      </c>
      <c r="J61" s="206"/>
      <c r="K61" s="288">
        <f t="shared" si="4"/>
        <v>155</v>
      </c>
      <c r="L61" s="289">
        <f t="shared" si="5"/>
        <v>135.99700000000001</v>
      </c>
      <c r="M61" s="280">
        <f t="shared" si="1"/>
        <v>87.740000000000009</v>
      </c>
      <c r="N61" s="289">
        <f t="shared" si="6"/>
        <v>1.9995000000000003</v>
      </c>
      <c r="O61" s="281">
        <f t="shared" si="2"/>
        <v>1.29</v>
      </c>
    </row>
    <row r="62" spans="1:15" s="205" customFormat="1" ht="15" customHeight="1" x14ac:dyDescent="0.25">
      <c r="A62" s="209">
        <v>14</v>
      </c>
      <c r="B62" s="216">
        <v>40730</v>
      </c>
      <c r="C62" s="215" t="s">
        <v>51</v>
      </c>
      <c r="D62" s="435">
        <v>31</v>
      </c>
      <c r="E62" s="436">
        <v>3.23</v>
      </c>
      <c r="F62" s="436">
        <v>16.13</v>
      </c>
      <c r="G62" s="436">
        <v>51.61</v>
      </c>
      <c r="H62" s="436">
        <v>29.03</v>
      </c>
      <c r="I62" s="210">
        <f t="shared" si="13"/>
        <v>4.0644000000000009</v>
      </c>
      <c r="J62" s="206"/>
      <c r="K62" s="288">
        <f t="shared" si="4"/>
        <v>31</v>
      </c>
      <c r="L62" s="289">
        <f t="shared" si="5"/>
        <v>24.9984</v>
      </c>
      <c r="M62" s="280">
        <f t="shared" si="1"/>
        <v>80.64</v>
      </c>
      <c r="N62" s="289">
        <f t="shared" si="6"/>
        <v>1.0012999999999999</v>
      </c>
      <c r="O62" s="281">
        <f t="shared" si="2"/>
        <v>3.23</v>
      </c>
    </row>
    <row r="63" spans="1:15" s="205" customFormat="1" ht="15" customHeight="1" x14ac:dyDescent="0.25">
      <c r="A63" s="209">
        <v>15</v>
      </c>
      <c r="B63" s="216">
        <v>40820</v>
      </c>
      <c r="C63" s="215" t="s">
        <v>159</v>
      </c>
      <c r="D63" s="435">
        <v>93</v>
      </c>
      <c r="E63" s="436">
        <v>1.08</v>
      </c>
      <c r="F63" s="436">
        <v>26.88</v>
      </c>
      <c r="G63" s="436">
        <v>39.78</v>
      </c>
      <c r="H63" s="436">
        <v>32.26</v>
      </c>
      <c r="I63" s="210">
        <f t="shared" si="13"/>
        <v>4.0322000000000005</v>
      </c>
      <c r="J63" s="206"/>
      <c r="K63" s="288">
        <f t="shared" si="4"/>
        <v>93</v>
      </c>
      <c r="L63" s="289">
        <f t="shared" si="5"/>
        <v>66.997199999999992</v>
      </c>
      <c r="M63" s="280">
        <f t="shared" si="1"/>
        <v>72.039999999999992</v>
      </c>
      <c r="N63" s="289">
        <f t="shared" si="6"/>
        <v>1.0044000000000002</v>
      </c>
      <c r="O63" s="281">
        <f t="shared" si="2"/>
        <v>1.08</v>
      </c>
    </row>
    <row r="64" spans="1:15" s="205" customFormat="1" ht="15" customHeight="1" x14ac:dyDescent="0.25">
      <c r="A64" s="209">
        <v>16</v>
      </c>
      <c r="B64" s="216">
        <v>40840</v>
      </c>
      <c r="C64" s="215" t="s">
        <v>53</v>
      </c>
      <c r="D64" s="435">
        <v>91</v>
      </c>
      <c r="E64" s="436"/>
      <c r="F64" s="436">
        <v>42.86</v>
      </c>
      <c r="G64" s="436">
        <v>47.25</v>
      </c>
      <c r="H64" s="436">
        <v>9.89</v>
      </c>
      <c r="I64" s="210">
        <f t="shared" si="13"/>
        <v>3.6702999999999997</v>
      </c>
      <c r="J64" s="206"/>
      <c r="K64" s="288">
        <f t="shared" si="4"/>
        <v>91</v>
      </c>
      <c r="L64" s="289">
        <f t="shared" si="5"/>
        <v>51.997399999999999</v>
      </c>
      <c r="M64" s="280">
        <f t="shared" si="1"/>
        <v>57.14</v>
      </c>
      <c r="N64" s="289">
        <f t="shared" si="6"/>
        <v>0</v>
      </c>
      <c r="O64" s="281">
        <f t="shared" si="2"/>
        <v>0</v>
      </c>
    </row>
    <row r="65" spans="1:15" s="205" customFormat="1" ht="15" customHeight="1" x14ac:dyDescent="0.25">
      <c r="A65" s="209">
        <v>17</v>
      </c>
      <c r="B65" s="216">
        <v>40950</v>
      </c>
      <c r="C65" s="215" t="s">
        <v>54</v>
      </c>
      <c r="D65" s="435">
        <v>122</v>
      </c>
      <c r="E65" s="436">
        <v>1.64</v>
      </c>
      <c r="F65" s="436">
        <v>31.15</v>
      </c>
      <c r="G65" s="436">
        <v>37.700000000000003</v>
      </c>
      <c r="H65" s="436">
        <v>29.51</v>
      </c>
      <c r="I65" s="210">
        <f t="shared" si="13"/>
        <v>3.9508000000000005</v>
      </c>
      <c r="J65" s="206"/>
      <c r="K65" s="288">
        <f t="shared" si="4"/>
        <v>122</v>
      </c>
      <c r="L65" s="289">
        <f t="shared" si="5"/>
        <v>81.996200000000002</v>
      </c>
      <c r="M65" s="280">
        <f t="shared" si="1"/>
        <v>67.210000000000008</v>
      </c>
      <c r="N65" s="289">
        <f t="shared" si="6"/>
        <v>2.0007999999999999</v>
      </c>
      <c r="O65" s="281">
        <f t="shared" si="2"/>
        <v>1.64</v>
      </c>
    </row>
    <row r="66" spans="1:15" s="205" customFormat="1" ht="15" customHeight="1" x14ac:dyDescent="0.25">
      <c r="A66" s="209">
        <v>18</v>
      </c>
      <c r="B66" s="203">
        <v>40990</v>
      </c>
      <c r="C66" s="202" t="s">
        <v>55</v>
      </c>
      <c r="D66" s="435">
        <v>111</v>
      </c>
      <c r="E66" s="436"/>
      <c r="F66" s="436">
        <v>18.920000000000002</v>
      </c>
      <c r="G66" s="436">
        <v>48.65</v>
      </c>
      <c r="H66" s="436">
        <v>32.43</v>
      </c>
      <c r="I66" s="204">
        <f t="shared" si="13"/>
        <v>4.1350999999999996</v>
      </c>
      <c r="J66" s="206"/>
      <c r="K66" s="288">
        <f t="shared" si="4"/>
        <v>111</v>
      </c>
      <c r="L66" s="289">
        <f t="shared" si="5"/>
        <v>89.998799999999989</v>
      </c>
      <c r="M66" s="280">
        <f t="shared" si="1"/>
        <v>81.08</v>
      </c>
      <c r="N66" s="289">
        <f t="shared" si="6"/>
        <v>0</v>
      </c>
      <c r="O66" s="281">
        <f t="shared" si="2"/>
        <v>0</v>
      </c>
    </row>
    <row r="67" spans="1:15" s="205" customFormat="1" ht="15" customHeight="1" x14ac:dyDescent="0.25">
      <c r="A67" s="209">
        <v>19</v>
      </c>
      <c r="B67" s="216">
        <v>40133</v>
      </c>
      <c r="C67" s="215" t="s">
        <v>45</v>
      </c>
      <c r="D67" s="435">
        <v>126</v>
      </c>
      <c r="E67" s="436">
        <v>4.76</v>
      </c>
      <c r="F67" s="436">
        <v>15.08</v>
      </c>
      <c r="G67" s="436">
        <v>56.35</v>
      </c>
      <c r="H67" s="436">
        <v>23.81</v>
      </c>
      <c r="I67" s="210">
        <f t="shared" si="13"/>
        <v>3.9921000000000002</v>
      </c>
      <c r="J67" s="206"/>
      <c r="K67" s="288">
        <f t="shared" si="4"/>
        <v>126</v>
      </c>
      <c r="L67" s="289">
        <f t="shared" si="5"/>
        <v>101.0016</v>
      </c>
      <c r="M67" s="280">
        <f t="shared" si="1"/>
        <v>80.16</v>
      </c>
      <c r="N67" s="289">
        <f t="shared" si="6"/>
        <v>5.9976000000000003</v>
      </c>
      <c r="O67" s="281">
        <f t="shared" si="2"/>
        <v>4.76</v>
      </c>
    </row>
    <row r="68" spans="1:15" s="205" customFormat="1" ht="15" customHeight="1" thickBot="1" x14ac:dyDescent="0.3">
      <c r="A68" s="24">
        <v>20</v>
      </c>
      <c r="B68" s="53">
        <v>40400</v>
      </c>
      <c r="C68" s="14" t="s">
        <v>200</v>
      </c>
      <c r="D68" s="435">
        <v>245</v>
      </c>
      <c r="E68" s="436">
        <v>5.31</v>
      </c>
      <c r="F68" s="436">
        <v>22.45</v>
      </c>
      <c r="G68" s="436">
        <v>47.76</v>
      </c>
      <c r="H68" s="436">
        <v>24.49</v>
      </c>
      <c r="I68" s="211">
        <f t="shared" si="13"/>
        <v>3.9145999999999996</v>
      </c>
      <c r="J68" s="206"/>
      <c r="K68" s="321">
        <f t="shared" si="4"/>
        <v>245</v>
      </c>
      <c r="L68" s="322">
        <f t="shared" si="5"/>
        <v>177.01249999999999</v>
      </c>
      <c r="M68" s="323">
        <f t="shared" si="1"/>
        <v>72.25</v>
      </c>
      <c r="N68" s="322">
        <f t="shared" si="6"/>
        <v>13.009499999999997</v>
      </c>
      <c r="O68" s="324">
        <f t="shared" si="2"/>
        <v>5.31</v>
      </c>
    </row>
    <row r="69" spans="1:15" s="205" customFormat="1" ht="15" customHeight="1" thickBot="1" x14ac:dyDescent="0.3">
      <c r="A69" s="35"/>
      <c r="B69" s="51"/>
      <c r="C69" s="37" t="s">
        <v>107</v>
      </c>
      <c r="D69" s="197">
        <f>SUM(D70:D83)</f>
        <v>1991</v>
      </c>
      <c r="E69" s="198">
        <f>AVERAGE(E70:E83)</f>
        <v>2.5811111111111109</v>
      </c>
      <c r="F69" s="198">
        <f>AVERAGE(F70:F83)</f>
        <v>23.639285714285716</v>
      </c>
      <c r="G69" s="198">
        <f>AVERAGE(G70:G83)</f>
        <v>48.101428571428563</v>
      </c>
      <c r="H69" s="198">
        <f>AVERAGE(H70:H83)</f>
        <v>26.601428571428578</v>
      </c>
      <c r="I69" s="39">
        <f>AVERAGE(I70:I83)</f>
        <v>3.9964928571428571</v>
      </c>
      <c r="J69" s="206"/>
      <c r="K69" s="317">
        <f t="shared" si="4"/>
        <v>1991</v>
      </c>
      <c r="L69" s="318">
        <f>SUM(L70:L83)</f>
        <v>1447.0498</v>
      </c>
      <c r="M69" s="319">
        <f t="shared" si="1"/>
        <v>74.702857142857141</v>
      </c>
      <c r="N69" s="318">
        <f>SUM(N70:N83)</f>
        <v>45.995600000000003</v>
      </c>
      <c r="O69" s="320">
        <f t="shared" si="2"/>
        <v>2.5811111111111109</v>
      </c>
    </row>
    <row r="70" spans="1:15" s="205" customFormat="1" ht="15" customHeight="1" x14ac:dyDescent="0.25">
      <c r="A70" s="208">
        <v>1</v>
      </c>
      <c r="B70" s="216">
        <v>50040</v>
      </c>
      <c r="C70" s="215" t="s">
        <v>56</v>
      </c>
      <c r="D70" s="438">
        <v>129</v>
      </c>
      <c r="E70" s="439"/>
      <c r="F70" s="439">
        <v>20.16</v>
      </c>
      <c r="G70" s="439">
        <v>46.51</v>
      </c>
      <c r="H70" s="439">
        <v>33.33</v>
      </c>
      <c r="I70" s="210">
        <f t="shared" ref="I70:I83" si="14">(E70*2+F70*3+G70*4+H70*5)/100</f>
        <v>4.1316999999999995</v>
      </c>
      <c r="J70" s="206"/>
      <c r="K70" s="286">
        <f t="shared" si="4"/>
        <v>129</v>
      </c>
      <c r="L70" s="287">
        <f t="shared" si="5"/>
        <v>102.9936</v>
      </c>
      <c r="M70" s="284">
        <f t="shared" ref="M70:M125" si="15">G70+H70</f>
        <v>79.84</v>
      </c>
      <c r="N70" s="287">
        <f t="shared" si="6"/>
        <v>0</v>
      </c>
      <c r="O70" s="285">
        <f t="shared" ref="O70:O125" si="16">E70</f>
        <v>0</v>
      </c>
    </row>
    <row r="71" spans="1:15" s="205" customFormat="1" ht="15" customHeight="1" x14ac:dyDescent="0.25">
      <c r="A71" s="214">
        <v>2</v>
      </c>
      <c r="B71" s="216">
        <v>50003</v>
      </c>
      <c r="C71" s="215" t="s">
        <v>99</v>
      </c>
      <c r="D71" s="438">
        <v>136</v>
      </c>
      <c r="E71" s="439">
        <v>0.74</v>
      </c>
      <c r="F71" s="439">
        <v>16.18</v>
      </c>
      <c r="G71" s="439">
        <v>59.56</v>
      </c>
      <c r="H71" s="439">
        <v>23.53</v>
      </c>
      <c r="I71" s="210">
        <f t="shared" si="14"/>
        <v>4.0590999999999999</v>
      </c>
      <c r="J71" s="206"/>
      <c r="K71" s="288">
        <f t="shared" ref="K71:K125" si="17">D71</f>
        <v>136</v>
      </c>
      <c r="L71" s="289">
        <f t="shared" si="5"/>
        <v>113.00239999999999</v>
      </c>
      <c r="M71" s="365">
        <f t="shared" si="15"/>
        <v>83.09</v>
      </c>
      <c r="N71" s="289">
        <f t="shared" si="6"/>
        <v>1.0064</v>
      </c>
      <c r="O71" s="281">
        <f t="shared" si="16"/>
        <v>0.74</v>
      </c>
    </row>
    <row r="72" spans="1:15" s="205" customFormat="1" ht="15" customHeight="1" x14ac:dyDescent="0.25">
      <c r="A72" s="214">
        <v>3</v>
      </c>
      <c r="B72" s="216">
        <v>50060</v>
      </c>
      <c r="C72" s="215" t="s">
        <v>160</v>
      </c>
      <c r="D72" s="438">
        <v>203</v>
      </c>
      <c r="E72" s="439">
        <v>2.46</v>
      </c>
      <c r="F72" s="439">
        <v>11.33</v>
      </c>
      <c r="G72" s="439">
        <v>30.54</v>
      </c>
      <c r="H72" s="439">
        <v>55.67</v>
      </c>
      <c r="I72" s="210">
        <f t="shared" si="14"/>
        <v>4.3942000000000005</v>
      </c>
      <c r="J72" s="206"/>
      <c r="K72" s="288">
        <f t="shared" si="17"/>
        <v>203</v>
      </c>
      <c r="L72" s="289">
        <f t="shared" ref="L72:L83" si="18">M72*K72/100</f>
        <v>175.00630000000001</v>
      </c>
      <c r="M72" s="280">
        <f t="shared" si="15"/>
        <v>86.210000000000008</v>
      </c>
      <c r="N72" s="289">
        <f t="shared" ref="N72:N83" si="19">O72*K72/100</f>
        <v>4.9938000000000002</v>
      </c>
      <c r="O72" s="281">
        <f t="shared" si="16"/>
        <v>2.46</v>
      </c>
    </row>
    <row r="73" spans="1:15" s="205" customFormat="1" ht="15" customHeight="1" x14ac:dyDescent="0.25">
      <c r="A73" s="214">
        <v>4</v>
      </c>
      <c r="B73" s="217">
        <v>50170</v>
      </c>
      <c r="C73" s="215" t="s">
        <v>161</v>
      </c>
      <c r="D73" s="438">
        <v>69</v>
      </c>
      <c r="E73" s="439"/>
      <c r="F73" s="439">
        <v>33.33</v>
      </c>
      <c r="G73" s="439">
        <v>44.93</v>
      </c>
      <c r="H73" s="439">
        <v>21.74</v>
      </c>
      <c r="I73" s="210">
        <f t="shared" si="14"/>
        <v>3.8840999999999997</v>
      </c>
      <c r="J73" s="206"/>
      <c r="K73" s="288">
        <f t="shared" si="17"/>
        <v>69</v>
      </c>
      <c r="L73" s="289">
        <f t="shared" si="18"/>
        <v>46.002300000000005</v>
      </c>
      <c r="M73" s="280">
        <f t="shared" si="15"/>
        <v>66.67</v>
      </c>
      <c r="N73" s="289">
        <f t="shared" si="19"/>
        <v>0</v>
      </c>
      <c r="O73" s="281">
        <f t="shared" si="16"/>
        <v>0</v>
      </c>
    </row>
    <row r="74" spans="1:15" s="205" customFormat="1" ht="15" customHeight="1" x14ac:dyDescent="0.25">
      <c r="A74" s="214">
        <v>5</v>
      </c>
      <c r="B74" s="216">
        <v>50230</v>
      </c>
      <c r="C74" s="215" t="s">
        <v>60</v>
      </c>
      <c r="D74" s="438">
        <v>107</v>
      </c>
      <c r="E74" s="439"/>
      <c r="F74" s="439">
        <v>22.43</v>
      </c>
      <c r="G74" s="439">
        <v>57.94</v>
      </c>
      <c r="H74" s="439">
        <v>19.63</v>
      </c>
      <c r="I74" s="210">
        <f t="shared" si="14"/>
        <v>3.9719999999999995</v>
      </c>
      <c r="J74" s="206"/>
      <c r="K74" s="288">
        <f t="shared" si="17"/>
        <v>107</v>
      </c>
      <c r="L74" s="289">
        <f t="shared" si="18"/>
        <v>82.999899999999997</v>
      </c>
      <c r="M74" s="280">
        <f t="shared" si="15"/>
        <v>77.569999999999993</v>
      </c>
      <c r="N74" s="289">
        <f t="shared" si="19"/>
        <v>0</v>
      </c>
      <c r="O74" s="281">
        <f t="shared" si="16"/>
        <v>0</v>
      </c>
    </row>
    <row r="75" spans="1:15" s="205" customFormat="1" ht="15" customHeight="1" x14ac:dyDescent="0.25">
      <c r="A75" s="214">
        <v>6</v>
      </c>
      <c r="B75" s="216">
        <v>50340</v>
      </c>
      <c r="C75" s="215" t="s">
        <v>162</v>
      </c>
      <c r="D75" s="438">
        <v>111</v>
      </c>
      <c r="E75" s="439">
        <v>0.9</v>
      </c>
      <c r="F75" s="439">
        <v>29.73</v>
      </c>
      <c r="G75" s="439">
        <v>41.44</v>
      </c>
      <c r="H75" s="439">
        <v>27.93</v>
      </c>
      <c r="I75" s="210">
        <f t="shared" si="14"/>
        <v>3.964</v>
      </c>
      <c r="J75" s="206"/>
      <c r="K75" s="288">
        <f t="shared" si="17"/>
        <v>111</v>
      </c>
      <c r="L75" s="289">
        <f t="shared" si="18"/>
        <v>77.000700000000009</v>
      </c>
      <c r="M75" s="280">
        <f t="shared" si="15"/>
        <v>69.37</v>
      </c>
      <c r="N75" s="289">
        <f t="shared" si="19"/>
        <v>0.99900000000000011</v>
      </c>
      <c r="O75" s="281">
        <f t="shared" si="16"/>
        <v>0.9</v>
      </c>
    </row>
    <row r="76" spans="1:15" s="205" customFormat="1" ht="15" customHeight="1" x14ac:dyDescent="0.25">
      <c r="A76" s="214">
        <v>7</v>
      </c>
      <c r="B76" s="216">
        <v>50420</v>
      </c>
      <c r="C76" s="215" t="s">
        <v>163</v>
      </c>
      <c r="D76" s="438">
        <v>104</v>
      </c>
      <c r="E76" s="439"/>
      <c r="F76" s="439">
        <v>21.15</v>
      </c>
      <c r="G76" s="439">
        <v>55.77</v>
      </c>
      <c r="H76" s="439">
        <v>23.08</v>
      </c>
      <c r="I76" s="210">
        <f t="shared" si="14"/>
        <v>4.0193000000000003</v>
      </c>
      <c r="J76" s="206"/>
      <c r="K76" s="288">
        <f t="shared" si="17"/>
        <v>104</v>
      </c>
      <c r="L76" s="289">
        <f t="shared" si="18"/>
        <v>82.003999999999991</v>
      </c>
      <c r="M76" s="280">
        <f t="shared" si="15"/>
        <v>78.849999999999994</v>
      </c>
      <c r="N76" s="289">
        <f t="shared" si="19"/>
        <v>0</v>
      </c>
      <c r="O76" s="281">
        <f t="shared" si="16"/>
        <v>0</v>
      </c>
    </row>
    <row r="77" spans="1:15" s="205" customFormat="1" ht="15" customHeight="1" x14ac:dyDescent="0.25">
      <c r="A77" s="214">
        <v>8</v>
      </c>
      <c r="B77" s="216">
        <v>50450</v>
      </c>
      <c r="C77" s="215" t="s">
        <v>164</v>
      </c>
      <c r="D77" s="438">
        <v>147</v>
      </c>
      <c r="E77" s="439">
        <v>2.72</v>
      </c>
      <c r="F77" s="439">
        <v>28.57</v>
      </c>
      <c r="G77" s="439">
        <v>44.9</v>
      </c>
      <c r="H77" s="439">
        <v>23.81</v>
      </c>
      <c r="I77" s="210">
        <f t="shared" si="14"/>
        <v>3.8980000000000001</v>
      </c>
      <c r="J77" s="206"/>
      <c r="K77" s="288">
        <f t="shared" si="17"/>
        <v>147</v>
      </c>
      <c r="L77" s="289">
        <f t="shared" si="18"/>
        <v>101.00369999999999</v>
      </c>
      <c r="M77" s="280">
        <f t="shared" si="15"/>
        <v>68.709999999999994</v>
      </c>
      <c r="N77" s="289">
        <f t="shared" si="19"/>
        <v>3.9984000000000002</v>
      </c>
      <c r="O77" s="281">
        <f t="shared" si="16"/>
        <v>2.72</v>
      </c>
    </row>
    <row r="78" spans="1:15" s="205" customFormat="1" ht="15" customHeight="1" x14ac:dyDescent="0.25">
      <c r="A78" s="214">
        <v>9</v>
      </c>
      <c r="B78" s="216">
        <v>50620</v>
      </c>
      <c r="C78" s="215" t="s">
        <v>64</v>
      </c>
      <c r="D78" s="438">
        <v>67</v>
      </c>
      <c r="E78" s="439">
        <v>1.49</v>
      </c>
      <c r="F78" s="439">
        <v>16.420000000000002</v>
      </c>
      <c r="G78" s="439">
        <v>62.69</v>
      </c>
      <c r="H78" s="439">
        <v>19.399999999999999</v>
      </c>
      <c r="I78" s="210">
        <f t="shared" si="14"/>
        <v>4</v>
      </c>
      <c r="J78" s="206"/>
      <c r="K78" s="288">
        <f t="shared" si="17"/>
        <v>67</v>
      </c>
      <c r="L78" s="289">
        <f t="shared" si="18"/>
        <v>55.00030000000001</v>
      </c>
      <c r="M78" s="280">
        <f t="shared" si="15"/>
        <v>82.09</v>
      </c>
      <c r="N78" s="289">
        <f t="shared" si="19"/>
        <v>0.99829999999999997</v>
      </c>
      <c r="O78" s="281">
        <f t="shared" si="16"/>
        <v>1.49</v>
      </c>
    </row>
    <row r="79" spans="1:15" s="205" customFormat="1" ht="15" customHeight="1" x14ac:dyDescent="0.25">
      <c r="A79" s="214">
        <v>10</v>
      </c>
      <c r="B79" s="216">
        <v>50760</v>
      </c>
      <c r="C79" s="215" t="s">
        <v>165</v>
      </c>
      <c r="D79" s="438">
        <v>214</v>
      </c>
      <c r="E79" s="439">
        <v>0.93</v>
      </c>
      <c r="F79" s="439">
        <v>30.84</v>
      </c>
      <c r="G79" s="439">
        <v>47.2</v>
      </c>
      <c r="H79" s="439">
        <v>21.03</v>
      </c>
      <c r="I79" s="210">
        <f t="shared" si="14"/>
        <v>3.8833000000000002</v>
      </c>
      <c r="J79" s="206"/>
      <c r="K79" s="288">
        <f t="shared" si="17"/>
        <v>214</v>
      </c>
      <c r="L79" s="289">
        <f t="shared" si="18"/>
        <v>146.01220000000001</v>
      </c>
      <c r="M79" s="280">
        <f t="shared" si="15"/>
        <v>68.23</v>
      </c>
      <c r="N79" s="289">
        <f t="shared" si="19"/>
        <v>1.9902000000000002</v>
      </c>
      <c r="O79" s="281">
        <f t="shared" si="16"/>
        <v>0.93</v>
      </c>
    </row>
    <row r="80" spans="1:15" s="205" customFormat="1" ht="15" customHeight="1" x14ac:dyDescent="0.25">
      <c r="A80" s="214">
        <v>11</v>
      </c>
      <c r="B80" s="216">
        <v>50780</v>
      </c>
      <c r="C80" s="215" t="s">
        <v>166</v>
      </c>
      <c r="D80" s="438">
        <v>202</v>
      </c>
      <c r="E80" s="439">
        <v>6.44</v>
      </c>
      <c r="F80" s="439">
        <v>26.24</v>
      </c>
      <c r="G80" s="439">
        <v>50.5</v>
      </c>
      <c r="H80" s="439">
        <v>16.829999999999998</v>
      </c>
      <c r="I80" s="210">
        <f t="shared" si="14"/>
        <v>3.7774999999999999</v>
      </c>
      <c r="J80" s="206"/>
      <c r="K80" s="288">
        <f t="shared" si="17"/>
        <v>202</v>
      </c>
      <c r="L80" s="289">
        <f t="shared" si="18"/>
        <v>136.00659999999999</v>
      </c>
      <c r="M80" s="280">
        <f t="shared" si="15"/>
        <v>67.33</v>
      </c>
      <c r="N80" s="289">
        <f t="shared" si="19"/>
        <v>13.008800000000001</v>
      </c>
      <c r="O80" s="281">
        <f t="shared" si="16"/>
        <v>6.44</v>
      </c>
    </row>
    <row r="81" spans="1:15" s="205" customFormat="1" ht="15" customHeight="1" x14ac:dyDescent="0.25">
      <c r="A81" s="214">
        <v>12</v>
      </c>
      <c r="B81" s="216">
        <v>50930</v>
      </c>
      <c r="C81" s="215" t="s">
        <v>167</v>
      </c>
      <c r="D81" s="438">
        <v>90</v>
      </c>
      <c r="E81" s="439">
        <v>2.2200000000000002</v>
      </c>
      <c r="F81" s="439">
        <v>22.22</v>
      </c>
      <c r="G81" s="439">
        <v>38.89</v>
      </c>
      <c r="H81" s="439">
        <v>36.67</v>
      </c>
      <c r="I81" s="210">
        <f t="shared" si="14"/>
        <v>4.1001000000000003</v>
      </c>
      <c r="J81" s="206"/>
      <c r="K81" s="288">
        <f t="shared" si="17"/>
        <v>90</v>
      </c>
      <c r="L81" s="289">
        <f t="shared" si="18"/>
        <v>68.004000000000005</v>
      </c>
      <c r="M81" s="280">
        <f t="shared" si="15"/>
        <v>75.56</v>
      </c>
      <c r="N81" s="289">
        <f t="shared" si="19"/>
        <v>1.9980000000000002</v>
      </c>
      <c r="O81" s="281">
        <f t="shared" si="16"/>
        <v>2.2200000000000002</v>
      </c>
    </row>
    <row r="82" spans="1:15" s="205" customFormat="1" ht="15" customHeight="1" x14ac:dyDescent="0.25">
      <c r="A82" s="207">
        <v>13</v>
      </c>
      <c r="B82" s="203">
        <v>51370</v>
      </c>
      <c r="C82" s="202" t="s">
        <v>68</v>
      </c>
      <c r="D82" s="438">
        <v>93</v>
      </c>
      <c r="E82" s="439"/>
      <c r="F82" s="439">
        <v>15.05</v>
      </c>
      <c r="G82" s="439">
        <v>50.54</v>
      </c>
      <c r="H82" s="439">
        <v>34.409999999999997</v>
      </c>
      <c r="I82" s="204">
        <f t="shared" si="14"/>
        <v>4.1936</v>
      </c>
      <c r="J82" s="206"/>
      <c r="K82" s="288">
        <f t="shared" si="17"/>
        <v>93</v>
      </c>
      <c r="L82" s="289">
        <f t="shared" si="18"/>
        <v>79.003499999999988</v>
      </c>
      <c r="M82" s="280">
        <f t="shared" si="15"/>
        <v>84.949999999999989</v>
      </c>
      <c r="N82" s="289">
        <f t="shared" si="19"/>
        <v>0</v>
      </c>
      <c r="O82" s="281">
        <f t="shared" si="16"/>
        <v>0</v>
      </c>
    </row>
    <row r="83" spans="1:15" s="205" customFormat="1" ht="15" customHeight="1" thickBot="1" x14ac:dyDescent="0.3">
      <c r="A83" s="207">
        <v>14</v>
      </c>
      <c r="B83" s="203">
        <v>51580</v>
      </c>
      <c r="C83" s="202" t="s">
        <v>191</v>
      </c>
      <c r="D83" s="438">
        <v>319</v>
      </c>
      <c r="E83" s="439">
        <v>5.33</v>
      </c>
      <c r="F83" s="439">
        <v>37.299999999999997</v>
      </c>
      <c r="G83" s="439">
        <v>42.01</v>
      </c>
      <c r="H83" s="439">
        <v>15.36</v>
      </c>
      <c r="I83" s="204">
        <f t="shared" si="14"/>
        <v>3.6739999999999999</v>
      </c>
      <c r="J83" s="206"/>
      <c r="K83" s="321">
        <f t="shared" si="17"/>
        <v>319</v>
      </c>
      <c r="L83" s="322">
        <f t="shared" si="18"/>
        <v>183.0103</v>
      </c>
      <c r="M83" s="323">
        <f t="shared" si="15"/>
        <v>57.37</v>
      </c>
      <c r="N83" s="322">
        <f t="shared" si="19"/>
        <v>17.002700000000001</v>
      </c>
      <c r="O83" s="324">
        <f t="shared" si="16"/>
        <v>5.33</v>
      </c>
    </row>
    <row r="84" spans="1:15" s="205" customFormat="1" ht="15" customHeight="1" thickBot="1" x14ac:dyDescent="0.3">
      <c r="A84" s="35"/>
      <c r="B84" s="51"/>
      <c r="C84" s="37" t="s">
        <v>108</v>
      </c>
      <c r="D84" s="197">
        <f>SUM(D85:D115)</f>
        <v>4867</v>
      </c>
      <c r="E84" s="198">
        <f>AVERAGE(E85:E115)</f>
        <v>2.3736842105263154</v>
      </c>
      <c r="F84" s="198">
        <f>AVERAGE(F85:F115)</f>
        <v>19.90354838709677</v>
      </c>
      <c r="G84" s="198">
        <f>AVERAGE(G85:G115)</f>
        <v>49.184193548387086</v>
      </c>
      <c r="H84" s="198">
        <f>AVERAGE(H85:H115)</f>
        <v>29.456451612903226</v>
      </c>
      <c r="I84" s="39">
        <f>AVERAGE(I85:I115)</f>
        <v>4.0663935483870963</v>
      </c>
      <c r="J84" s="206"/>
      <c r="K84" s="317">
        <f t="shared" si="17"/>
        <v>4867</v>
      </c>
      <c r="L84" s="318">
        <f>SUM(L85:L115)</f>
        <v>3837.9321999999997</v>
      </c>
      <c r="M84" s="319">
        <f t="shared" si="15"/>
        <v>78.640645161290308</v>
      </c>
      <c r="N84" s="318">
        <f>SUM(N85:N115)</f>
        <v>72.057299999999998</v>
      </c>
      <c r="O84" s="320">
        <f t="shared" si="16"/>
        <v>2.3736842105263154</v>
      </c>
    </row>
    <row r="85" spans="1:15" s="205" customFormat="1" ht="15" customHeight="1" x14ac:dyDescent="0.25">
      <c r="A85" s="212">
        <v>1</v>
      </c>
      <c r="B85" s="53">
        <v>60010</v>
      </c>
      <c r="C85" s="215" t="s">
        <v>171</v>
      </c>
      <c r="D85" s="172">
        <v>92</v>
      </c>
      <c r="E85" s="173"/>
      <c r="F85" s="173">
        <v>13.04</v>
      </c>
      <c r="G85" s="173">
        <v>47.83</v>
      </c>
      <c r="H85" s="173">
        <v>39.130000000000003</v>
      </c>
      <c r="I85" s="210">
        <f t="shared" ref="I85:I115" si="20">(E85*2+F85*3+G85*4+H85*5)/100</f>
        <v>4.2609000000000004</v>
      </c>
      <c r="J85" s="206"/>
      <c r="K85" s="286">
        <f t="shared" si="17"/>
        <v>92</v>
      </c>
      <c r="L85" s="287">
        <f t="shared" ref="L85:L115" si="21">M85*K85/100</f>
        <v>80.003200000000007</v>
      </c>
      <c r="M85" s="284">
        <f t="shared" si="15"/>
        <v>86.960000000000008</v>
      </c>
      <c r="N85" s="287">
        <f t="shared" ref="N85:N115" si="22">O85*K85/100</f>
        <v>0</v>
      </c>
      <c r="O85" s="285">
        <f t="shared" si="16"/>
        <v>0</v>
      </c>
    </row>
    <row r="86" spans="1:15" s="205" customFormat="1" ht="15" customHeight="1" x14ac:dyDescent="0.25">
      <c r="A86" s="209">
        <v>2</v>
      </c>
      <c r="B86" s="216">
        <v>60020</v>
      </c>
      <c r="C86" s="215" t="s">
        <v>71</v>
      </c>
      <c r="D86" s="437">
        <v>68</v>
      </c>
      <c r="E86" s="184"/>
      <c r="F86" s="184">
        <v>10.29</v>
      </c>
      <c r="G86" s="184">
        <v>69.12</v>
      </c>
      <c r="H86" s="184">
        <v>20.59</v>
      </c>
      <c r="I86" s="210">
        <f t="shared" si="20"/>
        <v>4.1029999999999998</v>
      </c>
      <c r="J86" s="206"/>
      <c r="K86" s="288">
        <f t="shared" si="17"/>
        <v>68</v>
      </c>
      <c r="L86" s="289">
        <f t="shared" si="21"/>
        <v>61.002800000000008</v>
      </c>
      <c r="M86" s="280">
        <f t="shared" si="15"/>
        <v>89.710000000000008</v>
      </c>
      <c r="N86" s="289">
        <f t="shared" si="22"/>
        <v>0</v>
      </c>
      <c r="O86" s="281">
        <f t="shared" si="16"/>
        <v>0</v>
      </c>
    </row>
    <row r="87" spans="1:15" s="205" customFormat="1" ht="15" customHeight="1" x14ac:dyDescent="0.25">
      <c r="A87" s="209">
        <v>3</v>
      </c>
      <c r="B87" s="216">
        <v>60050</v>
      </c>
      <c r="C87" s="215" t="s">
        <v>172</v>
      </c>
      <c r="D87" s="437">
        <v>121</v>
      </c>
      <c r="E87" s="184">
        <v>1.65</v>
      </c>
      <c r="F87" s="184">
        <v>19.829999999999998</v>
      </c>
      <c r="G87" s="184">
        <v>56.2</v>
      </c>
      <c r="H87" s="184">
        <v>22.31</v>
      </c>
      <c r="I87" s="210">
        <f t="shared" si="20"/>
        <v>3.9914000000000005</v>
      </c>
      <c r="J87" s="206"/>
      <c r="K87" s="288">
        <f t="shared" si="17"/>
        <v>121</v>
      </c>
      <c r="L87" s="289">
        <f t="shared" si="21"/>
        <v>94.997100000000003</v>
      </c>
      <c r="M87" s="280">
        <f t="shared" si="15"/>
        <v>78.510000000000005</v>
      </c>
      <c r="N87" s="289">
        <f t="shared" si="22"/>
        <v>1.9964999999999997</v>
      </c>
      <c r="O87" s="281">
        <f t="shared" si="16"/>
        <v>1.65</v>
      </c>
    </row>
    <row r="88" spans="1:15" s="205" customFormat="1" ht="15" customHeight="1" x14ac:dyDescent="0.25">
      <c r="A88" s="209">
        <v>4</v>
      </c>
      <c r="B88" s="216">
        <v>60070</v>
      </c>
      <c r="C88" s="215" t="s">
        <v>173</v>
      </c>
      <c r="D88" s="437">
        <v>103</v>
      </c>
      <c r="E88" s="184">
        <v>0.97</v>
      </c>
      <c r="F88" s="184">
        <v>27.18</v>
      </c>
      <c r="G88" s="184">
        <v>42.72</v>
      </c>
      <c r="H88" s="184">
        <v>29.13</v>
      </c>
      <c r="I88" s="210">
        <f t="shared" si="20"/>
        <v>4.0000999999999998</v>
      </c>
      <c r="J88" s="206"/>
      <c r="K88" s="288">
        <f t="shared" si="17"/>
        <v>103</v>
      </c>
      <c r="L88" s="289">
        <f t="shared" si="21"/>
        <v>74.005499999999998</v>
      </c>
      <c r="M88" s="280">
        <f t="shared" si="15"/>
        <v>71.849999999999994</v>
      </c>
      <c r="N88" s="289">
        <f t="shared" si="22"/>
        <v>0.99909999999999999</v>
      </c>
      <c r="O88" s="281">
        <f t="shared" si="16"/>
        <v>0.97</v>
      </c>
    </row>
    <row r="89" spans="1:15" s="205" customFormat="1" ht="15" customHeight="1" x14ac:dyDescent="0.25">
      <c r="A89" s="209">
        <v>5</v>
      </c>
      <c r="B89" s="216">
        <v>60180</v>
      </c>
      <c r="C89" s="215" t="s">
        <v>174</v>
      </c>
      <c r="D89" s="437">
        <v>171</v>
      </c>
      <c r="E89" s="184">
        <v>0.57999999999999996</v>
      </c>
      <c r="F89" s="184">
        <v>24.56</v>
      </c>
      <c r="G89" s="184">
        <v>47.95</v>
      </c>
      <c r="H89" s="184">
        <v>26.9</v>
      </c>
      <c r="I89" s="210">
        <f t="shared" si="20"/>
        <v>4.0114000000000001</v>
      </c>
      <c r="J89" s="206"/>
      <c r="K89" s="288">
        <f t="shared" si="17"/>
        <v>171</v>
      </c>
      <c r="L89" s="289">
        <f t="shared" si="21"/>
        <v>127.99349999999998</v>
      </c>
      <c r="M89" s="280">
        <f t="shared" si="15"/>
        <v>74.849999999999994</v>
      </c>
      <c r="N89" s="289">
        <f t="shared" si="22"/>
        <v>0.9917999999999999</v>
      </c>
      <c r="O89" s="281">
        <f t="shared" si="16"/>
        <v>0.57999999999999996</v>
      </c>
    </row>
    <row r="90" spans="1:15" s="205" customFormat="1" ht="15" customHeight="1" x14ac:dyDescent="0.25">
      <c r="A90" s="209">
        <v>6</v>
      </c>
      <c r="B90" s="216">
        <v>60240</v>
      </c>
      <c r="C90" s="215" t="s">
        <v>175</v>
      </c>
      <c r="D90" s="437">
        <v>257</v>
      </c>
      <c r="E90" s="184">
        <v>1.95</v>
      </c>
      <c r="F90" s="184">
        <v>20.62</v>
      </c>
      <c r="G90" s="184">
        <v>47.86</v>
      </c>
      <c r="H90" s="184">
        <v>29.57</v>
      </c>
      <c r="I90" s="210">
        <f t="shared" si="20"/>
        <v>4.0504999999999995</v>
      </c>
      <c r="J90" s="206"/>
      <c r="K90" s="288">
        <f t="shared" si="17"/>
        <v>257</v>
      </c>
      <c r="L90" s="289">
        <f t="shared" si="21"/>
        <v>198.99510000000001</v>
      </c>
      <c r="M90" s="280">
        <f t="shared" si="15"/>
        <v>77.430000000000007</v>
      </c>
      <c r="N90" s="289">
        <f t="shared" si="22"/>
        <v>5.0114999999999998</v>
      </c>
      <c r="O90" s="281">
        <f t="shared" si="16"/>
        <v>1.95</v>
      </c>
    </row>
    <row r="91" spans="1:15" s="205" customFormat="1" ht="15" customHeight="1" x14ac:dyDescent="0.25">
      <c r="A91" s="209">
        <v>7</v>
      </c>
      <c r="B91" s="216">
        <v>60560</v>
      </c>
      <c r="C91" s="215" t="s">
        <v>76</v>
      </c>
      <c r="D91" s="437">
        <v>49</v>
      </c>
      <c r="E91" s="184"/>
      <c r="F91" s="184">
        <v>34.69</v>
      </c>
      <c r="G91" s="184">
        <v>46.94</v>
      </c>
      <c r="H91" s="184">
        <v>18.37</v>
      </c>
      <c r="I91" s="210">
        <f t="shared" si="20"/>
        <v>3.8368000000000002</v>
      </c>
      <c r="J91" s="206"/>
      <c r="K91" s="288">
        <f t="shared" si="17"/>
        <v>49</v>
      </c>
      <c r="L91" s="289">
        <f t="shared" si="21"/>
        <v>32.001899999999999</v>
      </c>
      <c r="M91" s="280">
        <f t="shared" si="15"/>
        <v>65.31</v>
      </c>
      <c r="N91" s="289">
        <f t="shared" si="22"/>
        <v>0</v>
      </c>
      <c r="O91" s="281">
        <f t="shared" si="16"/>
        <v>0</v>
      </c>
    </row>
    <row r="92" spans="1:15" s="205" customFormat="1" ht="15" customHeight="1" x14ac:dyDescent="0.25">
      <c r="A92" s="209">
        <v>8</v>
      </c>
      <c r="B92" s="216">
        <v>60660</v>
      </c>
      <c r="C92" s="215" t="s">
        <v>176</v>
      </c>
      <c r="D92" s="437">
        <v>107</v>
      </c>
      <c r="E92" s="184">
        <v>1.87</v>
      </c>
      <c r="F92" s="184">
        <v>20.56</v>
      </c>
      <c r="G92" s="184">
        <v>55.14</v>
      </c>
      <c r="H92" s="184">
        <v>22.43</v>
      </c>
      <c r="I92" s="210">
        <f t="shared" si="20"/>
        <v>3.9813000000000001</v>
      </c>
      <c r="J92" s="206"/>
      <c r="K92" s="288">
        <f t="shared" si="17"/>
        <v>107</v>
      </c>
      <c r="L92" s="289">
        <f t="shared" si="21"/>
        <v>82.999899999999997</v>
      </c>
      <c r="M92" s="280">
        <f t="shared" si="15"/>
        <v>77.569999999999993</v>
      </c>
      <c r="N92" s="289">
        <f t="shared" si="22"/>
        <v>2.0009000000000001</v>
      </c>
      <c r="O92" s="281">
        <f t="shared" si="16"/>
        <v>1.87</v>
      </c>
    </row>
    <row r="93" spans="1:15" s="205" customFormat="1" ht="15" customHeight="1" x14ac:dyDescent="0.25">
      <c r="A93" s="209">
        <v>9</v>
      </c>
      <c r="B93" s="55">
        <v>60001</v>
      </c>
      <c r="C93" s="14" t="s">
        <v>177</v>
      </c>
      <c r="D93" s="437">
        <v>75</v>
      </c>
      <c r="E93" s="184">
        <v>4</v>
      </c>
      <c r="F93" s="184">
        <v>17.329999999999998</v>
      </c>
      <c r="G93" s="184">
        <v>41.33</v>
      </c>
      <c r="H93" s="184">
        <v>37.33</v>
      </c>
      <c r="I93" s="210">
        <f t="shared" si="20"/>
        <v>4.1196000000000002</v>
      </c>
      <c r="J93" s="206"/>
      <c r="K93" s="288">
        <f t="shared" si="17"/>
        <v>75</v>
      </c>
      <c r="L93" s="289">
        <f t="shared" si="21"/>
        <v>58.994999999999997</v>
      </c>
      <c r="M93" s="280">
        <f t="shared" si="15"/>
        <v>78.66</v>
      </c>
      <c r="N93" s="289">
        <f t="shared" si="22"/>
        <v>3</v>
      </c>
      <c r="O93" s="281">
        <f t="shared" si="16"/>
        <v>4</v>
      </c>
    </row>
    <row r="94" spans="1:15" s="205" customFormat="1" ht="15" customHeight="1" x14ac:dyDescent="0.25">
      <c r="A94" s="209">
        <v>10</v>
      </c>
      <c r="B94" s="216">
        <v>60850</v>
      </c>
      <c r="C94" s="215" t="s">
        <v>178</v>
      </c>
      <c r="D94" s="437">
        <v>126</v>
      </c>
      <c r="E94" s="184">
        <v>3.97</v>
      </c>
      <c r="F94" s="184">
        <v>22.22</v>
      </c>
      <c r="G94" s="184">
        <v>48.41</v>
      </c>
      <c r="H94" s="184">
        <v>25.4</v>
      </c>
      <c r="I94" s="211">
        <f t="shared" si="20"/>
        <v>3.9523999999999999</v>
      </c>
      <c r="J94" s="206"/>
      <c r="K94" s="288">
        <f t="shared" si="17"/>
        <v>126</v>
      </c>
      <c r="L94" s="289">
        <f t="shared" si="21"/>
        <v>93.000599999999991</v>
      </c>
      <c r="M94" s="280">
        <f t="shared" si="15"/>
        <v>73.81</v>
      </c>
      <c r="N94" s="289">
        <f t="shared" si="22"/>
        <v>5.0022000000000002</v>
      </c>
      <c r="O94" s="281">
        <f t="shared" si="16"/>
        <v>3.97</v>
      </c>
    </row>
    <row r="95" spans="1:15" s="205" customFormat="1" ht="15" customHeight="1" x14ac:dyDescent="0.25">
      <c r="A95" s="209">
        <v>11</v>
      </c>
      <c r="B95" s="216">
        <v>60910</v>
      </c>
      <c r="C95" s="215" t="s">
        <v>201</v>
      </c>
      <c r="D95" s="437">
        <v>91</v>
      </c>
      <c r="E95" s="184">
        <v>4.4000000000000004</v>
      </c>
      <c r="F95" s="184">
        <v>26.37</v>
      </c>
      <c r="G95" s="184">
        <v>50.55</v>
      </c>
      <c r="H95" s="184">
        <v>18.68</v>
      </c>
      <c r="I95" s="210">
        <f t="shared" si="20"/>
        <v>3.8350999999999997</v>
      </c>
      <c r="J95" s="206"/>
      <c r="K95" s="288">
        <f t="shared" si="17"/>
        <v>91</v>
      </c>
      <c r="L95" s="289">
        <f t="shared" si="21"/>
        <v>62.999299999999991</v>
      </c>
      <c r="M95" s="280">
        <f t="shared" si="15"/>
        <v>69.22999999999999</v>
      </c>
      <c r="N95" s="289">
        <f t="shared" si="22"/>
        <v>4.0040000000000004</v>
      </c>
      <c r="O95" s="281">
        <f t="shared" si="16"/>
        <v>4.4000000000000004</v>
      </c>
    </row>
    <row r="96" spans="1:15" s="205" customFormat="1" ht="15" customHeight="1" x14ac:dyDescent="0.25">
      <c r="A96" s="209">
        <v>12</v>
      </c>
      <c r="B96" s="216">
        <v>60980</v>
      </c>
      <c r="C96" s="215" t="s">
        <v>202</v>
      </c>
      <c r="D96" s="437">
        <v>75</v>
      </c>
      <c r="E96" s="184"/>
      <c r="F96" s="184">
        <v>14.67</v>
      </c>
      <c r="G96" s="184">
        <v>44</v>
      </c>
      <c r="H96" s="184">
        <v>41.33</v>
      </c>
      <c r="I96" s="210">
        <f t="shared" si="20"/>
        <v>4.2665999999999995</v>
      </c>
      <c r="J96" s="206"/>
      <c r="K96" s="288">
        <f t="shared" si="17"/>
        <v>75</v>
      </c>
      <c r="L96" s="289">
        <f t="shared" si="21"/>
        <v>63.997500000000002</v>
      </c>
      <c r="M96" s="280">
        <f t="shared" si="15"/>
        <v>85.33</v>
      </c>
      <c r="N96" s="289">
        <f t="shared" si="22"/>
        <v>0</v>
      </c>
      <c r="O96" s="281">
        <f t="shared" si="16"/>
        <v>0</v>
      </c>
    </row>
    <row r="97" spans="1:15" s="205" customFormat="1" ht="15" customHeight="1" x14ac:dyDescent="0.25">
      <c r="A97" s="209">
        <v>13</v>
      </c>
      <c r="B97" s="216">
        <v>61080</v>
      </c>
      <c r="C97" s="215" t="s">
        <v>179</v>
      </c>
      <c r="D97" s="437">
        <v>142</v>
      </c>
      <c r="E97" s="184">
        <v>2.82</v>
      </c>
      <c r="F97" s="184">
        <v>21.83</v>
      </c>
      <c r="G97" s="184">
        <v>48.59</v>
      </c>
      <c r="H97" s="184">
        <v>26.76</v>
      </c>
      <c r="I97" s="210">
        <f t="shared" si="20"/>
        <v>3.9929000000000001</v>
      </c>
      <c r="J97" s="206"/>
      <c r="K97" s="288">
        <f t="shared" si="17"/>
        <v>142</v>
      </c>
      <c r="L97" s="289">
        <f t="shared" si="21"/>
        <v>106.99700000000001</v>
      </c>
      <c r="M97" s="280">
        <f t="shared" si="15"/>
        <v>75.350000000000009</v>
      </c>
      <c r="N97" s="289">
        <f t="shared" si="22"/>
        <v>4.0044000000000004</v>
      </c>
      <c r="O97" s="281">
        <f t="shared" si="16"/>
        <v>2.82</v>
      </c>
    </row>
    <row r="98" spans="1:15" s="205" customFormat="1" ht="15" customHeight="1" x14ac:dyDescent="0.25">
      <c r="A98" s="209">
        <v>14</v>
      </c>
      <c r="B98" s="216">
        <v>61150</v>
      </c>
      <c r="C98" s="215" t="s">
        <v>180</v>
      </c>
      <c r="D98" s="437">
        <v>115</v>
      </c>
      <c r="E98" s="184"/>
      <c r="F98" s="184">
        <v>13.91</v>
      </c>
      <c r="G98" s="184">
        <v>54.78</v>
      </c>
      <c r="H98" s="184">
        <v>31.3</v>
      </c>
      <c r="I98" s="210">
        <f t="shared" si="20"/>
        <v>4.1735000000000007</v>
      </c>
      <c r="J98" s="206"/>
      <c r="K98" s="288">
        <f t="shared" si="17"/>
        <v>115</v>
      </c>
      <c r="L98" s="289">
        <f t="shared" si="21"/>
        <v>98.99199999999999</v>
      </c>
      <c r="M98" s="280">
        <f t="shared" si="15"/>
        <v>86.08</v>
      </c>
      <c r="N98" s="289">
        <f t="shared" si="22"/>
        <v>0</v>
      </c>
      <c r="O98" s="281">
        <f t="shared" si="16"/>
        <v>0</v>
      </c>
    </row>
    <row r="99" spans="1:15" s="205" customFormat="1" ht="15" customHeight="1" x14ac:dyDescent="0.25">
      <c r="A99" s="209">
        <v>15</v>
      </c>
      <c r="B99" s="216">
        <v>61210</v>
      </c>
      <c r="C99" s="215" t="s">
        <v>181</v>
      </c>
      <c r="D99" s="437">
        <v>104</v>
      </c>
      <c r="E99" s="184"/>
      <c r="F99" s="184">
        <v>25.96</v>
      </c>
      <c r="G99" s="184">
        <v>50.96</v>
      </c>
      <c r="H99" s="184">
        <v>23.08</v>
      </c>
      <c r="I99" s="210">
        <f t="shared" si="20"/>
        <v>3.9712000000000001</v>
      </c>
      <c r="J99" s="206"/>
      <c r="K99" s="288">
        <f t="shared" si="17"/>
        <v>104</v>
      </c>
      <c r="L99" s="289">
        <f t="shared" si="21"/>
        <v>77.001599999999996</v>
      </c>
      <c r="M99" s="280">
        <f t="shared" si="15"/>
        <v>74.039999999999992</v>
      </c>
      <c r="N99" s="289">
        <f t="shared" si="22"/>
        <v>0</v>
      </c>
      <c r="O99" s="281">
        <f t="shared" si="16"/>
        <v>0</v>
      </c>
    </row>
    <row r="100" spans="1:15" s="205" customFormat="1" ht="15" customHeight="1" x14ac:dyDescent="0.25">
      <c r="A100" s="209">
        <v>16</v>
      </c>
      <c r="B100" s="216">
        <v>61290</v>
      </c>
      <c r="C100" s="215" t="s">
        <v>203</v>
      </c>
      <c r="D100" s="437">
        <v>82</v>
      </c>
      <c r="E100" s="184"/>
      <c r="F100" s="184">
        <v>36.590000000000003</v>
      </c>
      <c r="G100" s="184">
        <v>35.369999999999997</v>
      </c>
      <c r="H100" s="184">
        <v>28.05</v>
      </c>
      <c r="I100" s="210">
        <f t="shared" si="20"/>
        <v>3.915</v>
      </c>
      <c r="J100" s="206"/>
      <c r="K100" s="288">
        <f t="shared" si="17"/>
        <v>82</v>
      </c>
      <c r="L100" s="289">
        <f t="shared" si="21"/>
        <v>52.004400000000004</v>
      </c>
      <c r="M100" s="280">
        <f t="shared" si="15"/>
        <v>63.42</v>
      </c>
      <c r="N100" s="289">
        <f t="shared" si="22"/>
        <v>0</v>
      </c>
      <c r="O100" s="281">
        <f t="shared" si="16"/>
        <v>0</v>
      </c>
    </row>
    <row r="101" spans="1:15" s="205" customFormat="1" ht="15" customHeight="1" x14ac:dyDescent="0.25">
      <c r="A101" s="209">
        <v>17</v>
      </c>
      <c r="B101" s="216">
        <v>61340</v>
      </c>
      <c r="C101" s="215" t="s">
        <v>182</v>
      </c>
      <c r="D101" s="437">
        <v>138</v>
      </c>
      <c r="E101" s="184">
        <v>3.62</v>
      </c>
      <c r="F101" s="184">
        <v>22.46</v>
      </c>
      <c r="G101" s="184">
        <v>52.17</v>
      </c>
      <c r="H101" s="184">
        <v>21.74</v>
      </c>
      <c r="I101" s="210">
        <f t="shared" si="20"/>
        <v>3.92</v>
      </c>
      <c r="J101" s="206"/>
      <c r="K101" s="288">
        <f t="shared" si="17"/>
        <v>138</v>
      </c>
      <c r="L101" s="289">
        <f t="shared" si="21"/>
        <v>101.9958</v>
      </c>
      <c r="M101" s="280">
        <f t="shared" si="15"/>
        <v>73.91</v>
      </c>
      <c r="N101" s="289">
        <f t="shared" si="22"/>
        <v>4.9955999999999996</v>
      </c>
      <c r="O101" s="281">
        <f t="shared" si="16"/>
        <v>3.62</v>
      </c>
    </row>
    <row r="102" spans="1:15" s="205" customFormat="1" ht="15" customHeight="1" x14ac:dyDescent="0.25">
      <c r="A102" s="209">
        <v>18</v>
      </c>
      <c r="B102" s="216">
        <v>61390</v>
      </c>
      <c r="C102" s="215" t="s">
        <v>183</v>
      </c>
      <c r="D102" s="437">
        <v>91</v>
      </c>
      <c r="E102" s="184"/>
      <c r="F102" s="184">
        <v>23.08</v>
      </c>
      <c r="G102" s="184">
        <v>36.26</v>
      </c>
      <c r="H102" s="184">
        <v>40.659999999999997</v>
      </c>
      <c r="I102" s="210">
        <f t="shared" si="20"/>
        <v>4.1757999999999988</v>
      </c>
      <c r="J102" s="206"/>
      <c r="K102" s="288">
        <f t="shared" si="17"/>
        <v>91</v>
      </c>
      <c r="L102" s="289">
        <f t="shared" si="21"/>
        <v>69.997199999999978</v>
      </c>
      <c r="M102" s="280">
        <f t="shared" si="15"/>
        <v>76.919999999999987</v>
      </c>
      <c r="N102" s="289">
        <f t="shared" si="22"/>
        <v>0</v>
      </c>
      <c r="O102" s="281">
        <f t="shared" si="16"/>
        <v>0</v>
      </c>
    </row>
    <row r="103" spans="1:15" s="205" customFormat="1" ht="15" customHeight="1" x14ac:dyDescent="0.25">
      <c r="A103" s="212">
        <v>19</v>
      </c>
      <c r="B103" s="216">
        <v>61410</v>
      </c>
      <c r="C103" s="215" t="s">
        <v>184</v>
      </c>
      <c r="D103" s="437">
        <v>104</v>
      </c>
      <c r="E103" s="184"/>
      <c r="F103" s="184">
        <v>9.6199999999999992</v>
      </c>
      <c r="G103" s="184">
        <v>45.19</v>
      </c>
      <c r="H103" s="184">
        <v>45.19</v>
      </c>
      <c r="I103" s="210">
        <f t="shared" si="20"/>
        <v>4.3556999999999997</v>
      </c>
      <c r="J103" s="206"/>
      <c r="K103" s="288">
        <f t="shared" si="17"/>
        <v>104</v>
      </c>
      <c r="L103" s="289">
        <f t="shared" si="21"/>
        <v>93.995200000000011</v>
      </c>
      <c r="M103" s="280">
        <f t="shared" si="15"/>
        <v>90.38</v>
      </c>
      <c r="N103" s="289">
        <f t="shared" si="22"/>
        <v>0</v>
      </c>
      <c r="O103" s="281">
        <f t="shared" si="16"/>
        <v>0</v>
      </c>
    </row>
    <row r="104" spans="1:15" s="205" customFormat="1" ht="15" customHeight="1" x14ac:dyDescent="0.25">
      <c r="A104" s="208">
        <v>20</v>
      </c>
      <c r="B104" s="216">
        <v>61430</v>
      </c>
      <c r="C104" s="215" t="s">
        <v>116</v>
      </c>
      <c r="D104" s="437">
        <v>235</v>
      </c>
      <c r="E104" s="184">
        <v>0.43</v>
      </c>
      <c r="F104" s="184">
        <v>21.7</v>
      </c>
      <c r="G104" s="184">
        <v>57.45</v>
      </c>
      <c r="H104" s="184">
        <v>20.43</v>
      </c>
      <c r="I104" s="210">
        <f t="shared" si="20"/>
        <v>3.9790999999999999</v>
      </c>
      <c r="J104" s="206"/>
      <c r="K104" s="288">
        <f t="shared" si="17"/>
        <v>235</v>
      </c>
      <c r="L104" s="289">
        <f t="shared" si="21"/>
        <v>183.018</v>
      </c>
      <c r="M104" s="280">
        <f t="shared" si="15"/>
        <v>77.88</v>
      </c>
      <c r="N104" s="289">
        <f t="shared" si="22"/>
        <v>1.0105</v>
      </c>
      <c r="O104" s="281">
        <f t="shared" si="16"/>
        <v>0.43</v>
      </c>
    </row>
    <row r="105" spans="1:15" s="205" customFormat="1" ht="15" customHeight="1" x14ac:dyDescent="0.25">
      <c r="A105" s="214">
        <v>21</v>
      </c>
      <c r="B105" s="216">
        <v>61440</v>
      </c>
      <c r="C105" s="215" t="s">
        <v>185</v>
      </c>
      <c r="D105" s="437">
        <v>279</v>
      </c>
      <c r="E105" s="184">
        <v>2.15</v>
      </c>
      <c r="F105" s="184">
        <v>13.98</v>
      </c>
      <c r="G105" s="184">
        <v>54.48</v>
      </c>
      <c r="H105" s="184">
        <v>29.39</v>
      </c>
      <c r="I105" s="210">
        <f t="shared" si="20"/>
        <v>4.1110999999999995</v>
      </c>
      <c r="J105" s="206"/>
      <c r="K105" s="288">
        <f t="shared" si="17"/>
        <v>279</v>
      </c>
      <c r="L105" s="289">
        <f t="shared" si="21"/>
        <v>233.9973</v>
      </c>
      <c r="M105" s="280">
        <f t="shared" si="15"/>
        <v>83.87</v>
      </c>
      <c r="N105" s="289">
        <f t="shared" si="22"/>
        <v>5.9984999999999999</v>
      </c>
      <c r="O105" s="281">
        <f t="shared" si="16"/>
        <v>2.15</v>
      </c>
    </row>
    <row r="106" spans="1:15" s="205" customFormat="1" ht="15" customHeight="1" x14ac:dyDescent="0.25">
      <c r="A106" s="214">
        <v>22</v>
      </c>
      <c r="B106" s="216">
        <v>61450</v>
      </c>
      <c r="C106" s="215" t="s">
        <v>117</v>
      </c>
      <c r="D106" s="437">
        <v>190</v>
      </c>
      <c r="E106" s="184"/>
      <c r="F106" s="184">
        <v>16.32</v>
      </c>
      <c r="G106" s="184">
        <v>56.84</v>
      </c>
      <c r="H106" s="184">
        <v>26.84</v>
      </c>
      <c r="I106" s="210">
        <f t="shared" si="20"/>
        <v>4.1052</v>
      </c>
      <c r="J106" s="206"/>
      <c r="K106" s="288">
        <f t="shared" si="17"/>
        <v>190</v>
      </c>
      <c r="L106" s="289">
        <f t="shared" si="21"/>
        <v>158.99200000000002</v>
      </c>
      <c r="M106" s="280">
        <f t="shared" si="15"/>
        <v>83.68</v>
      </c>
      <c r="N106" s="289">
        <f t="shared" si="22"/>
        <v>0</v>
      </c>
      <c r="O106" s="281">
        <f t="shared" si="16"/>
        <v>0</v>
      </c>
    </row>
    <row r="107" spans="1:15" s="205" customFormat="1" ht="15" customHeight="1" x14ac:dyDescent="0.25">
      <c r="A107" s="214">
        <v>23</v>
      </c>
      <c r="B107" s="216">
        <v>61470</v>
      </c>
      <c r="C107" s="215" t="s">
        <v>204</v>
      </c>
      <c r="D107" s="437">
        <v>114</v>
      </c>
      <c r="E107" s="184">
        <v>7.89</v>
      </c>
      <c r="F107" s="184">
        <v>26.32</v>
      </c>
      <c r="G107" s="184">
        <v>47.37</v>
      </c>
      <c r="H107" s="184">
        <v>18.420000000000002</v>
      </c>
      <c r="I107" s="210">
        <f t="shared" si="20"/>
        <v>3.7632000000000003</v>
      </c>
      <c r="J107" s="206"/>
      <c r="K107" s="288">
        <f t="shared" si="17"/>
        <v>114</v>
      </c>
      <c r="L107" s="289">
        <f t="shared" si="21"/>
        <v>75.000599999999991</v>
      </c>
      <c r="M107" s="280">
        <f t="shared" si="15"/>
        <v>65.789999999999992</v>
      </c>
      <c r="N107" s="289">
        <f t="shared" si="22"/>
        <v>8.9945999999999984</v>
      </c>
      <c r="O107" s="281">
        <f t="shared" si="16"/>
        <v>7.89</v>
      </c>
    </row>
    <row r="108" spans="1:15" s="205" customFormat="1" ht="15" customHeight="1" x14ac:dyDescent="0.25">
      <c r="A108" s="214">
        <v>24</v>
      </c>
      <c r="B108" s="216">
        <v>61490</v>
      </c>
      <c r="C108" s="215" t="s">
        <v>118</v>
      </c>
      <c r="D108" s="437">
        <v>303</v>
      </c>
      <c r="E108" s="184">
        <v>1.98</v>
      </c>
      <c r="F108" s="184">
        <v>10.56</v>
      </c>
      <c r="G108" s="184">
        <v>44.55</v>
      </c>
      <c r="H108" s="184">
        <v>42.9</v>
      </c>
      <c r="I108" s="210">
        <f t="shared" si="20"/>
        <v>4.2833999999999994</v>
      </c>
      <c r="J108" s="206"/>
      <c r="K108" s="288">
        <f t="shared" si="17"/>
        <v>303</v>
      </c>
      <c r="L108" s="289">
        <f t="shared" si="21"/>
        <v>264.97349999999994</v>
      </c>
      <c r="M108" s="365">
        <f t="shared" si="15"/>
        <v>87.449999999999989</v>
      </c>
      <c r="N108" s="289">
        <f t="shared" si="22"/>
        <v>5.9993999999999996</v>
      </c>
      <c r="O108" s="281">
        <f t="shared" si="16"/>
        <v>1.98</v>
      </c>
    </row>
    <row r="109" spans="1:15" s="205" customFormat="1" ht="15" customHeight="1" x14ac:dyDescent="0.25">
      <c r="A109" s="214">
        <v>25</v>
      </c>
      <c r="B109" s="216">
        <v>61500</v>
      </c>
      <c r="C109" s="215" t="s">
        <v>119</v>
      </c>
      <c r="D109" s="437">
        <v>314</v>
      </c>
      <c r="E109" s="184">
        <v>0.96</v>
      </c>
      <c r="F109" s="184">
        <v>18.47</v>
      </c>
      <c r="G109" s="184">
        <v>61.46</v>
      </c>
      <c r="H109" s="184">
        <v>19.11</v>
      </c>
      <c r="I109" s="210">
        <f t="shared" si="20"/>
        <v>3.9872000000000001</v>
      </c>
      <c r="J109" s="206"/>
      <c r="K109" s="288">
        <f t="shared" si="17"/>
        <v>314</v>
      </c>
      <c r="L109" s="289">
        <f t="shared" si="21"/>
        <v>252.9898</v>
      </c>
      <c r="M109" s="280">
        <f t="shared" si="15"/>
        <v>80.569999999999993</v>
      </c>
      <c r="N109" s="289">
        <f t="shared" si="22"/>
        <v>3.0144000000000002</v>
      </c>
      <c r="O109" s="281">
        <f t="shared" si="16"/>
        <v>0.96</v>
      </c>
    </row>
    <row r="110" spans="1:15" s="205" customFormat="1" ht="15" customHeight="1" x14ac:dyDescent="0.25">
      <c r="A110" s="214">
        <v>26</v>
      </c>
      <c r="B110" s="216">
        <v>61510</v>
      </c>
      <c r="C110" s="215" t="s">
        <v>91</v>
      </c>
      <c r="D110" s="437">
        <v>164</v>
      </c>
      <c r="E110" s="184"/>
      <c r="F110" s="184">
        <v>7.93</v>
      </c>
      <c r="G110" s="184">
        <v>40.85</v>
      </c>
      <c r="H110" s="184">
        <v>51.22</v>
      </c>
      <c r="I110" s="210">
        <f t="shared" si="20"/>
        <v>4.4329000000000001</v>
      </c>
      <c r="J110" s="206"/>
      <c r="K110" s="288">
        <f t="shared" si="17"/>
        <v>164</v>
      </c>
      <c r="L110" s="289">
        <f t="shared" si="21"/>
        <v>150.9948</v>
      </c>
      <c r="M110" s="280">
        <f t="shared" si="15"/>
        <v>92.07</v>
      </c>
      <c r="N110" s="289">
        <f t="shared" si="22"/>
        <v>0</v>
      </c>
      <c r="O110" s="281">
        <f t="shared" si="16"/>
        <v>0</v>
      </c>
    </row>
    <row r="111" spans="1:15" s="205" customFormat="1" ht="15" customHeight="1" x14ac:dyDescent="0.25">
      <c r="A111" s="214">
        <v>27</v>
      </c>
      <c r="B111" s="216">
        <v>61520</v>
      </c>
      <c r="C111" s="215" t="s">
        <v>186</v>
      </c>
      <c r="D111" s="437">
        <v>29</v>
      </c>
      <c r="E111" s="184"/>
      <c r="F111" s="184">
        <v>6.9</v>
      </c>
      <c r="G111" s="184">
        <v>48.28</v>
      </c>
      <c r="H111" s="184">
        <v>44.83</v>
      </c>
      <c r="I111" s="213">
        <f t="shared" si="20"/>
        <v>4.3796999999999997</v>
      </c>
      <c r="J111" s="206"/>
      <c r="K111" s="288">
        <f t="shared" si="17"/>
        <v>29</v>
      </c>
      <c r="L111" s="289">
        <f t="shared" si="21"/>
        <v>27.001899999999999</v>
      </c>
      <c r="M111" s="280">
        <f t="shared" si="15"/>
        <v>93.11</v>
      </c>
      <c r="N111" s="289">
        <f t="shared" si="22"/>
        <v>0</v>
      </c>
      <c r="O111" s="281">
        <f t="shared" si="16"/>
        <v>0</v>
      </c>
    </row>
    <row r="112" spans="1:15" s="205" customFormat="1" ht="15" customHeight="1" x14ac:dyDescent="0.25">
      <c r="A112" s="214">
        <v>28</v>
      </c>
      <c r="B112" s="203">
        <v>61540</v>
      </c>
      <c r="C112" s="202" t="s">
        <v>187</v>
      </c>
      <c r="D112" s="437">
        <v>220</v>
      </c>
      <c r="E112" s="184">
        <v>1.82</v>
      </c>
      <c r="F112" s="184">
        <v>23.18</v>
      </c>
      <c r="G112" s="184">
        <v>56.82</v>
      </c>
      <c r="H112" s="184">
        <v>18.18</v>
      </c>
      <c r="I112" s="210">
        <f t="shared" si="20"/>
        <v>3.9136000000000002</v>
      </c>
      <c r="J112" s="206"/>
      <c r="K112" s="288">
        <f t="shared" si="17"/>
        <v>220</v>
      </c>
      <c r="L112" s="289">
        <f t="shared" si="21"/>
        <v>165</v>
      </c>
      <c r="M112" s="280">
        <f t="shared" si="15"/>
        <v>75</v>
      </c>
      <c r="N112" s="289">
        <f t="shared" si="22"/>
        <v>4.0040000000000004</v>
      </c>
      <c r="O112" s="281">
        <f t="shared" si="16"/>
        <v>1.82</v>
      </c>
    </row>
    <row r="113" spans="1:15" s="205" customFormat="1" ht="15" customHeight="1" x14ac:dyDescent="0.25">
      <c r="A113" s="207">
        <v>29</v>
      </c>
      <c r="B113" s="203">
        <v>61560</v>
      </c>
      <c r="C113" s="202" t="s">
        <v>188</v>
      </c>
      <c r="D113" s="176">
        <v>431</v>
      </c>
      <c r="E113" s="177">
        <v>0.7</v>
      </c>
      <c r="F113" s="177">
        <v>31.09</v>
      </c>
      <c r="G113" s="177">
        <v>50.35</v>
      </c>
      <c r="H113" s="178">
        <v>17.87</v>
      </c>
      <c r="I113" s="204">
        <f t="shared" si="20"/>
        <v>3.8542000000000001</v>
      </c>
      <c r="J113" s="206"/>
      <c r="K113" s="288">
        <f t="shared" si="17"/>
        <v>431</v>
      </c>
      <c r="L113" s="289">
        <f t="shared" si="21"/>
        <v>294.02819999999997</v>
      </c>
      <c r="M113" s="280">
        <f t="shared" si="15"/>
        <v>68.22</v>
      </c>
      <c r="N113" s="289">
        <f t="shared" si="22"/>
        <v>3.0169999999999999</v>
      </c>
      <c r="O113" s="281">
        <f t="shared" si="16"/>
        <v>0.7</v>
      </c>
    </row>
    <row r="114" spans="1:15" s="205" customFormat="1" ht="15" customHeight="1" x14ac:dyDescent="0.25">
      <c r="A114" s="207">
        <v>30</v>
      </c>
      <c r="B114" s="203">
        <v>61570</v>
      </c>
      <c r="C114" s="202" t="s">
        <v>189</v>
      </c>
      <c r="D114" s="426">
        <v>356</v>
      </c>
      <c r="E114" s="427">
        <v>1.69</v>
      </c>
      <c r="F114" s="427">
        <v>10.96</v>
      </c>
      <c r="G114" s="427">
        <v>45.22</v>
      </c>
      <c r="H114" s="428">
        <v>42.13</v>
      </c>
      <c r="I114" s="204">
        <f t="shared" si="20"/>
        <v>4.2778999999999998</v>
      </c>
      <c r="J114" s="206"/>
      <c r="K114" s="288">
        <f t="shared" ref="K114" si="23">D114</f>
        <v>356</v>
      </c>
      <c r="L114" s="289">
        <f t="shared" ref="L114" si="24">M114*K114/100</f>
        <v>310.96600000000001</v>
      </c>
      <c r="M114" s="280">
        <f t="shared" ref="M114" si="25">G114+H114</f>
        <v>87.35</v>
      </c>
      <c r="N114" s="289">
        <f t="shared" ref="N114" si="26">O114*K114/100</f>
        <v>6.0164</v>
      </c>
      <c r="O114" s="281">
        <f t="shared" ref="O114" si="27">E114</f>
        <v>1.69</v>
      </c>
    </row>
    <row r="115" spans="1:15" s="205" customFormat="1" ht="15" customHeight="1" thickBot="1" x14ac:dyDescent="0.3">
      <c r="A115" s="207">
        <v>31</v>
      </c>
      <c r="B115" s="203">
        <v>61600</v>
      </c>
      <c r="C115" s="202" t="s">
        <v>205</v>
      </c>
      <c r="D115" s="179">
        <v>121</v>
      </c>
      <c r="E115" s="179">
        <v>1.65</v>
      </c>
      <c r="F115" s="180">
        <v>24.79</v>
      </c>
      <c r="G115" s="179">
        <v>39.67</v>
      </c>
      <c r="H115" s="179">
        <v>33.880000000000003</v>
      </c>
      <c r="I115" s="204">
        <f t="shared" si="20"/>
        <v>4.0575000000000001</v>
      </c>
      <c r="J115" s="206"/>
      <c r="K115" s="321">
        <f t="shared" si="17"/>
        <v>121</v>
      </c>
      <c r="L115" s="322">
        <f t="shared" si="21"/>
        <v>88.995500000000007</v>
      </c>
      <c r="M115" s="323">
        <f t="shared" si="15"/>
        <v>73.550000000000011</v>
      </c>
      <c r="N115" s="322">
        <f t="shared" si="22"/>
        <v>1.9964999999999997</v>
      </c>
      <c r="O115" s="324">
        <f t="shared" si="16"/>
        <v>1.65</v>
      </c>
    </row>
    <row r="116" spans="1:15" s="205" customFormat="1" ht="15" customHeight="1" thickBot="1" x14ac:dyDescent="0.3">
      <c r="A116" s="40"/>
      <c r="B116" s="56"/>
      <c r="C116" s="37" t="s">
        <v>109</v>
      </c>
      <c r="D116" s="84">
        <f>SUM(D117:D125)</f>
        <v>1429</v>
      </c>
      <c r="E116" s="198">
        <f t="shared" ref="E116:H116" si="28">AVERAGE(E117:E125)</f>
        <v>2.6028571428571428</v>
      </c>
      <c r="F116" s="198">
        <f t="shared" si="28"/>
        <v>12.08</v>
      </c>
      <c r="G116" s="198">
        <f t="shared" si="28"/>
        <v>46.585555555555551</v>
      </c>
      <c r="H116" s="198">
        <f t="shared" si="28"/>
        <v>39.307777777777773</v>
      </c>
      <c r="I116" s="39">
        <f>AVERAGE(I117:I125)</f>
        <v>4.2317</v>
      </c>
      <c r="J116" s="206"/>
      <c r="K116" s="317">
        <f t="shared" si="17"/>
        <v>1429</v>
      </c>
      <c r="L116" s="318">
        <f>SUM(L117:L125)</f>
        <v>1210.9805999999999</v>
      </c>
      <c r="M116" s="319">
        <f t="shared" si="15"/>
        <v>85.893333333333317</v>
      </c>
      <c r="N116" s="318">
        <f>SUM(N117:N125)</f>
        <v>20.988600000000002</v>
      </c>
      <c r="O116" s="320">
        <f t="shared" si="16"/>
        <v>2.6028571428571428</v>
      </c>
    </row>
    <row r="117" spans="1:15" s="205" customFormat="1" ht="15" customHeight="1" x14ac:dyDescent="0.25">
      <c r="A117" s="10">
        <v>1</v>
      </c>
      <c r="B117" s="49">
        <v>70020</v>
      </c>
      <c r="C117" s="13" t="s">
        <v>92</v>
      </c>
      <c r="D117" s="440">
        <v>110</v>
      </c>
      <c r="E117" s="443"/>
      <c r="F117" s="443">
        <v>4.55</v>
      </c>
      <c r="G117" s="443">
        <v>39.090000000000003</v>
      </c>
      <c r="H117" s="443">
        <v>56.36</v>
      </c>
      <c r="I117" s="195">
        <f t="shared" ref="I117:I125" si="29">(E117*2+F117*3+G117*4+H117*5)/100</f>
        <v>4.5181000000000004</v>
      </c>
      <c r="J117" s="206"/>
      <c r="K117" s="330">
        <f t="shared" si="17"/>
        <v>110</v>
      </c>
      <c r="L117" s="331">
        <f t="shared" ref="L117:L125" si="30">M117*K117/100</f>
        <v>104.995</v>
      </c>
      <c r="M117" s="332">
        <f t="shared" si="15"/>
        <v>95.45</v>
      </c>
      <c r="N117" s="331">
        <f t="shared" ref="N117:N125" si="31">O117*K117/100</f>
        <v>0</v>
      </c>
      <c r="O117" s="333">
        <f t="shared" si="16"/>
        <v>0</v>
      </c>
    </row>
    <row r="118" spans="1:15" s="205" customFormat="1" ht="15" customHeight="1" x14ac:dyDescent="0.25">
      <c r="A118" s="208">
        <v>2</v>
      </c>
      <c r="B118" s="216">
        <v>70110</v>
      </c>
      <c r="C118" s="215" t="s">
        <v>95</v>
      </c>
      <c r="D118" s="441">
        <v>114</v>
      </c>
      <c r="E118" s="442">
        <v>1.75</v>
      </c>
      <c r="F118" s="442">
        <v>7.89</v>
      </c>
      <c r="G118" s="442">
        <v>49.12</v>
      </c>
      <c r="H118" s="442">
        <v>41.23</v>
      </c>
      <c r="I118" s="210">
        <f t="shared" si="29"/>
        <v>4.2979999999999992</v>
      </c>
      <c r="J118" s="206"/>
      <c r="K118" s="288">
        <f t="shared" si="17"/>
        <v>114</v>
      </c>
      <c r="L118" s="289">
        <f t="shared" si="30"/>
        <v>102.999</v>
      </c>
      <c r="M118" s="365">
        <f t="shared" si="15"/>
        <v>90.35</v>
      </c>
      <c r="N118" s="289">
        <f t="shared" si="31"/>
        <v>1.9950000000000001</v>
      </c>
      <c r="O118" s="281">
        <f t="shared" si="16"/>
        <v>1.75</v>
      </c>
    </row>
    <row r="119" spans="1:15" s="205" customFormat="1" ht="15" customHeight="1" x14ac:dyDescent="0.25">
      <c r="A119" s="214">
        <v>3</v>
      </c>
      <c r="B119" s="216">
        <v>70021</v>
      </c>
      <c r="C119" s="215" t="s">
        <v>93</v>
      </c>
      <c r="D119" s="441">
        <v>76</v>
      </c>
      <c r="E119" s="442">
        <v>1.32</v>
      </c>
      <c r="F119" s="442">
        <v>7.89</v>
      </c>
      <c r="G119" s="442">
        <v>43.42</v>
      </c>
      <c r="H119" s="442">
        <v>47.37</v>
      </c>
      <c r="I119" s="210">
        <f t="shared" si="29"/>
        <v>4.3684000000000003</v>
      </c>
      <c r="J119" s="206"/>
      <c r="K119" s="288">
        <f t="shared" si="17"/>
        <v>76</v>
      </c>
      <c r="L119" s="289">
        <f t="shared" si="30"/>
        <v>69.000399999999985</v>
      </c>
      <c r="M119" s="365">
        <f t="shared" si="15"/>
        <v>90.789999999999992</v>
      </c>
      <c r="N119" s="289">
        <f t="shared" si="31"/>
        <v>1.0032000000000001</v>
      </c>
      <c r="O119" s="281">
        <f t="shared" si="16"/>
        <v>1.32</v>
      </c>
    </row>
    <row r="120" spans="1:15" s="205" customFormat="1" ht="15" customHeight="1" x14ac:dyDescent="0.25">
      <c r="A120" s="214">
        <v>4</v>
      </c>
      <c r="B120" s="216">
        <v>70040</v>
      </c>
      <c r="C120" s="215" t="s">
        <v>94</v>
      </c>
      <c r="D120" s="441">
        <v>97</v>
      </c>
      <c r="E120" s="442">
        <v>3.09</v>
      </c>
      <c r="F120" s="442">
        <v>14.43</v>
      </c>
      <c r="G120" s="442">
        <v>49.48</v>
      </c>
      <c r="H120" s="442">
        <v>32.99</v>
      </c>
      <c r="I120" s="210">
        <f t="shared" si="29"/>
        <v>4.1234000000000002</v>
      </c>
      <c r="J120" s="206"/>
      <c r="K120" s="288">
        <f t="shared" si="17"/>
        <v>97</v>
      </c>
      <c r="L120" s="289">
        <f t="shared" si="30"/>
        <v>79.995900000000006</v>
      </c>
      <c r="M120" s="280">
        <f t="shared" si="15"/>
        <v>82.47</v>
      </c>
      <c r="N120" s="289">
        <f t="shared" si="31"/>
        <v>2.9972999999999996</v>
      </c>
      <c r="O120" s="281">
        <f t="shared" si="16"/>
        <v>3.09</v>
      </c>
    </row>
    <row r="121" spans="1:15" s="205" customFormat="1" ht="15" customHeight="1" x14ac:dyDescent="0.25">
      <c r="A121" s="214">
        <v>5</v>
      </c>
      <c r="B121" s="216">
        <v>70100</v>
      </c>
      <c r="C121" s="215" t="s">
        <v>168</v>
      </c>
      <c r="D121" s="441">
        <v>104</v>
      </c>
      <c r="E121" s="442">
        <v>0.96</v>
      </c>
      <c r="F121" s="442">
        <v>4.8099999999999996</v>
      </c>
      <c r="G121" s="442">
        <v>49.04</v>
      </c>
      <c r="H121" s="442">
        <v>45.19</v>
      </c>
      <c r="I121" s="210">
        <f t="shared" si="29"/>
        <v>4.3845999999999998</v>
      </c>
      <c r="J121" s="206"/>
      <c r="K121" s="288">
        <f t="shared" si="17"/>
        <v>104</v>
      </c>
      <c r="L121" s="289">
        <f t="shared" si="30"/>
        <v>97.999199999999988</v>
      </c>
      <c r="M121" s="365">
        <f t="shared" si="15"/>
        <v>94.22999999999999</v>
      </c>
      <c r="N121" s="289">
        <f t="shared" si="31"/>
        <v>0.99840000000000007</v>
      </c>
      <c r="O121" s="281">
        <f t="shared" si="16"/>
        <v>0.96</v>
      </c>
    </row>
    <row r="122" spans="1:15" s="205" customFormat="1" ht="15" customHeight="1" x14ac:dyDescent="0.25">
      <c r="A122" s="214">
        <v>6</v>
      </c>
      <c r="B122" s="216">
        <v>70270</v>
      </c>
      <c r="C122" s="215" t="s">
        <v>96</v>
      </c>
      <c r="D122" s="441">
        <v>73</v>
      </c>
      <c r="E122" s="442"/>
      <c r="F122" s="442">
        <v>16.440000000000001</v>
      </c>
      <c r="G122" s="442">
        <v>36.99</v>
      </c>
      <c r="H122" s="442">
        <v>46.58</v>
      </c>
      <c r="I122" s="210">
        <f t="shared" si="29"/>
        <v>4.3018000000000001</v>
      </c>
      <c r="J122" s="206"/>
      <c r="K122" s="288">
        <f t="shared" si="17"/>
        <v>73</v>
      </c>
      <c r="L122" s="289">
        <f t="shared" si="30"/>
        <v>61.006099999999996</v>
      </c>
      <c r="M122" s="280">
        <f t="shared" si="15"/>
        <v>83.57</v>
      </c>
      <c r="N122" s="289">
        <f t="shared" si="31"/>
        <v>0</v>
      </c>
      <c r="O122" s="281">
        <f t="shared" si="16"/>
        <v>0</v>
      </c>
    </row>
    <row r="123" spans="1:15" s="205" customFormat="1" ht="15" customHeight="1" x14ac:dyDescent="0.25">
      <c r="A123" s="214">
        <v>7</v>
      </c>
      <c r="B123" s="216">
        <v>70510</v>
      </c>
      <c r="C123" s="215" t="s">
        <v>97</v>
      </c>
      <c r="D123" s="441">
        <v>47</v>
      </c>
      <c r="E123" s="442">
        <v>8.51</v>
      </c>
      <c r="F123" s="442">
        <v>19.149999999999999</v>
      </c>
      <c r="G123" s="442">
        <v>48.94</v>
      </c>
      <c r="H123" s="442">
        <v>23.4</v>
      </c>
      <c r="I123" s="210">
        <f t="shared" si="29"/>
        <v>3.8723000000000001</v>
      </c>
      <c r="J123" s="206"/>
      <c r="K123" s="288">
        <f t="shared" si="17"/>
        <v>47</v>
      </c>
      <c r="L123" s="289">
        <f t="shared" si="30"/>
        <v>33.9998</v>
      </c>
      <c r="M123" s="280">
        <f t="shared" si="15"/>
        <v>72.34</v>
      </c>
      <c r="N123" s="289">
        <f t="shared" si="31"/>
        <v>3.9996999999999998</v>
      </c>
      <c r="O123" s="281">
        <f t="shared" si="16"/>
        <v>8.51</v>
      </c>
    </row>
    <row r="124" spans="1:15" s="205" customFormat="1" ht="15" customHeight="1" x14ac:dyDescent="0.25">
      <c r="A124" s="207">
        <v>8</v>
      </c>
      <c r="B124" s="203">
        <v>10880</v>
      </c>
      <c r="C124" s="202" t="s">
        <v>169</v>
      </c>
      <c r="D124" s="441">
        <v>426</v>
      </c>
      <c r="E124" s="442">
        <v>0.23</v>
      </c>
      <c r="F124" s="442">
        <v>19.95</v>
      </c>
      <c r="G124" s="442">
        <v>51.88</v>
      </c>
      <c r="H124" s="442">
        <v>27.93</v>
      </c>
      <c r="I124" s="204">
        <f t="shared" si="29"/>
        <v>4.0747999999999998</v>
      </c>
      <c r="J124" s="206"/>
      <c r="K124" s="290">
        <f t="shared" si="17"/>
        <v>426</v>
      </c>
      <c r="L124" s="291">
        <f t="shared" si="30"/>
        <v>339.99059999999997</v>
      </c>
      <c r="M124" s="282">
        <f t="shared" si="15"/>
        <v>79.81</v>
      </c>
      <c r="N124" s="291">
        <f t="shared" si="31"/>
        <v>0.9798</v>
      </c>
      <c r="O124" s="283">
        <f t="shared" si="16"/>
        <v>0.23</v>
      </c>
    </row>
    <row r="125" spans="1:15" s="205" customFormat="1" ht="15" customHeight="1" thickBot="1" x14ac:dyDescent="0.3">
      <c r="A125" s="199">
        <v>9</v>
      </c>
      <c r="B125" s="201">
        <v>10890</v>
      </c>
      <c r="C125" s="200" t="s">
        <v>124</v>
      </c>
      <c r="D125" s="444">
        <v>382</v>
      </c>
      <c r="E125" s="445">
        <v>2.36</v>
      </c>
      <c r="F125" s="445">
        <v>13.61</v>
      </c>
      <c r="G125" s="445">
        <v>51.31</v>
      </c>
      <c r="H125" s="445">
        <v>32.72</v>
      </c>
      <c r="I125" s="196">
        <f t="shared" si="29"/>
        <v>4.1438999999999995</v>
      </c>
      <c r="J125" s="206"/>
      <c r="K125" s="292">
        <f t="shared" si="17"/>
        <v>382</v>
      </c>
      <c r="L125" s="293">
        <f t="shared" si="30"/>
        <v>320.99459999999999</v>
      </c>
      <c r="M125" s="294">
        <f t="shared" si="15"/>
        <v>84.03</v>
      </c>
      <c r="N125" s="293">
        <f t="shared" si="31"/>
        <v>9.0152000000000001</v>
      </c>
      <c r="O125" s="334">
        <f t="shared" si="16"/>
        <v>2.36</v>
      </c>
    </row>
    <row r="126" spans="1:15" ht="15" customHeight="1" x14ac:dyDescent="0.25">
      <c r="A126" s="6"/>
      <c r="B126" s="6"/>
      <c r="C126" s="6"/>
      <c r="D126" s="385" t="s">
        <v>100</v>
      </c>
      <c r="E126" s="385"/>
      <c r="F126" s="385"/>
      <c r="G126" s="385"/>
      <c r="H126" s="385"/>
      <c r="I126" s="57">
        <f>AVERAGE(I8:I16,I18:I29,I31:I47,I49:I68,I70:I83,I85:I115,I117:I125)</f>
        <v>4.0487053571428557</v>
      </c>
      <c r="J126" s="4"/>
    </row>
    <row r="127" spans="1:15" ht="15" customHeight="1" x14ac:dyDescent="0.25">
      <c r="A127" s="6"/>
      <c r="B127" s="6"/>
      <c r="C127" s="6"/>
      <c r="D127" s="6"/>
      <c r="E127" s="7"/>
      <c r="F127" s="7"/>
      <c r="G127" s="8"/>
      <c r="H127" s="8"/>
      <c r="I127" s="9"/>
      <c r="J127" s="4"/>
    </row>
  </sheetData>
  <mergeCells count="8">
    <mergeCell ref="I4:I5"/>
    <mergeCell ref="D126:H126"/>
    <mergeCell ref="C2:D2"/>
    <mergeCell ref="A4:A5"/>
    <mergeCell ref="B4:B5"/>
    <mergeCell ref="C4:C5"/>
    <mergeCell ref="D4:D5"/>
    <mergeCell ref="E4:H4"/>
  </mergeCells>
  <conditionalFormatting sqref="I6:I126">
    <cfRule type="cellIs" dxfId="257" priority="1" operator="between">
      <formula>4.5</formula>
      <formula>4.496</formula>
    </cfRule>
    <cfRule type="cellIs" dxfId="256" priority="9" stopIfTrue="1" operator="between">
      <formula>$I$126</formula>
      <formula>4.095</formula>
    </cfRule>
    <cfRule type="cellIs" dxfId="255" priority="10" stopIfTrue="1" operator="lessThan">
      <formula>3.5</formula>
    </cfRule>
    <cfRule type="cellIs" dxfId="254" priority="11" stopIfTrue="1" operator="between">
      <formula>$I$126</formula>
      <formula>3.5</formula>
    </cfRule>
    <cfRule type="cellIs" dxfId="253" priority="12" stopIfTrue="1" operator="between">
      <formula>4.5</formula>
      <formula>$I$126</formula>
    </cfRule>
    <cfRule type="cellIs" dxfId="252" priority="13" stopIfTrue="1" operator="greaterThanOrEqual">
      <formula>4.5</formula>
    </cfRule>
  </conditionalFormatting>
  <conditionalFormatting sqref="N7:O125">
    <cfRule type="cellIs" dxfId="251" priority="6" operator="equal">
      <formula>0</formula>
    </cfRule>
    <cfRule type="cellIs" dxfId="250" priority="7" operator="between">
      <formula>0</formula>
      <formula>9.99</formula>
    </cfRule>
    <cfRule type="cellIs" dxfId="249" priority="8" operator="greaterThanOrEqual">
      <formula>10</formula>
    </cfRule>
  </conditionalFormatting>
  <conditionalFormatting sqref="M7:M19 M120 M109:M117 M72:M107 M34:M51 M21:M32 M53:M55 M57:M70 M122:M125">
    <cfRule type="cellIs" dxfId="248" priority="2" operator="lessThan">
      <formula>50</formula>
    </cfRule>
    <cfRule type="cellIs" dxfId="247" priority="3" operator="between">
      <formula>$M$6</formula>
      <formula>50</formula>
    </cfRule>
    <cfRule type="cellIs" dxfId="246" priority="4" operator="between">
      <formula>90</formula>
      <formula>$M$6</formula>
    </cfRule>
    <cfRule type="cellIs" dxfId="245" priority="5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Математика-4 2020-2025</vt:lpstr>
      <vt:lpstr>Математика-4 2020 расклад</vt:lpstr>
      <vt:lpstr>Математика-4 2021 расклад</vt:lpstr>
      <vt:lpstr>Математика-4 2022 расклад</vt:lpstr>
      <vt:lpstr>Математика-4 2023 расклад</vt:lpstr>
      <vt:lpstr>Математика-4 2024 расклад</vt:lpstr>
      <vt:lpstr>Математика-4 2025 расклад</vt:lpstr>
      <vt:lpstr>Лист2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2025-07-26T16:29:14Z</dcterms:modified>
</cp:coreProperties>
</file>