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160" windowHeight="7890" tabRatio="508"/>
  </bookViews>
  <sheets>
    <sheet name="ГП-4 2020-2024" sheetId="8" r:id="rId1"/>
    <sheet name="ГП-4 2020 расклад" sheetId="10" r:id="rId2"/>
    <sheet name="ГП-4 2023 расклад" sheetId="9" r:id="rId3"/>
    <sheet name="ГП-4 2024 расклад" sheetId="11" r:id="rId4"/>
  </sheets>
  <calcPr calcId="145621"/>
</workbook>
</file>

<file path=xl/calcChain.xml><?xml version="1.0" encoding="utf-8"?>
<calcChain xmlns="http://schemas.openxmlformats.org/spreadsheetml/2006/main">
  <c r="AI126" i="8" l="1"/>
  <c r="AI125" i="8"/>
  <c r="AI124" i="8"/>
  <c r="AI123" i="8"/>
  <c r="AI122" i="8"/>
  <c r="AI121" i="8"/>
  <c r="AI120" i="8"/>
  <c r="AI119" i="8"/>
  <c r="AI118" i="8"/>
  <c r="AI117" i="8"/>
  <c r="AI116" i="8"/>
  <c r="AI115" i="8"/>
  <c r="AI114" i="8"/>
  <c r="AI113" i="8"/>
  <c r="AI112" i="8"/>
  <c r="AI111" i="8"/>
  <c r="AI110" i="8"/>
  <c r="AI109" i="8"/>
  <c r="AI108" i="8"/>
  <c r="AI107" i="8"/>
  <c r="AI106" i="8"/>
  <c r="AI105" i="8"/>
  <c r="AI104" i="8"/>
  <c r="AI103" i="8"/>
  <c r="AI102" i="8"/>
  <c r="AI101" i="8"/>
  <c r="AI100" i="8"/>
  <c r="AI99" i="8"/>
  <c r="AI98" i="8"/>
  <c r="AI97" i="8"/>
  <c r="AI96" i="8"/>
  <c r="AI95" i="8"/>
  <c r="AI94" i="8"/>
  <c r="AI93" i="8"/>
  <c r="AI92" i="8"/>
  <c r="AI91" i="8"/>
  <c r="AI90" i="8"/>
  <c r="AI89" i="8"/>
  <c r="AI88" i="8"/>
  <c r="AI87" i="8"/>
  <c r="AI86" i="8"/>
  <c r="AI85" i="8"/>
  <c r="AI84" i="8"/>
  <c r="AI83" i="8"/>
  <c r="AI82" i="8"/>
  <c r="AI81" i="8"/>
  <c r="AI80" i="8"/>
  <c r="AI79" i="8"/>
  <c r="AI78" i="8"/>
  <c r="AI77" i="8"/>
  <c r="AI76" i="8"/>
  <c r="AI75" i="8"/>
  <c r="AI74" i="8"/>
  <c r="AI73" i="8"/>
  <c r="AI72" i="8"/>
  <c r="AI71" i="8"/>
  <c r="AI70" i="8"/>
  <c r="AI69" i="8"/>
  <c r="AI68" i="8"/>
  <c r="AI67" i="8"/>
  <c r="AI66" i="8"/>
  <c r="AI65" i="8"/>
  <c r="AI64" i="8"/>
  <c r="AI63" i="8"/>
  <c r="AI62" i="8"/>
  <c r="AI61" i="8"/>
  <c r="AI60" i="8"/>
  <c r="AI59" i="8"/>
  <c r="AI58" i="8"/>
  <c r="AI57" i="8"/>
  <c r="AI56" i="8"/>
  <c r="AI55" i="8"/>
  <c r="AI54" i="8"/>
  <c r="AI53" i="8"/>
  <c r="AI52" i="8"/>
  <c r="AI51" i="8"/>
  <c r="AI50" i="8"/>
  <c r="AI49" i="8"/>
  <c r="AI48" i="8"/>
  <c r="AI47" i="8"/>
  <c r="AI46" i="8"/>
  <c r="AI45" i="8"/>
  <c r="AI44" i="8"/>
  <c r="AI43" i="8"/>
  <c r="AI42" i="8"/>
  <c r="AI41" i="8"/>
  <c r="AI40" i="8"/>
  <c r="AI39" i="8"/>
  <c r="AI38" i="8"/>
  <c r="AI37" i="8"/>
  <c r="AI36" i="8"/>
  <c r="AI35" i="8"/>
  <c r="AI34" i="8"/>
  <c r="AI33" i="8"/>
  <c r="AI32" i="8"/>
  <c r="AI31" i="8"/>
  <c r="AI30" i="8"/>
  <c r="AI29" i="8"/>
  <c r="AI28" i="8"/>
  <c r="AI27" i="8"/>
  <c r="AI26" i="8"/>
  <c r="AI25" i="8"/>
  <c r="AI24" i="8"/>
  <c r="AI23" i="8"/>
  <c r="AI22" i="8"/>
  <c r="AI21" i="8"/>
  <c r="AI20" i="8"/>
  <c r="AI19" i="8"/>
  <c r="AI18" i="8"/>
  <c r="AI17" i="8"/>
  <c r="AI16" i="8"/>
  <c r="AI15" i="8"/>
  <c r="AI14" i="8"/>
  <c r="AI13" i="8"/>
  <c r="AI12" i="8"/>
  <c r="AI11" i="8"/>
  <c r="AI10" i="8"/>
  <c r="AI9" i="8"/>
  <c r="AI8" i="8"/>
  <c r="AE125" i="8"/>
  <c r="AE124" i="8"/>
  <c r="AE123" i="8"/>
  <c r="AE122" i="8"/>
  <c r="AE121" i="8"/>
  <c r="AE120" i="8"/>
  <c r="AE119" i="8"/>
  <c r="AE118" i="8"/>
  <c r="AE117" i="8"/>
  <c r="AE116" i="8"/>
  <c r="AE115" i="8"/>
  <c r="AE114" i="8"/>
  <c r="AE113" i="8"/>
  <c r="AE112" i="8"/>
  <c r="AE111" i="8"/>
  <c r="AE110" i="8"/>
  <c r="AE109" i="8"/>
  <c r="AE108" i="8"/>
  <c r="AE107" i="8"/>
  <c r="AE106" i="8"/>
  <c r="AE105" i="8"/>
  <c r="AE104" i="8"/>
  <c r="AE103" i="8"/>
  <c r="AE102" i="8"/>
  <c r="AE101" i="8"/>
  <c r="AE100" i="8"/>
  <c r="AE99" i="8"/>
  <c r="AE98" i="8"/>
  <c r="AE97" i="8"/>
  <c r="AE96" i="8"/>
  <c r="AE95" i="8"/>
  <c r="AE94" i="8"/>
  <c r="AE93" i="8"/>
  <c r="AE92" i="8"/>
  <c r="AE91" i="8"/>
  <c r="AE90" i="8"/>
  <c r="AE89" i="8"/>
  <c r="AE88" i="8"/>
  <c r="AE87" i="8"/>
  <c r="AE86" i="8"/>
  <c r="AE85" i="8"/>
  <c r="AE84" i="8"/>
  <c r="AE83" i="8"/>
  <c r="AE82" i="8"/>
  <c r="AE81" i="8"/>
  <c r="AE80" i="8"/>
  <c r="AE79" i="8"/>
  <c r="AE78" i="8"/>
  <c r="AE77" i="8"/>
  <c r="AE76" i="8"/>
  <c r="AE75" i="8"/>
  <c r="AE74" i="8"/>
  <c r="AE73" i="8"/>
  <c r="AE72" i="8"/>
  <c r="AE71" i="8"/>
  <c r="AE70" i="8"/>
  <c r="AE69" i="8"/>
  <c r="AE68" i="8"/>
  <c r="AE67" i="8"/>
  <c r="AE66" i="8"/>
  <c r="AE65" i="8"/>
  <c r="AE64" i="8"/>
  <c r="AE63" i="8"/>
  <c r="AE62" i="8"/>
  <c r="AE61" i="8"/>
  <c r="AE60" i="8"/>
  <c r="AE59" i="8"/>
  <c r="AE58" i="8"/>
  <c r="AE57" i="8"/>
  <c r="AE56" i="8"/>
  <c r="AE55" i="8"/>
  <c r="AE54" i="8"/>
  <c r="AE53" i="8"/>
  <c r="AE52" i="8"/>
  <c r="AE51" i="8"/>
  <c r="AE50" i="8"/>
  <c r="AE49" i="8"/>
  <c r="AE48" i="8"/>
  <c r="AE47" i="8"/>
  <c r="AE46" i="8"/>
  <c r="AE45" i="8"/>
  <c r="AE44" i="8"/>
  <c r="AE43" i="8"/>
  <c r="AE42" i="8"/>
  <c r="AE41" i="8"/>
  <c r="AE40" i="8"/>
  <c r="AE39" i="8"/>
  <c r="AE38" i="8"/>
  <c r="AE37" i="8"/>
  <c r="AE36" i="8"/>
  <c r="AE35" i="8"/>
  <c r="AE34" i="8"/>
  <c r="AE33" i="8"/>
  <c r="AE32" i="8"/>
  <c r="AE31" i="8"/>
  <c r="AE30" i="8"/>
  <c r="AE29" i="8"/>
  <c r="AE28" i="8"/>
  <c r="AE27" i="8"/>
  <c r="AE26" i="8"/>
  <c r="AE25" i="8"/>
  <c r="AE24" i="8"/>
  <c r="AE23" i="8"/>
  <c r="AE22" i="8"/>
  <c r="AE21" i="8"/>
  <c r="AE20" i="8"/>
  <c r="AE19" i="8"/>
  <c r="AE18" i="8"/>
  <c r="AE17" i="8"/>
  <c r="AE16" i="8"/>
  <c r="AE15" i="8"/>
  <c r="AE14" i="8"/>
  <c r="AE13" i="8"/>
  <c r="AE12" i="8"/>
  <c r="AE11" i="8"/>
  <c r="AE10" i="8"/>
  <c r="AE9" i="8"/>
  <c r="AE8" i="8"/>
  <c r="AA125" i="8"/>
  <c r="AA124" i="8"/>
  <c r="AA123" i="8"/>
  <c r="AA122" i="8"/>
  <c r="AA121" i="8"/>
  <c r="AA120" i="8"/>
  <c r="AA119" i="8"/>
  <c r="AA118" i="8"/>
  <c r="AA117" i="8"/>
  <c r="AA116" i="8"/>
  <c r="AA115" i="8"/>
  <c r="AA114" i="8"/>
  <c r="AA113" i="8"/>
  <c r="AA112" i="8"/>
  <c r="AA111" i="8"/>
  <c r="AA110" i="8"/>
  <c r="AA109" i="8"/>
  <c r="AA108" i="8"/>
  <c r="AA107" i="8"/>
  <c r="AA106" i="8"/>
  <c r="AA105" i="8"/>
  <c r="AA104" i="8"/>
  <c r="AA103" i="8"/>
  <c r="AA102" i="8"/>
  <c r="AA101" i="8"/>
  <c r="AA100" i="8"/>
  <c r="AA99" i="8"/>
  <c r="AA98" i="8"/>
  <c r="AA97" i="8"/>
  <c r="AA96" i="8"/>
  <c r="AA95" i="8"/>
  <c r="AA94" i="8"/>
  <c r="AA93" i="8"/>
  <c r="AA92" i="8"/>
  <c r="AA91" i="8"/>
  <c r="AA90" i="8"/>
  <c r="AA89" i="8"/>
  <c r="AA88" i="8"/>
  <c r="AA87" i="8"/>
  <c r="AA86" i="8"/>
  <c r="AA85" i="8"/>
  <c r="AA84" i="8"/>
  <c r="AA83" i="8"/>
  <c r="AA82" i="8"/>
  <c r="AA81" i="8"/>
  <c r="AA80" i="8"/>
  <c r="AA79" i="8"/>
  <c r="AA78" i="8"/>
  <c r="AA77" i="8"/>
  <c r="AA76" i="8"/>
  <c r="AA75" i="8"/>
  <c r="AA74" i="8"/>
  <c r="AA73" i="8"/>
  <c r="AA72" i="8"/>
  <c r="AA71" i="8"/>
  <c r="AA70" i="8"/>
  <c r="AA69" i="8"/>
  <c r="AA68" i="8"/>
  <c r="AA67" i="8"/>
  <c r="AA66" i="8"/>
  <c r="AA65" i="8"/>
  <c r="AA64" i="8"/>
  <c r="AA63" i="8"/>
  <c r="AA62" i="8"/>
  <c r="AA61" i="8"/>
  <c r="AA60" i="8"/>
  <c r="AA59" i="8"/>
  <c r="AA58" i="8"/>
  <c r="AA57" i="8"/>
  <c r="AA56" i="8"/>
  <c r="AA55" i="8"/>
  <c r="AA54" i="8"/>
  <c r="AA53" i="8"/>
  <c r="AA52" i="8"/>
  <c r="AA51" i="8"/>
  <c r="AA50" i="8"/>
  <c r="AA49" i="8"/>
  <c r="AA48" i="8"/>
  <c r="AA47" i="8"/>
  <c r="AA46" i="8"/>
  <c r="AA45" i="8"/>
  <c r="AA44" i="8"/>
  <c r="AA43" i="8"/>
  <c r="AA42" i="8"/>
  <c r="AA41" i="8"/>
  <c r="AA40" i="8"/>
  <c r="AA39" i="8"/>
  <c r="AA38" i="8"/>
  <c r="AA37" i="8"/>
  <c r="AA36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AA8" i="8"/>
  <c r="W125" i="8"/>
  <c r="W124" i="8"/>
  <c r="W123" i="8"/>
  <c r="W122" i="8"/>
  <c r="W121" i="8"/>
  <c r="W120" i="8"/>
  <c r="W119" i="8"/>
  <c r="W118" i="8"/>
  <c r="W117" i="8"/>
  <c r="W116" i="8"/>
  <c r="W115" i="8"/>
  <c r="W114" i="8"/>
  <c r="W113" i="8"/>
  <c r="W112" i="8"/>
  <c r="W111" i="8"/>
  <c r="W110" i="8"/>
  <c r="W109" i="8"/>
  <c r="W108" i="8"/>
  <c r="W107" i="8"/>
  <c r="W106" i="8"/>
  <c r="W105" i="8"/>
  <c r="W104" i="8"/>
  <c r="W103" i="8"/>
  <c r="W102" i="8"/>
  <c r="W101" i="8"/>
  <c r="W100" i="8"/>
  <c r="W99" i="8"/>
  <c r="W98" i="8"/>
  <c r="W97" i="8"/>
  <c r="W96" i="8"/>
  <c r="W95" i="8"/>
  <c r="W94" i="8"/>
  <c r="W93" i="8"/>
  <c r="W92" i="8"/>
  <c r="W91" i="8"/>
  <c r="W90" i="8"/>
  <c r="W89" i="8"/>
  <c r="W88" i="8"/>
  <c r="W87" i="8"/>
  <c r="W86" i="8"/>
  <c r="W85" i="8"/>
  <c r="W84" i="8"/>
  <c r="W83" i="8"/>
  <c r="W82" i="8"/>
  <c r="W81" i="8"/>
  <c r="W80" i="8"/>
  <c r="W79" i="8"/>
  <c r="W78" i="8"/>
  <c r="W77" i="8"/>
  <c r="W76" i="8"/>
  <c r="W75" i="8"/>
  <c r="W74" i="8"/>
  <c r="W73" i="8"/>
  <c r="W72" i="8"/>
  <c r="W71" i="8"/>
  <c r="W70" i="8"/>
  <c r="W69" i="8"/>
  <c r="W68" i="8"/>
  <c r="W67" i="8"/>
  <c r="W66" i="8"/>
  <c r="W65" i="8"/>
  <c r="W64" i="8"/>
  <c r="W63" i="8"/>
  <c r="W62" i="8"/>
  <c r="W61" i="8"/>
  <c r="W60" i="8"/>
  <c r="W59" i="8"/>
  <c r="W58" i="8"/>
  <c r="W57" i="8"/>
  <c r="W56" i="8"/>
  <c r="W55" i="8"/>
  <c r="W54" i="8"/>
  <c r="W53" i="8"/>
  <c r="W52" i="8"/>
  <c r="W51" i="8"/>
  <c r="W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S125" i="8"/>
  <c r="S124" i="8"/>
  <c r="S123" i="8"/>
  <c r="S122" i="8"/>
  <c r="S121" i="8"/>
  <c r="S120" i="8"/>
  <c r="S119" i="8"/>
  <c r="S118" i="8"/>
  <c r="S117" i="8"/>
  <c r="S116" i="8"/>
  <c r="S115" i="8"/>
  <c r="S114" i="8"/>
  <c r="S113" i="8"/>
  <c r="S112" i="8"/>
  <c r="S111" i="8"/>
  <c r="S110" i="8"/>
  <c r="S109" i="8"/>
  <c r="S108" i="8"/>
  <c r="S107" i="8"/>
  <c r="S106" i="8"/>
  <c r="S105" i="8"/>
  <c r="S104" i="8"/>
  <c r="S103" i="8"/>
  <c r="S102" i="8"/>
  <c r="S101" i="8"/>
  <c r="S100" i="8"/>
  <c r="S99" i="8"/>
  <c r="S98" i="8"/>
  <c r="S97" i="8"/>
  <c r="S96" i="8"/>
  <c r="S95" i="8"/>
  <c r="S94" i="8"/>
  <c r="S93" i="8"/>
  <c r="S92" i="8"/>
  <c r="S91" i="8"/>
  <c r="S90" i="8"/>
  <c r="S89" i="8"/>
  <c r="S88" i="8"/>
  <c r="S87" i="8"/>
  <c r="S86" i="8"/>
  <c r="S85" i="8"/>
  <c r="S84" i="8"/>
  <c r="S83" i="8"/>
  <c r="S82" i="8"/>
  <c r="S81" i="8"/>
  <c r="S80" i="8"/>
  <c r="S79" i="8"/>
  <c r="S78" i="8"/>
  <c r="S77" i="8"/>
  <c r="S76" i="8"/>
  <c r="S75" i="8"/>
  <c r="S74" i="8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60" i="8"/>
  <c r="S59" i="8"/>
  <c r="S58" i="8"/>
  <c r="S57" i="8"/>
  <c r="S56" i="8"/>
  <c r="S55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O125" i="8"/>
  <c r="O124" i="8"/>
  <c r="O123" i="8"/>
  <c r="O122" i="8"/>
  <c r="O121" i="8"/>
  <c r="O120" i="8"/>
  <c r="O119" i="8"/>
  <c r="O118" i="8"/>
  <c r="O117" i="8"/>
  <c r="O116" i="8"/>
  <c r="O115" i="8"/>
  <c r="O114" i="8"/>
  <c r="O113" i="8"/>
  <c r="O112" i="8"/>
  <c r="O111" i="8"/>
  <c r="O110" i="8"/>
  <c r="O109" i="8"/>
  <c r="O108" i="8"/>
  <c r="O107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AI7" i="8"/>
  <c r="AE7" i="8"/>
  <c r="AA7" i="8"/>
  <c r="W7" i="8"/>
  <c r="S7" i="8"/>
  <c r="O7" i="8"/>
  <c r="K7" i="8"/>
  <c r="G7" i="8"/>
  <c r="Q124" i="11"/>
  <c r="P124" i="11"/>
  <c r="O124" i="11"/>
  <c r="M124" i="11"/>
  <c r="N124" i="11" s="1"/>
  <c r="Q123" i="11"/>
  <c r="P123" i="11"/>
  <c r="O123" i="11"/>
  <c r="M123" i="11"/>
  <c r="N123" i="11" s="1"/>
  <c r="Q122" i="11"/>
  <c r="P122" i="11"/>
  <c r="O122" i="11"/>
  <c r="M122" i="11"/>
  <c r="N122" i="11" s="1"/>
  <c r="Q121" i="11"/>
  <c r="P121" i="11"/>
  <c r="O121" i="11"/>
  <c r="M121" i="11"/>
  <c r="N121" i="11" s="1"/>
  <c r="Q120" i="11"/>
  <c r="P120" i="11"/>
  <c r="O120" i="11"/>
  <c r="M120" i="11"/>
  <c r="N120" i="11" s="1"/>
  <c r="Q119" i="11"/>
  <c r="P119" i="11"/>
  <c r="O119" i="11"/>
  <c r="M119" i="11"/>
  <c r="N119" i="11" s="1"/>
  <c r="Q118" i="11"/>
  <c r="P118" i="11"/>
  <c r="O118" i="11"/>
  <c r="M118" i="11"/>
  <c r="N118" i="11" s="1"/>
  <c r="Q117" i="11"/>
  <c r="P117" i="11"/>
  <c r="O117" i="11"/>
  <c r="M117" i="11"/>
  <c r="N117" i="11" s="1"/>
  <c r="Q116" i="11"/>
  <c r="P116" i="11"/>
  <c r="O116" i="11"/>
  <c r="M116" i="11"/>
  <c r="N116" i="11" s="1"/>
  <c r="N115" i="11" s="1"/>
  <c r="Q115" i="11"/>
  <c r="P115" i="11"/>
  <c r="O115" i="11"/>
  <c r="M115" i="11"/>
  <c r="Q114" i="11"/>
  <c r="P114" i="11"/>
  <c r="O114" i="11"/>
  <c r="M114" i="11"/>
  <c r="N114" i="11" s="1"/>
  <c r="Q113" i="11"/>
  <c r="P113" i="11"/>
  <c r="O113" i="11"/>
  <c r="M113" i="11"/>
  <c r="N113" i="11" s="1"/>
  <c r="Q112" i="11"/>
  <c r="P112" i="11"/>
  <c r="O112" i="11"/>
  <c r="M112" i="11"/>
  <c r="N112" i="11" s="1"/>
  <c r="Q111" i="11"/>
  <c r="P111" i="11"/>
  <c r="O111" i="11"/>
  <c r="M111" i="11"/>
  <c r="N111" i="11" s="1"/>
  <c r="Q110" i="11"/>
  <c r="P110" i="11"/>
  <c r="O110" i="11"/>
  <c r="M110" i="11"/>
  <c r="N110" i="11" s="1"/>
  <c r="Q109" i="11"/>
  <c r="P109" i="11"/>
  <c r="O109" i="11"/>
  <c r="M109" i="11"/>
  <c r="N109" i="11" s="1"/>
  <c r="Q108" i="11"/>
  <c r="P108" i="11"/>
  <c r="O108" i="11"/>
  <c r="M108" i="11"/>
  <c r="N108" i="11" s="1"/>
  <c r="Q107" i="11"/>
  <c r="P107" i="11"/>
  <c r="O107" i="11"/>
  <c r="M107" i="11"/>
  <c r="N107" i="11" s="1"/>
  <c r="Q106" i="11"/>
  <c r="P106" i="11"/>
  <c r="O106" i="11"/>
  <c r="M106" i="11"/>
  <c r="N106" i="11" s="1"/>
  <c r="Q105" i="11"/>
  <c r="P105" i="11"/>
  <c r="O105" i="11"/>
  <c r="M105" i="11"/>
  <c r="N105" i="11" s="1"/>
  <c r="Q104" i="11"/>
  <c r="P104" i="11"/>
  <c r="O104" i="11"/>
  <c r="M104" i="11"/>
  <c r="N104" i="11" s="1"/>
  <c r="Q103" i="11"/>
  <c r="P103" i="11"/>
  <c r="O103" i="11"/>
  <c r="M103" i="11"/>
  <c r="N103" i="11" s="1"/>
  <c r="Q102" i="11"/>
  <c r="P102" i="11"/>
  <c r="O102" i="11"/>
  <c r="M102" i="11"/>
  <c r="N102" i="11" s="1"/>
  <c r="Q101" i="11"/>
  <c r="P101" i="11"/>
  <c r="O101" i="11"/>
  <c r="M101" i="11"/>
  <c r="N101" i="11" s="1"/>
  <c r="Q100" i="11"/>
  <c r="P100" i="11"/>
  <c r="O100" i="11"/>
  <c r="M100" i="11"/>
  <c r="N100" i="11" s="1"/>
  <c r="Q99" i="11"/>
  <c r="P99" i="11"/>
  <c r="O99" i="11"/>
  <c r="M99" i="11"/>
  <c r="N99" i="11" s="1"/>
  <c r="Q98" i="11"/>
  <c r="P98" i="11"/>
  <c r="O98" i="11"/>
  <c r="M98" i="11"/>
  <c r="N98" i="11" s="1"/>
  <c r="Q97" i="11"/>
  <c r="P97" i="11"/>
  <c r="O97" i="11"/>
  <c r="M97" i="11"/>
  <c r="N97" i="11" s="1"/>
  <c r="Q96" i="11"/>
  <c r="P96" i="11"/>
  <c r="O96" i="11"/>
  <c r="M96" i="11"/>
  <c r="N96" i="11" s="1"/>
  <c r="Q95" i="11"/>
  <c r="P95" i="11"/>
  <c r="O95" i="11"/>
  <c r="M95" i="11"/>
  <c r="N95" i="11" s="1"/>
  <c r="Q94" i="11"/>
  <c r="P94" i="11"/>
  <c r="O94" i="11"/>
  <c r="M94" i="11"/>
  <c r="N94" i="11" s="1"/>
  <c r="Q93" i="11"/>
  <c r="P93" i="11"/>
  <c r="O93" i="11"/>
  <c r="M93" i="11"/>
  <c r="N93" i="11" s="1"/>
  <c r="Q92" i="11"/>
  <c r="P92" i="11"/>
  <c r="O92" i="11"/>
  <c r="M92" i="11"/>
  <c r="N92" i="11" s="1"/>
  <c r="Q91" i="11"/>
  <c r="P91" i="11"/>
  <c r="O91" i="11"/>
  <c r="M91" i="11"/>
  <c r="N91" i="11" s="1"/>
  <c r="Q90" i="11"/>
  <c r="P90" i="11"/>
  <c r="O90" i="11"/>
  <c r="M90" i="11"/>
  <c r="N90" i="11" s="1"/>
  <c r="Q89" i="11"/>
  <c r="P89" i="11"/>
  <c r="O89" i="11"/>
  <c r="M89" i="11"/>
  <c r="N89" i="11" s="1"/>
  <c r="Q88" i="11"/>
  <c r="P88" i="11"/>
  <c r="O88" i="11"/>
  <c r="M88" i="11"/>
  <c r="N88" i="11" s="1"/>
  <c r="Q87" i="11"/>
  <c r="P87" i="11"/>
  <c r="O87" i="11"/>
  <c r="M87" i="11"/>
  <c r="N87" i="11" s="1"/>
  <c r="Q86" i="11"/>
  <c r="P86" i="11"/>
  <c r="O86" i="11"/>
  <c r="M86" i="11"/>
  <c r="N86" i="11" s="1"/>
  <c r="Q85" i="11"/>
  <c r="P85" i="11"/>
  <c r="O85" i="11"/>
  <c r="M85" i="11"/>
  <c r="N85" i="11" s="1"/>
  <c r="N84" i="11" s="1"/>
  <c r="Q84" i="11"/>
  <c r="P84" i="11"/>
  <c r="O84" i="11"/>
  <c r="M84" i="11"/>
  <c r="Q83" i="11"/>
  <c r="P83" i="11"/>
  <c r="O83" i="11"/>
  <c r="M83" i="11"/>
  <c r="N83" i="11" s="1"/>
  <c r="Q82" i="11"/>
  <c r="P82" i="11"/>
  <c r="O82" i="11"/>
  <c r="M82" i="11"/>
  <c r="N82" i="11" s="1"/>
  <c r="Q81" i="11"/>
  <c r="P81" i="11"/>
  <c r="O81" i="11"/>
  <c r="M81" i="11"/>
  <c r="N81" i="11" s="1"/>
  <c r="Q80" i="11"/>
  <c r="P80" i="11"/>
  <c r="O80" i="11"/>
  <c r="M80" i="11"/>
  <c r="N80" i="11" s="1"/>
  <c r="Q79" i="11"/>
  <c r="P79" i="11"/>
  <c r="O79" i="11"/>
  <c r="M79" i="11"/>
  <c r="N79" i="11" s="1"/>
  <c r="Q78" i="11"/>
  <c r="P78" i="11"/>
  <c r="O78" i="11"/>
  <c r="M78" i="11"/>
  <c r="N78" i="11" s="1"/>
  <c r="Q77" i="11"/>
  <c r="P77" i="11"/>
  <c r="O77" i="11"/>
  <c r="M77" i="11"/>
  <c r="N77" i="11" s="1"/>
  <c r="Q76" i="11"/>
  <c r="P76" i="11"/>
  <c r="O76" i="11"/>
  <c r="M76" i="11"/>
  <c r="N76" i="11" s="1"/>
  <c r="Q75" i="11"/>
  <c r="P75" i="11"/>
  <c r="O75" i="11"/>
  <c r="M75" i="11"/>
  <c r="N75" i="11" s="1"/>
  <c r="Q74" i="11"/>
  <c r="P74" i="11"/>
  <c r="O74" i="11"/>
  <c r="M74" i="11"/>
  <c r="N74" i="11" s="1"/>
  <c r="Q73" i="11"/>
  <c r="P73" i="11"/>
  <c r="O73" i="11"/>
  <c r="M73" i="11"/>
  <c r="N73" i="11" s="1"/>
  <c r="Q72" i="11"/>
  <c r="P72" i="11"/>
  <c r="O72" i="11"/>
  <c r="M72" i="11"/>
  <c r="N72" i="11" s="1"/>
  <c r="Q71" i="11"/>
  <c r="P71" i="11"/>
  <c r="O71" i="11"/>
  <c r="M71" i="11"/>
  <c r="N71" i="11" s="1"/>
  <c r="Q70" i="11"/>
  <c r="P70" i="11"/>
  <c r="O70" i="11"/>
  <c r="M70" i="11"/>
  <c r="N70" i="11" s="1"/>
  <c r="N69" i="11" s="1"/>
  <c r="Q69" i="11"/>
  <c r="P69" i="11"/>
  <c r="O69" i="11"/>
  <c r="M69" i="11"/>
  <c r="Q68" i="11"/>
  <c r="P68" i="11"/>
  <c r="O68" i="11"/>
  <c r="M68" i="11"/>
  <c r="N68" i="11" s="1"/>
  <c r="Q67" i="11"/>
  <c r="P67" i="11"/>
  <c r="O67" i="11"/>
  <c r="M67" i="11"/>
  <c r="N67" i="11" s="1"/>
  <c r="Q66" i="11"/>
  <c r="P66" i="11"/>
  <c r="O66" i="11"/>
  <c r="M66" i="11"/>
  <c r="N66" i="11" s="1"/>
  <c r="Q65" i="11"/>
  <c r="P65" i="11"/>
  <c r="O65" i="11"/>
  <c r="M65" i="11"/>
  <c r="N65" i="11" s="1"/>
  <c r="Q64" i="11"/>
  <c r="P64" i="11"/>
  <c r="O64" i="11"/>
  <c r="M64" i="11"/>
  <c r="N64" i="11" s="1"/>
  <c r="Q63" i="11"/>
  <c r="P63" i="11"/>
  <c r="O63" i="11"/>
  <c r="M63" i="11"/>
  <c r="N63" i="11" s="1"/>
  <c r="Q62" i="11"/>
  <c r="P62" i="11"/>
  <c r="O62" i="11"/>
  <c r="M62" i="11"/>
  <c r="N62" i="11" s="1"/>
  <c r="Q61" i="11"/>
  <c r="P61" i="11"/>
  <c r="O61" i="11"/>
  <c r="M61" i="11"/>
  <c r="N61" i="11" s="1"/>
  <c r="Q60" i="11"/>
  <c r="P60" i="11"/>
  <c r="O60" i="11"/>
  <c r="M60" i="11"/>
  <c r="N60" i="11" s="1"/>
  <c r="Q59" i="11"/>
  <c r="P59" i="11"/>
  <c r="O59" i="11"/>
  <c r="M59" i="11"/>
  <c r="N59" i="11" s="1"/>
  <c r="Q58" i="11"/>
  <c r="P58" i="11"/>
  <c r="O58" i="11"/>
  <c r="M58" i="11"/>
  <c r="N58" i="11" s="1"/>
  <c r="Q57" i="11"/>
  <c r="P57" i="11"/>
  <c r="O57" i="11"/>
  <c r="M57" i="11"/>
  <c r="N57" i="11" s="1"/>
  <c r="Q56" i="11"/>
  <c r="P56" i="11"/>
  <c r="O56" i="11"/>
  <c r="M56" i="11"/>
  <c r="N56" i="11" s="1"/>
  <c r="Q55" i="11"/>
  <c r="P55" i="11"/>
  <c r="O55" i="11"/>
  <c r="M55" i="11"/>
  <c r="N55" i="11" s="1"/>
  <c r="Q54" i="11"/>
  <c r="P54" i="11"/>
  <c r="O54" i="11"/>
  <c r="M54" i="11"/>
  <c r="N54" i="11" s="1"/>
  <c r="Q53" i="11"/>
  <c r="P53" i="11"/>
  <c r="O53" i="11"/>
  <c r="M53" i="11"/>
  <c r="N53" i="11" s="1"/>
  <c r="Q52" i="11"/>
  <c r="P52" i="11"/>
  <c r="O52" i="11"/>
  <c r="M52" i="11"/>
  <c r="N52" i="11" s="1"/>
  <c r="Q51" i="11"/>
  <c r="P51" i="11"/>
  <c r="O51" i="11"/>
  <c r="M51" i="11"/>
  <c r="N51" i="11" s="1"/>
  <c r="Q50" i="11"/>
  <c r="P50" i="11"/>
  <c r="O50" i="11"/>
  <c r="M50" i="11"/>
  <c r="N50" i="11" s="1"/>
  <c r="Q49" i="11"/>
  <c r="P49" i="11"/>
  <c r="O49" i="11"/>
  <c r="M49" i="11"/>
  <c r="N49" i="11" s="1"/>
  <c r="N48" i="11" s="1"/>
  <c r="Q48" i="11"/>
  <c r="P48" i="11"/>
  <c r="O48" i="11"/>
  <c r="M48" i="11"/>
  <c r="Q47" i="11"/>
  <c r="P47" i="11"/>
  <c r="O47" i="11"/>
  <c r="M47" i="11"/>
  <c r="N47" i="11" s="1"/>
  <c r="Q46" i="11"/>
  <c r="P46" i="11"/>
  <c r="O46" i="11"/>
  <c r="M46" i="11"/>
  <c r="N46" i="11" s="1"/>
  <c r="Q45" i="11"/>
  <c r="P45" i="11"/>
  <c r="O45" i="11"/>
  <c r="M45" i="11"/>
  <c r="N45" i="11" s="1"/>
  <c r="Q44" i="11"/>
  <c r="P44" i="11"/>
  <c r="O44" i="11"/>
  <c r="M44" i="11"/>
  <c r="N44" i="11" s="1"/>
  <c r="Q43" i="11"/>
  <c r="P43" i="11"/>
  <c r="O43" i="11"/>
  <c r="M43" i="11"/>
  <c r="N43" i="11" s="1"/>
  <c r="Q42" i="11"/>
  <c r="P42" i="11"/>
  <c r="O42" i="11"/>
  <c r="M42" i="11"/>
  <c r="N42" i="11" s="1"/>
  <c r="Q41" i="11"/>
  <c r="P41" i="11"/>
  <c r="O41" i="11"/>
  <c r="M41" i="11"/>
  <c r="N41" i="11" s="1"/>
  <c r="Q40" i="11"/>
  <c r="P40" i="11"/>
  <c r="O40" i="11"/>
  <c r="M40" i="11"/>
  <c r="N40" i="11" s="1"/>
  <c r="Q39" i="11"/>
  <c r="P39" i="11"/>
  <c r="O39" i="11"/>
  <c r="M39" i="11"/>
  <c r="N39" i="11" s="1"/>
  <c r="Q38" i="11"/>
  <c r="P38" i="11"/>
  <c r="O38" i="11"/>
  <c r="M38" i="11"/>
  <c r="N38" i="11" s="1"/>
  <c r="Q37" i="11"/>
  <c r="P37" i="11"/>
  <c r="O37" i="11"/>
  <c r="M37" i="11"/>
  <c r="N37" i="11" s="1"/>
  <c r="Q36" i="11"/>
  <c r="P36" i="11"/>
  <c r="O36" i="11"/>
  <c r="M36" i="11"/>
  <c r="N36" i="11" s="1"/>
  <c r="Q35" i="11"/>
  <c r="P35" i="11"/>
  <c r="O35" i="11"/>
  <c r="M35" i="11"/>
  <c r="N35" i="11" s="1"/>
  <c r="Q34" i="11"/>
  <c r="P34" i="11"/>
  <c r="O34" i="11"/>
  <c r="M34" i="11"/>
  <c r="N34" i="11" s="1"/>
  <c r="Q33" i="11"/>
  <c r="P33" i="11"/>
  <c r="O33" i="11"/>
  <c r="M33" i="11"/>
  <c r="N33" i="11" s="1"/>
  <c r="Q32" i="11"/>
  <c r="P32" i="11"/>
  <c r="O32" i="11"/>
  <c r="M32" i="11"/>
  <c r="N32" i="11" s="1"/>
  <c r="Q31" i="11"/>
  <c r="P31" i="11"/>
  <c r="O31" i="11"/>
  <c r="M31" i="11"/>
  <c r="N31" i="11" s="1"/>
  <c r="N30" i="11" s="1"/>
  <c r="Q30" i="11"/>
  <c r="P30" i="11"/>
  <c r="O30" i="11"/>
  <c r="M30" i="11"/>
  <c r="Q29" i="11"/>
  <c r="P29" i="11"/>
  <c r="O29" i="11"/>
  <c r="M29" i="11"/>
  <c r="N29" i="11" s="1"/>
  <c r="Q28" i="11"/>
  <c r="P28" i="11"/>
  <c r="O28" i="11"/>
  <c r="M28" i="11"/>
  <c r="N28" i="11" s="1"/>
  <c r="Q27" i="11"/>
  <c r="P27" i="11"/>
  <c r="O27" i="11"/>
  <c r="M27" i="11"/>
  <c r="N27" i="11" s="1"/>
  <c r="Q26" i="11"/>
  <c r="P26" i="11"/>
  <c r="O26" i="11"/>
  <c r="M26" i="11"/>
  <c r="N26" i="11" s="1"/>
  <c r="Q25" i="11"/>
  <c r="P25" i="11"/>
  <c r="O25" i="11"/>
  <c r="M25" i="11"/>
  <c r="N25" i="11" s="1"/>
  <c r="Q24" i="11"/>
  <c r="P24" i="11"/>
  <c r="O24" i="11"/>
  <c r="M24" i="11"/>
  <c r="N24" i="11" s="1"/>
  <c r="Q23" i="11"/>
  <c r="P23" i="11"/>
  <c r="O23" i="11"/>
  <c r="M23" i="11"/>
  <c r="N23" i="11" s="1"/>
  <c r="Q22" i="11"/>
  <c r="P22" i="11"/>
  <c r="O22" i="11"/>
  <c r="M22" i="11"/>
  <c r="N22" i="11" s="1"/>
  <c r="Q21" i="11"/>
  <c r="P21" i="11"/>
  <c r="O21" i="11"/>
  <c r="M21" i="11"/>
  <c r="N21" i="11" s="1"/>
  <c r="Q20" i="11"/>
  <c r="P20" i="11"/>
  <c r="O20" i="11"/>
  <c r="M20" i="11"/>
  <c r="N20" i="11" s="1"/>
  <c r="Q19" i="11"/>
  <c r="P19" i="11"/>
  <c r="O19" i="11"/>
  <c r="M19" i="11"/>
  <c r="N19" i="11" s="1"/>
  <c r="Q18" i="11"/>
  <c r="P18" i="11"/>
  <c r="O18" i="11"/>
  <c r="M18" i="11"/>
  <c r="N18" i="11" s="1"/>
  <c r="N17" i="11" s="1"/>
  <c r="Q17" i="11"/>
  <c r="P17" i="11"/>
  <c r="O17" i="11"/>
  <c r="M17" i="11"/>
  <c r="Q16" i="11"/>
  <c r="P16" i="11"/>
  <c r="O16" i="11"/>
  <c r="M16" i="11"/>
  <c r="N16" i="11" s="1"/>
  <c r="Q15" i="11"/>
  <c r="P15" i="11"/>
  <c r="O15" i="11"/>
  <c r="M15" i="11"/>
  <c r="N15" i="11" s="1"/>
  <c r="Q14" i="11"/>
  <c r="P14" i="11"/>
  <c r="O14" i="11"/>
  <c r="M14" i="11"/>
  <c r="N14" i="11" s="1"/>
  <c r="Q13" i="11"/>
  <c r="P13" i="11"/>
  <c r="O13" i="11"/>
  <c r="M13" i="11"/>
  <c r="N13" i="11" s="1"/>
  <c r="Q12" i="11"/>
  <c r="P12" i="11"/>
  <c r="O12" i="11"/>
  <c r="M12" i="11"/>
  <c r="N12" i="11" s="1"/>
  <c r="Q11" i="11"/>
  <c r="P11" i="11"/>
  <c r="O11" i="11"/>
  <c r="M11" i="11"/>
  <c r="N11" i="11" s="1"/>
  <c r="Q10" i="11"/>
  <c r="P10" i="11"/>
  <c r="O10" i="11"/>
  <c r="M10" i="11"/>
  <c r="N10" i="11" s="1"/>
  <c r="Q9" i="11"/>
  <c r="P9" i="11"/>
  <c r="O9" i="11"/>
  <c r="M9" i="11"/>
  <c r="N9" i="11" s="1"/>
  <c r="Q8" i="11"/>
  <c r="P8" i="11"/>
  <c r="O8" i="11"/>
  <c r="M8" i="11"/>
  <c r="N8" i="11" s="1"/>
  <c r="N7" i="11" s="1"/>
  <c r="N6" i="11" s="1"/>
  <c r="Q7" i="11"/>
  <c r="P7" i="11"/>
  <c r="O7" i="11"/>
  <c r="M7" i="11"/>
  <c r="Q6" i="11"/>
  <c r="P6" i="11"/>
  <c r="O6" i="11"/>
  <c r="M6" i="11"/>
  <c r="K124" i="11"/>
  <c r="J124" i="11"/>
  <c r="H124" i="11"/>
  <c r="F124" i="11"/>
  <c r="K123" i="11"/>
  <c r="J123" i="11"/>
  <c r="H123" i="11"/>
  <c r="F123" i="11"/>
  <c r="K122" i="11"/>
  <c r="J122" i="11"/>
  <c r="H122" i="11"/>
  <c r="K121" i="11"/>
  <c r="J121" i="11"/>
  <c r="H121" i="11"/>
  <c r="K120" i="11"/>
  <c r="J120" i="11"/>
  <c r="H120" i="11"/>
  <c r="F120" i="11"/>
  <c r="K119" i="11"/>
  <c r="J119" i="11"/>
  <c r="H119" i="11"/>
  <c r="F119" i="11"/>
  <c r="K118" i="11"/>
  <c r="J118" i="11"/>
  <c r="H118" i="11"/>
  <c r="K117" i="11"/>
  <c r="J117" i="11"/>
  <c r="H117" i="11"/>
  <c r="F117" i="11"/>
  <c r="K116" i="11"/>
  <c r="J116" i="11"/>
  <c r="H116" i="11"/>
  <c r="K115" i="11"/>
  <c r="I115" i="11"/>
  <c r="J115" i="11" s="1"/>
  <c r="G115" i="11"/>
  <c r="H115" i="11" s="1"/>
  <c r="E115" i="11"/>
  <c r="F115" i="11" s="1"/>
  <c r="D115" i="11"/>
  <c r="K114" i="11"/>
  <c r="J114" i="11"/>
  <c r="H114" i="11"/>
  <c r="F114" i="11"/>
  <c r="K113" i="11"/>
  <c r="J113" i="11"/>
  <c r="H113" i="11"/>
  <c r="F113" i="11"/>
  <c r="K112" i="11"/>
  <c r="J112" i="11"/>
  <c r="H112" i="11"/>
  <c r="F112" i="11"/>
  <c r="K111" i="11"/>
  <c r="J111" i="11"/>
  <c r="H111" i="11"/>
  <c r="F111" i="11"/>
  <c r="K110" i="11"/>
  <c r="J110" i="11"/>
  <c r="H110" i="11"/>
  <c r="F110" i="11"/>
  <c r="K109" i="11"/>
  <c r="J109" i="11"/>
  <c r="H109" i="11"/>
  <c r="F109" i="11"/>
  <c r="K108" i="11"/>
  <c r="J108" i="11"/>
  <c r="H108" i="11"/>
  <c r="F108" i="11"/>
  <c r="K107" i="11"/>
  <c r="J107" i="11"/>
  <c r="H107" i="11"/>
  <c r="F107" i="11"/>
  <c r="K106" i="11"/>
  <c r="J106" i="11"/>
  <c r="H106" i="11"/>
  <c r="F106" i="11"/>
  <c r="K105" i="11"/>
  <c r="J105" i="11"/>
  <c r="H105" i="11"/>
  <c r="F105" i="11"/>
  <c r="K104" i="11"/>
  <c r="J104" i="11"/>
  <c r="H104" i="11"/>
  <c r="F104" i="11"/>
  <c r="K103" i="11"/>
  <c r="J103" i="11"/>
  <c r="H103" i="11"/>
  <c r="F103" i="11"/>
  <c r="K102" i="11"/>
  <c r="J102" i="11"/>
  <c r="H102" i="11"/>
  <c r="F102" i="11"/>
  <c r="K101" i="11"/>
  <c r="J101" i="11"/>
  <c r="H101" i="11"/>
  <c r="F101" i="11"/>
  <c r="K100" i="11"/>
  <c r="J100" i="11"/>
  <c r="H100" i="11"/>
  <c r="K99" i="11"/>
  <c r="J99" i="11"/>
  <c r="H99" i="11"/>
  <c r="K98" i="11"/>
  <c r="J98" i="11"/>
  <c r="H98" i="11"/>
  <c r="F98" i="11"/>
  <c r="K97" i="11"/>
  <c r="J97" i="11"/>
  <c r="H97" i="11"/>
  <c r="F97" i="11"/>
  <c r="K96" i="11"/>
  <c r="J96" i="11"/>
  <c r="H96" i="11"/>
  <c r="F96" i="11"/>
  <c r="K95" i="11"/>
  <c r="J95" i="11"/>
  <c r="H95" i="11"/>
  <c r="F95" i="11"/>
  <c r="K94" i="11"/>
  <c r="J94" i="11"/>
  <c r="H94" i="11"/>
  <c r="K93" i="11"/>
  <c r="J93" i="11"/>
  <c r="H93" i="11"/>
  <c r="F93" i="11"/>
  <c r="K92" i="11"/>
  <c r="J92" i="11"/>
  <c r="H92" i="11"/>
  <c r="F92" i="11"/>
  <c r="K91" i="11"/>
  <c r="J91" i="11"/>
  <c r="H91" i="11"/>
  <c r="K90" i="11"/>
  <c r="J90" i="11"/>
  <c r="H90" i="11"/>
  <c r="F90" i="11"/>
  <c r="K89" i="11"/>
  <c r="J89" i="11"/>
  <c r="H89" i="11"/>
  <c r="F89" i="11"/>
  <c r="K88" i="11"/>
  <c r="J88" i="11"/>
  <c r="H88" i="11"/>
  <c r="F88" i="11"/>
  <c r="K87" i="11"/>
  <c r="J87" i="11"/>
  <c r="H87" i="11"/>
  <c r="F87" i="11"/>
  <c r="K86" i="11"/>
  <c r="J86" i="11"/>
  <c r="H86" i="11"/>
  <c r="F86" i="11"/>
  <c r="K85" i="11"/>
  <c r="J85" i="11"/>
  <c r="H85" i="11"/>
  <c r="F85" i="11"/>
  <c r="K84" i="11"/>
  <c r="I84" i="11"/>
  <c r="J84" i="11" s="1"/>
  <c r="G84" i="11"/>
  <c r="H84" i="11" s="1"/>
  <c r="E84" i="11"/>
  <c r="F84" i="11" s="1"/>
  <c r="D84" i="11"/>
  <c r="K83" i="11"/>
  <c r="J83" i="11"/>
  <c r="H83" i="11"/>
  <c r="K82" i="11"/>
  <c r="J82" i="11"/>
  <c r="H82" i="11"/>
  <c r="F82" i="11"/>
  <c r="K81" i="11"/>
  <c r="J81" i="11"/>
  <c r="H81" i="11"/>
  <c r="F81" i="11"/>
  <c r="K80" i="11"/>
  <c r="J80" i="11"/>
  <c r="H80" i="11"/>
  <c r="F80" i="11"/>
  <c r="K79" i="11"/>
  <c r="J79" i="11"/>
  <c r="H79" i="11"/>
  <c r="F79" i="11"/>
  <c r="K78" i="11"/>
  <c r="J78" i="11"/>
  <c r="H78" i="11"/>
  <c r="F78" i="11"/>
  <c r="K77" i="11"/>
  <c r="J77" i="11"/>
  <c r="H77" i="11"/>
  <c r="F77" i="11"/>
  <c r="K76" i="11"/>
  <c r="J76" i="11"/>
  <c r="H76" i="11"/>
  <c r="K75" i="11"/>
  <c r="J75" i="11"/>
  <c r="H75" i="11"/>
  <c r="F75" i="11"/>
  <c r="K74" i="11"/>
  <c r="J74" i="11"/>
  <c r="H74" i="11"/>
  <c r="K73" i="11"/>
  <c r="J73" i="11"/>
  <c r="H73" i="11"/>
  <c r="F73" i="11"/>
  <c r="K72" i="11"/>
  <c r="J72" i="11"/>
  <c r="H72" i="11"/>
  <c r="F72" i="11"/>
  <c r="K71" i="11"/>
  <c r="J71" i="11"/>
  <c r="H71" i="11"/>
  <c r="F71" i="11"/>
  <c r="K70" i="11"/>
  <c r="J70" i="11"/>
  <c r="H70" i="11"/>
  <c r="K69" i="11"/>
  <c r="I69" i="11"/>
  <c r="J69" i="11" s="1"/>
  <c r="G69" i="11"/>
  <c r="H69" i="11" s="1"/>
  <c r="E69" i="11"/>
  <c r="F69" i="11" s="1"/>
  <c r="D69" i="11"/>
  <c r="K68" i="11"/>
  <c r="J68" i="11"/>
  <c r="H68" i="11"/>
  <c r="F68" i="11"/>
  <c r="K67" i="11"/>
  <c r="J67" i="11"/>
  <c r="H67" i="11"/>
  <c r="F67" i="11"/>
  <c r="K66" i="11"/>
  <c r="J66" i="11"/>
  <c r="H66" i="11"/>
  <c r="F66" i="11"/>
  <c r="K65" i="11"/>
  <c r="J65" i="11"/>
  <c r="H65" i="11"/>
  <c r="K64" i="11"/>
  <c r="J64" i="11"/>
  <c r="H64" i="11"/>
  <c r="K63" i="11"/>
  <c r="J63" i="11"/>
  <c r="H63" i="11"/>
  <c r="F63" i="11"/>
  <c r="K62" i="11"/>
  <c r="J62" i="11"/>
  <c r="H62" i="11"/>
  <c r="K61" i="11"/>
  <c r="J61" i="11"/>
  <c r="H61" i="11"/>
  <c r="F61" i="11"/>
  <c r="K60" i="11"/>
  <c r="J60" i="11"/>
  <c r="H60" i="11"/>
  <c r="F60" i="11"/>
  <c r="K59" i="11"/>
  <c r="J59" i="11"/>
  <c r="H59" i="11"/>
  <c r="F59" i="11"/>
  <c r="K58" i="11"/>
  <c r="J58" i="11"/>
  <c r="H58" i="11"/>
  <c r="F58" i="11"/>
  <c r="K57" i="11"/>
  <c r="J57" i="11"/>
  <c r="H57" i="11"/>
  <c r="F57" i="11"/>
  <c r="K56" i="11"/>
  <c r="J56" i="11"/>
  <c r="H56" i="11"/>
  <c r="F56" i="11"/>
  <c r="K55" i="11"/>
  <c r="J55" i="11"/>
  <c r="H55" i="11"/>
  <c r="F55" i="11"/>
  <c r="K54" i="11"/>
  <c r="J54" i="11"/>
  <c r="H54" i="11"/>
  <c r="F54" i="11"/>
  <c r="K53" i="11"/>
  <c r="J53" i="11"/>
  <c r="H53" i="11"/>
  <c r="F53" i="11"/>
  <c r="K52" i="11"/>
  <c r="J52" i="11"/>
  <c r="H52" i="11"/>
  <c r="F52" i="11"/>
  <c r="K51" i="11"/>
  <c r="J51" i="11"/>
  <c r="H51" i="11"/>
  <c r="K50" i="11"/>
  <c r="J50" i="11"/>
  <c r="H50" i="11"/>
  <c r="F50" i="11"/>
  <c r="K49" i="11"/>
  <c r="J49" i="11"/>
  <c r="H49" i="11"/>
  <c r="F49" i="11"/>
  <c r="K48" i="11"/>
  <c r="I48" i="11"/>
  <c r="J48" i="11" s="1"/>
  <c r="G48" i="11"/>
  <c r="H48" i="11" s="1"/>
  <c r="E48" i="11"/>
  <c r="F48" i="11" s="1"/>
  <c r="D48" i="11"/>
  <c r="K47" i="11"/>
  <c r="J47" i="11"/>
  <c r="H47" i="11"/>
  <c r="K46" i="11"/>
  <c r="J46" i="11"/>
  <c r="H46" i="11"/>
  <c r="F46" i="11"/>
  <c r="K45" i="11"/>
  <c r="J45" i="11"/>
  <c r="H45" i="11"/>
  <c r="F45" i="11"/>
  <c r="K44" i="11"/>
  <c r="J44" i="11"/>
  <c r="H44" i="11"/>
  <c r="F44" i="11"/>
  <c r="K43" i="11"/>
  <c r="J43" i="11"/>
  <c r="H43" i="11"/>
  <c r="K42" i="11"/>
  <c r="J42" i="11"/>
  <c r="H42" i="11"/>
  <c r="F42" i="11"/>
  <c r="K41" i="11"/>
  <c r="J41" i="11"/>
  <c r="H41" i="11"/>
  <c r="F41" i="11"/>
  <c r="K40" i="11"/>
  <c r="J40" i="11"/>
  <c r="H40" i="11"/>
  <c r="F40" i="11"/>
  <c r="K39" i="11"/>
  <c r="J39" i="11"/>
  <c r="H39" i="11"/>
  <c r="F39" i="11"/>
  <c r="K38" i="11"/>
  <c r="J38" i="11"/>
  <c r="H38" i="11"/>
  <c r="K37" i="11"/>
  <c r="J37" i="11"/>
  <c r="H37" i="11"/>
  <c r="F37" i="11"/>
  <c r="K36" i="11"/>
  <c r="J36" i="11"/>
  <c r="H36" i="11"/>
  <c r="K35" i="11"/>
  <c r="J35" i="11"/>
  <c r="H35" i="11"/>
  <c r="F35" i="11"/>
  <c r="K34" i="11"/>
  <c r="J34" i="11"/>
  <c r="H34" i="11"/>
  <c r="F34" i="11"/>
  <c r="K33" i="11"/>
  <c r="J33" i="11"/>
  <c r="H33" i="11"/>
  <c r="F33" i="11"/>
  <c r="K32" i="11"/>
  <c r="J32" i="11"/>
  <c r="H32" i="11"/>
  <c r="F32" i="11"/>
  <c r="K31" i="11"/>
  <c r="J31" i="11"/>
  <c r="H31" i="11"/>
  <c r="F31" i="11"/>
  <c r="K30" i="11"/>
  <c r="I30" i="11"/>
  <c r="J30" i="11" s="1"/>
  <c r="G30" i="11"/>
  <c r="H30" i="11" s="1"/>
  <c r="E30" i="11"/>
  <c r="F30" i="11" s="1"/>
  <c r="D30" i="11"/>
  <c r="K29" i="11"/>
  <c r="J29" i="11"/>
  <c r="H29" i="11"/>
  <c r="F29" i="11"/>
  <c r="K28" i="11"/>
  <c r="J28" i="11"/>
  <c r="H28" i="11"/>
  <c r="F28" i="11"/>
  <c r="K27" i="11"/>
  <c r="J27" i="11"/>
  <c r="H27" i="11"/>
  <c r="F27" i="11"/>
  <c r="K26" i="11"/>
  <c r="J26" i="11"/>
  <c r="H26" i="11"/>
  <c r="F26" i="11"/>
  <c r="K25" i="11"/>
  <c r="J25" i="11"/>
  <c r="H25" i="11"/>
  <c r="F25" i="11"/>
  <c r="K24" i="11"/>
  <c r="J24" i="11"/>
  <c r="H24" i="11"/>
  <c r="F24" i="11"/>
  <c r="K23" i="11"/>
  <c r="J23" i="11"/>
  <c r="H23" i="11"/>
  <c r="K22" i="11"/>
  <c r="J22" i="11"/>
  <c r="H22" i="11"/>
  <c r="K21" i="11"/>
  <c r="J21" i="11"/>
  <c r="H21" i="11"/>
  <c r="F21" i="11"/>
  <c r="K20" i="11"/>
  <c r="J20" i="11"/>
  <c r="H20" i="11"/>
  <c r="F20" i="11"/>
  <c r="K19" i="11"/>
  <c r="J19" i="11"/>
  <c r="H19" i="11"/>
  <c r="F19" i="11"/>
  <c r="K18" i="11"/>
  <c r="J18" i="11"/>
  <c r="H18" i="11"/>
  <c r="F18" i="11"/>
  <c r="K17" i="11"/>
  <c r="I17" i="11"/>
  <c r="J17" i="11" s="1"/>
  <c r="G17" i="11"/>
  <c r="H17" i="11" s="1"/>
  <c r="E17" i="11"/>
  <c r="F17" i="11" s="1"/>
  <c r="D17" i="11"/>
  <c r="K16" i="11"/>
  <c r="J16" i="11"/>
  <c r="H16" i="11"/>
  <c r="F16" i="11"/>
  <c r="K15" i="11"/>
  <c r="J15" i="11"/>
  <c r="H15" i="11"/>
  <c r="F15" i="11"/>
  <c r="K14" i="11"/>
  <c r="J14" i="11"/>
  <c r="H14" i="11"/>
  <c r="F14" i="11"/>
  <c r="K13" i="11"/>
  <c r="J13" i="11"/>
  <c r="H13" i="11"/>
  <c r="K12" i="11"/>
  <c r="J12" i="11"/>
  <c r="H12" i="11"/>
  <c r="F12" i="11"/>
  <c r="K11" i="11"/>
  <c r="J11" i="11"/>
  <c r="H11" i="11"/>
  <c r="F11" i="11"/>
  <c r="K10" i="11"/>
  <c r="J10" i="11"/>
  <c r="H10" i="11"/>
  <c r="F10" i="11"/>
  <c r="K9" i="11"/>
  <c r="J9" i="11"/>
  <c r="H9" i="11"/>
  <c r="F9" i="11"/>
  <c r="K8" i="11"/>
  <c r="K125" i="11" s="1"/>
  <c r="J8" i="11"/>
  <c r="H8" i="11"/>
  <c r="K7" i="11"/>
  <c r="I7" i="11"/>
  <c r="J7" i="11" s="1"/>
  <c r="G7" i="11"/>
  <c r="H7" i="11" s="1"/>
  <c r="E7" i="11"/>
  <c r="F7" i="11" s="1"/>
  <c r="D7" i="11"/>
  <c r="I6" i="11"/>
  <c r="J6" i="11" s="1"/>
  <c r="G6" i="11"/>
  <c r="K6" i="11" s="1"/>
  <c r="E6" i="11"/>
  <c r="F6" i="11" s="1"/>
  <c r="D6" i="11"/>
  <c r="H6" i="11" l="1"/>
  <c r="AF126" i="8" l="1"/>
  <c r="AF125" i="8"/>
  <c r="AF124" i="8"/>
  <c r="AF123" i="8"/>
  <c r="AF122" i="8"/>
  <c r="AF121" i="8"/>
  <c r="AF120" i="8"/>
  <c r="AF119" i="8"/>
  <c r="AF118" i="8"/>
  <c r="AF117" i="8"/>
  <c r="AF116" i="8"/>
  <c r="AF114" i="8"/>
  <c r="AF113" i="8"/>
  <c r="AF112" i="8"/>
  <c r="AF111" i="8"/>
  <c r="AF110" i="8"/>
  <c r="AF109" i="8"/>
  <c r="AF108" i="8"/>
  <c r="AF107" i="8"/>
  <c r="AF106" i="8"/>
  <c r="AF105" i="8"/>
  <c r="AF104" i="8"/>
  <c r="AF103" i="8"/>
  <c r="AF102" i="8"/>
  <c r="AF101" i="8"/>
  <c r="AF100" i="8"/>
  <c r="AF99" i="8"/>
  <c r="AF98" i="8"/>
  <c r="AF97" i="8"/>
  <c r="AF96" i="8"/>
  <c r="AF95" i="8"/>
  <c r="AF94" i="8"/>
  <c r="AF93" i="8"/>
  <c r="AF92" i="8"/>
  <c r="AF91" i="8"/>
  <c r="AF90" i="8"/>
  <c r="AF89" i="8"/>
  <c r="AF88" i="8"/>
  <c r="AF87" i="8"/>
  <c r="AF86" i="8"/>
  <c r="AF85" i="8"/>
  <c r="AF83" i="8"/>
  <c r="AF82" i="8"/>
  <c r="AF81" i="8"/>
  <c r="AF80" i="8"/>
  <c r="AF79" i="8"/>
  <c r="AF78" i="8"/>
  <c r="AF77" i="8"/>
  <c r="AF76" i="8"/>
  <c r="AF75" i="8"/>
  <c r="AF74" i="8"/>
  <c r="AF73" i="8"/>
  <c r="AF72" i="8"/>
  <c r="AF71" i="8"/>
  <c r="AF70" i="8"/>
  <c r="AF68" i="8"/>
  <c r="AF67" i="8"/>
  <c r="AF66" i="8"/>
  <c r="AF65" i="8"/>
  <c r="AF64" i="8"/>
  <c r="AF63" i="8"/>
  <c r="AF62" i="8"/>
  <c r="AF61" i="8"/>
  <c r="AF60" i="8"/>
  <c r="AF59" i="8"/>
  <c r="AF58" i="8"/>
  <c r="AF57" i="8"/>
  <c r="AF56" i="8"/>
  <c r="AF55" i="8"/>
  <c r="AF54" i="8"/>
  <c r="AF53" i="8"/>
  <c r="AF52" i="8"/>
  <c r="AF51" i="8"/>
  <c r="AF50" i="8"/>
  <c r="AF49" i="8"/>
  <c r="AF48" i="8"/>
  <c r="AF47" i="8"/>
  <c r="AF46" i="8"/>
  <c r="AF45" i="8"/>
  <c r="AF44" i="8"/>
  <c r="AF43" i="8"/>
  <c r="AF42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AF9" i="8"/>
  <c r="AF8" i="8"/>
  <c r="AF7" i="8"/>
  <c r="AB125" i="8"/>
  <c r="AB124" i="8"/>
  <c r="AB123" i="8"/>
  <c r="AB122" i="8"/>
  <c r="AB121" i="8"/>
  <c r="AB120" i="8"/>
  <c r="AB119" i="8"/>
  <c r="AB118" i="8"/>
  <c r="AB117" i="8"/>
  <c r="AB116" i="8"/>
  <c r="AB114" i="8"/>
  <c r="AB113" i="8"/>
  <c r="AB112" i="8"/>
  <c r="AB111" i="8"/>
  <c r="AB110" i="8"/>
  <c r="AB109" i="8"/>
  <c r="AB108" i="8"/>
  <c r="AB107" i="8"/>
  <c r="AB106" i="8"/>
  <c r="AB105" i="8"/>
  <c r="AB104" i="8"/>
  <c r="AB103" i="8"/>
  <c r="AB102" i="8"/>
  <c r="AB101" i="8"/>
  <c r="AB100" i="8"/>
  <c r="AB99" i="8"/>
  <c r="AB98" i="8"/>
  <c r="AB97" i="8"/>
  <c r="AB96" i="8"/>
  <c r="AB95" i="8"/>
  <c r="AB94" i="8"/>
  <c r="AB93" i="8"/>
  <c r="AB92" i="8"/>
  <c r="AB91" i="8"/>
  <c r="AB90" i="8"/>
  <c r="AB89" i="8"/>
  <c r="AB88" i="8"/>
  <c r="AB87" i="8"/>
  <c r="AB86" i="8"/>
  <c r="AB85" i="8"/>
  <c r="X125" i="8"/>
  <c r="X124" i="8"/>
  <c r="X123" i="8"/>
  <c r="X122" i="8"/>
  <c r="X121" i="8"/>
  <c r="X120" i="8"/>
  <c r="X119" i="8"/>
  <c r="X118" i="8"/>
  <c r="X117" i="8"/>
  <c r="X116" i="8"/>
  <c r="X114" i="8"/>
  <c r="X113" i="8"/>
  <c r="X112" i="8"/>
  <c r="X111" i="8"/>
  <c r="X110" i="8"/>
  <c r="X109" i="8"/>
  <c r="X108" i="8"/>
  <c r="X107" i="8"/>
  <c r="X106" i="8"/>
  <c r="X105" i="8"/>
  <c r="X104" i="8"/>
  <c r="X103" i="8"/>
  <c r="X102" i="8"/>
  <c r="X101" i="8"/>
  <c r="X100" i="8"/>
  <c r="X99" i="8"/>
  <c r="X98" i="8"/>
  <c r="X97" i="8"/>
  <c r="X96" i="8"/>
  <c r="X95" i="8"/>
  <c r="X94" i="8"/>
  <c r="X93" i="8"/>
  <c r="X92" i="8"/>
  <c r="X91" i="8"/>
  <c r="X90" i="8"/>
  <c r="X89" i="8"/>
  <c r="X88" i="8"/>
  <c r="X87" i="8"/>
  <c r="X86" i="8"/>
  <c r="X85" i="8"/>
  <c r="AB83" i="8"/>
  <c r="AB82" i="8"/>
  <c r="AB81" i="8"/>
  <c r="AB80" i="8"/>
  <c r="AB79" i="8"/>
  <c r="AB78" i="8"/>
  <c r="AB77" i="8"/>
  <c r="AB76" i="8"/>
  <c r="AB75" i="8"/>
  <c r="AB74" i="8"/>
  <c r="AB73" i="8"/>
  <c r="AB72" i="8"/>
  <c r="AB71" i="8"/>
  <c r="X83" i="8"/>
  <c r="X82" i="8"/>
  <c r="X81" i="8"/>
  <c r="X80" i="8"/>
  <c r="X79" i="8"/>
  <c r="X78" i="8"/>
  <c r="X77" i="8"/>
  <c r="X76" i="8"/>
  <c r="X75" i="8"/>
  <c r="X74" i="8"/>
  <c r="X73" i="8"/>
  <c r="X72" i="8"/>
  <c r="X71" i="8"/>
  <c r="AB70" i="8"/>
  <c r="AB68" i="8"/>
  <c r="AB67" i="8"/>
  <c r="AB66" i="8"/>
  <c r="AB65" i="8"/>
  <c r="AB64" i="8"/>
  <c r="AB63" i="8"/>
  <c r="AB62" i="8"/>
  <c r="AB61" i="8"/>
  <c r="AB60" i="8"/>
  <c r="AB59" i="8"/>
  <c r="AB58" i="8"/>
  <c r="AB57" i="8"/>
  <c r="AB56" i="8"/>
  <c r="AB55" i="8"/>
  <c r="AB54" i="8"/>
  <c r="AB53" i="8"/>
  <c r="AB52" i="8"/>
  <c r="AB51" i="8"/>
  <c r="AB50" i="8"/>
  <c r="AB49" i="8"/>
  <c r="AB48" i="8"/>
  <c r="AB47" i="8"/>
  <c r="AB46" i="8"/>
  <c r="AB45" i="8"/>
  <c r="AB44" i="8"/>
  <c r="AB43" i="8"/>
  <c r="AB42" i="8"/>
  <c r="AB41" i="8"/>
  <c r="AB40" i="8"/>
  <c r="AB39" i="8"/>
  <c r="AB38" i="8"/>
  <c r="AB37" i="8"/>
  <c r="AB36" i="8"/>
  <c r="AB35" i="8"/>
  <c r="AB34" i="8"/>
  <c r="AB33" i="8"/>
  <c r="AB32" i="8"/>
  <c r="AB31" i="8"/>
  <c r="AB30" i="8"/>
  <c r="AB29" i="8"/>
  <c r="AB28" i="8"/>
  <c r="AB27" i="8"/>
  <c r="AB26" i="8"/>
  <c r="AB25" i="8"/>
  <c r="AB24" i="8"/>
  <c r="AB23" i="8"/>
  <c r="AB22" i="8"/>
  <c r="AB21" i="8"/>
  <c r="AB20" i="8"/>
  <c r="AB19" i="8"/>
  <c r="AB18" i="8"/>
  <c r="AB17" i="8"/>
  <c r="AB16" i="8"/>
  <c r="AB15" i="8"/>
  <c r="AB14" i="8"/>
  <c r="AB13" i="8"/>
  <c r="AB12" i="8"/>
  <c r="AB11" i="8"/>
  <c r="AB10" i="8"/>
  <c r="AB9" i="8"/>
  <c r="X70" i="8"/>
  <c r="X68" i="8"/>
  <c r="X67" i="8"/>
  <c r="X66" i="8"/>
  <c r="X65" i="8"/>
  <c r="X64" i="8"/>
  <c r="X63" i="8"/>
  <c r="X62" i="8"/>
  <c r="X61" i="8"/>
  <c r="X60" i="8"/>
  <c r="X59" i="8"/>
  <c r="X58" i="8"/>
  <c r="X57" i="8"/>
  <c r="X56" i="8"/>
  <c r="X55" i="8"/>
  <c r="X54" i="8"/>
  <c r="X53" i="8"/>
  <c r="X52" i="8"/>
  <c r="X51" i="8"/>
  <c r="X50" i="8"/>
  <c r="X49" i="8"/>
  <c r="X48" i="8"/>
  <c r="X47" i="8"/>
  <c r="X46" i="8"/>
  <c r="X45" i="8"/>
  <c r="X44" i="8"/>
  <c r="X43" i="8"/>
  <c r="X42" i="8"/>
  <c r="X41" i="8"/>
  <c r="X40" i="8"/>
  <c r="X39" i="8"/>
  <c r="X38" i="8"/>
  <c r="X37" i="8"/>
  <c r="X36" i="8"/>
  <c r="X35" i="8"/>
  <c r="X34" i="8"/>
  <c r="X33" i="8"/>
  <c r="X32" i="8"/>
  <c r="X31" i="8"/>
  <c r="X30" i="8"/>
  <c r="X29" i="8"/>
  <c r="X28" i="8"/>
  <c r="X27" i="8"/>
  <c r="X26" i="8"/>
  <c r="X25" i="8"/>
  <c r="X24" i="8"/>
  <c r="X23" i="8"/>
  <c r="X22" i="8"/>
  <c r="X21" i="8"/>
  <c r="X20" i="8"/>
  <c r="X19" i="8"/>
  <c r="X18" i="8"/>
  <c r="X17" i="8"/>
  <c r="X16" i="8"/>
  <c r="X15" i="8"/>
  <c r="X14" i="8"/>
  <c r="X13" i="8"/>
  <c r="X12" i="8"/>
  <c r="X11" i="8"/>
  <c r="X10" i="8"/>
  <c r="X9" i="8"/>
  <c r="AB8" i="8"/>
  <c r="AB7" i="8"/>
  <c r="X8" i="8"/>
  <c r="X7" i="8"/>
  <c r="T125" i="8"/>
  <c r="T124" i="8"/>
  <c r="T123" i="8"/>
  <c r="T122" i="8"/>
  <c r="T121" i="8"/>
  <c r="T120" i="8"/>
  <c r="T119" i="8"/>
  <c r="T118" i="8"/>
  <c r="T117" i="8"/>
  <c r="T116" i="8"/>
  <c r="T114" i="8"/>
  <c r="T113" i="8"/>
  <c r="T112" i="8"/>
  <c r="T111" i="8"/>
  <c r="T110" i="8"/>
  <c r="T109" i="8"/>
  <c r="T108" i="8"/>
  <c r="T107" i="8"/>
  <c r="T106" i="8"/>
  <c r="T105" i="8"/>
  <c r="T104" i="8"/>
  <c r="T103" i="8"/>
  <c r="T102" i="8"/>
  <c r="T101" i="8"/>
  <c r="T100" i="8"/>
  <c r="T99" i="8"/>
  <c r="T98" i="8"/>
  <c r="T97" i="8"/>
  <c r="T96" i="8"/>
  <c r="T95" i="8"/>
  <c r="T94" i="8"/>
  <c r="T93" i="8"/>
  <c r="T92" i="8"/>
  <c r="T91" i="8"/>
  <c r="T90" i="8"/>
  <c r="T89" i="8"/>
  <c r="T88" i="8"/>
  <c r="T87" i="8"/>
  <c r="T86" i="8"/>
  <c r="T85" i="8"/>
  <c r="T83" i="8"/>
  <c r="T82" i="8"/>
  <c r="T81" i="8"/>
  <c r="T80" i="8"/>
  <c r="T79" i="8"/>
  <c r="T78" i="8"/>
  <c r="T77" i="8"/>
  <c r="T76" i="8"/>
  <c r="T75" i="8"/>
  <c r="T74" i="8"/>
  <c r="T73" i="8"/>
  <c r="T72" i="8"/>
  <c r="T71" i="8"/>
  <c r="T70" i="8"/>
  <c r="T68" i="8"/>
  <c r="T67" i="8"/>
  <c r="T66" i="8"/>
  <c r="T65" i="8"/>
  <c r="T64" i="8"/>
  <c r="T63" i="8"/>
  <c r="T62" i="8"/>
  <c r="T61" i="8"/>
  <c r="T60" i="8"/>
  <c r="T59" i="8"/>
  <c r="T58" i="8"/>
  <c r="T57" i="8"/>
  <c r="T56" i="8"/>
  <c r="T55" i="8"/>
  <c r="T54" i="8"/>
  <c r="T53" i="8"/>
  <c r="T52" i="8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T38" i="8"/>
  <c r="T37" i="8"/>
  <c r="T36" i="8"/>
  <c r="T35" i="8"/>
  <c r="T34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T13" i="8"/>
  <c r="T12" i="8"/>
  <c r="T11" i="8"/>
  <c r="T10" i="8"/>
  <c r="T9" i="8"/>
  <c r="P125" i="8"/>
  <c r="P124" i="8"/>
  <c r="P123" i="8"/>
  <c r="P122" i="8"/>
  <c r="P121" i="8"/>
  <c r="P120" i="8"/>
  <c r="P119" i="8"/>
  <c r="P118" i="8"/>
  <c r="P117" i="8"/>
  <c r="P116" i="8"/>
  <c r="P114" i="8"/>
  <c r="P113" i="8"/>
  <c r="P112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T8" i="8"/>
  <c r="T7" i="8"/>
  <c r="P8" i="8"/>
  <c r="P7" i="8"/>
  <c r="H125" i="8"/>
  <c r="H124" i="8"/>
  <c r="H123" i="8"/>
  <c r="H122" i="8"/>
  <c r="H121" i="8"/>
  <c r="H120" i="8"/>
  <c r="H119" i="8"/>
  <c r="H118" i="8"/>
  <c r="H117" i="8"/>
  <c r="L125" i="8"/>
  <c r="L124" i="8"/>
  <c r="L123" i="8"/>
  <c r="L122" i="8"/>
  <c r="L121" i="8"/>
  <c r="L120" i="8"/>
  <c r="L119" i="8"/>
  <c r="L118" i="8"/>
  <c r="L117" i="8"/>
  <c r="L116" i="8"/>
  <c r="H116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L85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H85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L70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L8" i="8"/>
  <c r="L7" i="8"/>
  <c r="H8" i="8"/>
  <c r="H7" i="8"/>
  <c r="D125" i="8"/>
  <c r="D124" i="8"/>
  <c r="D123" i="8"/>
  <c r="D122" i="8"/>
  <c r="D121" i="8"/>
  <c r="D120" i="8"/>
  <c r="D119" i="8"/>
  <c r="D118" i="8"/>
  <c r="D117" i="8"/>
  <c r="D116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E6" i="10"/>
  <c r="E18" i="10"/>
  <c r="E8" i="10"/>
  <c r="F124" i="10"/>
  <c r="F122" i="10"/>
  <c r="F121" i="10"/>
  <c r="F118" i="10"/>
  <c r="P125" i="10"/>
  <c r="D125" i="10"/>
  <c r="M125" i="10" s="1"/>
  <c r="P126" i="10"/>
  <c r="D126" i="10"/>
  <c r="M126" i="10" s="1"/>
  <c r="Q124" i="10"/>
  <c r="P124" i="10"/>
  <c r="D124" i="10"/>
  <c r="M124" i="10" s="1"/>
  <c r="P123" i="10"/>
  <c r="D123" i="10"/>
  <c r="M123" i="10" s="1"/>
  <c r="Q122" i="10"/>
  <c r="P122" i="10"/>
  <c r="D122" i="10"/>
  <c r="M122" i="10" s="1"/>
  <c r="Q121" i="10"/>
  <c r="P121" i="10"/>
  <c r="D121" i="10"/>
  <c r="M121" i="10" s="1"/>
  <c r="P120" i="10"/>
  <c r="D120" i="10"/>
  <c r="M120" i="10" s="1"/>
  <c r="P119" i="10"/>
  <c r="D119" i="10"/>
  <c r="M119" i="10" s="1"/>
  <c r="Q118" i="10"/>
  <c r="P118" i="10"/>
  <c r="D118" i="10"/>
  <c r="M118" i="10" s="1"/>
  <c r="P117" i="10"/>
  <c r="I117" i="10"/>
  <c r="G117" i="10"/>
  <c r="E117" i="10"/>
  <c r="D117" i="10"/>
  <c r="M117" i="10" s="1"/>
  <c r="P116" i="10"/>
  <c r="D116" i="10"/>
  <c r="M116" i="10" s="1"/>
  <c r="P115" i="10"/>
  <c r="D115" i="10"/>
  <c r="M115" i="10" s="1"/>
  <c r="P114" i="10"/>
  <c r="D114" i="10"/>
  <c r="H114" i="10" s="1"/>
  <c r="P113" i="10"/>
  <c r="D113" i="10"/>
  <c r="M113" i="10" s="1"/>
  <c r="P112" i="10"/>
  <c r="D112" i="10"/>
  <c r="M112" i="10" s="1"/>
  <c r="P111" i="10"/>
  <c r="D111" i="10"/>
  <c r="M111" i="10" s="1"/>
  <c r="P110" i="10"/>
  <c r="D110" i="10"/>
  <c r="M110" i="10" s="1"/>
  <c r="P109" i="10"/>
  <c r="D109" i="10"/>
  <c r="M109" i="10" s="1"/>
  <c r="P108" i="10"/>
  <c r="D108" i="10"/>
  <c r="M108" i="10" s="1"/>
  <c r="P107" i="10"/>
  <c r="D107" i="10"/>
  <c r="M107" i="10" s="1"/>
  <c r="P106" i="10"/>
  <c r="D106" i="10"/>
  <c r="M106" i="10" s="1"/>
  <c r="P105" i="10"/>
  <c r="D105" i="10"/>
  <c r="M105" i="10" s="1"/>
  <c r="P104" i="10"/>
  <c r="D104" i="10"/>
  <c r="M104" i="10" s="1"/>
  <c r="P103" i="10"/>
  <c r="D103" i="10"/>
  <c r="M103" i="10" s="1"/>
  <c r="P102" i="10"/>
  <c r="D102" i="10"/>
  <c r="M102" i="10" s="1"/>
  <c r="P101" i="10"/>
  <c r="D101" i="10"/>
  <c r="M101" i="10" s="1"/>
  <c r="P100" i="10"/>
  <c r="D100" i="10"/>
  <c r="M100" i="10" s="1"/>
  <c r="P99" i="10"/>
  <c r="D99" i="10"/>
  <c r="M99" i="10" s="1"/>
  <c r="P98" i="10"/>
  <c r="D98" i="10"/>
  <c r="M98" i="10" s="1"/>
  <c r="P97" i="10"/>
  <c r="D97" i="10"/>
  <c r="M97" i="10" s="1"/>
  <c r="P96" i="10"/>
  <c r="D96" i="10"/>
  <c r="M96" i="10" s="1"/>
  <c r="P95" i="10"/>
  <c r="D95" i="10"/>
  <c r="M95" i="10" s="1"/>
  <c r="P94" i="10"/>
  <c r="D94" i="10"/>
  <c r="M94" i="10" s="1"/>
  <c r="P93" i="10"/>
  <c r="D93" i="10"/>
  <c r="M93" i="10" s="1"/>
  <c r="P92" i="10"/>
  <c r="D92" i="10"/>
  <c r="H92" i="10" s="1"/>
  <c r="P91" i="10"/>
  <c r="D91" i="10"/>
  <c r="M91" i="10" s="1"/>
  <c r="P90" i="10"/>
  <c r="D90" i="10"/>
  <c r="M90" i="10" s="1"/>
  <c r="P89" i="10"/>
  <c r="D89" i="10"/>
  <c r="M89" i="10" s="1"/>
  <c r="P88" i="10"/>
  <c r="D88" i="10"/>
  <c r="M88" i="10" s="1"/>
  <c r="P87" i="10"/>
  <c r="D87" i="10"/>
  <c r="M87" i="10" s="1"/>
  <c r="P86" i="10"/>
  <c r="I86" i="10"/>
  <c r="G86" i="10"/>
  <c r="E86" i="10"/>
  <c r="D86" i="10"/>
  <c r="M86" i="10" s="1"/>
  <c r="P85" i="10"/>
  <c r="D85" i="10"/>
  <c r="M85" i="10" s="1"/>
  <c r="P84" i="10"/>
  <c r="D84" i="10"/>
  <c r="M84" i="10" s="1"/>
  <c r="P83" i="10"/>
  <c r="D83" i="10"/>
  <c r="M83" i="10" s="1"/>
  <c r="P82" i="10"/>
  <c r="D82" i="10"/>
  <c r="M82" i="10" s="1"/>
  <c r="P81" i="10"/>
  <c r="D81" i="10"/>
  <c r="M81" i="10" s="1"/>
  <c r="P80" i="10"/>
  <c r="D80" i="10"/>
  <c r="M80" i="10" s="1"/>
  <c r="P79" i="10"/>
  <c r="D79" i="10"/>
  <c r="M79" i="10" s="1"/>
  <c r="P78" i="10"/>
  <c r="D78" i="10"/>
  <c r="M78" i="10" s="1"/>
  <c r="P77" i="10"/>
  <c r="D77" i="10"/>
  <c r="M77" i="10" s="1"/>
  <c r="P76" i="10"/>
  <c r="D76" i="10"/>
  <c r="M76" i="10" s="1"/>
  <c r="P75" i="10"/>
  <c r="D75" i="10"/>
  <c r="M75" i="10" s="1"/>
  <c r="P74" i="10"/>
  <c r="D74" i="10"/>
  <c r="M74" i="10" s="1"/>
  <c r="P73" i="10"/>
  <c r="D73" i="10"/>
  <c r="M73" i="10" s="1"/>
  <c r="P72" i="10"/>
  <c r="D72" i="10"/>
  <c r="M72" i="10" s="1"/>
  <c r="P71" i="10"/>
  <c r="I71" i="10"/>
  <c r="G71" i="10"/>
  <c r="E71" i="10"/>
  <c r="D71" i="10"/>
  <c r="M71" i="10" s="1"/>
  <c r="P70" i="10"/>
  <c r="D70" i="10"/>
  <c r="M70" i="10" s="1"/>
  <c r="P69" i="10"/>
  <c r="D69" i="10"/>
  <c r="M69" i="10" s="1"/>
  <c r="P68" i="10"/>
  <c r="D68" i="10"/>
  <c r="M68" i="10" s="1"/>
  <c r="P67" i="10"/>
  <c r="D67" i="10"/>
  <c r="M67" i="10" s="1"/>
  <c r="P66" i="10"/>
  <c r="D66" i="10"/>
  <c r="M66" i="10" s="1"/>
  <c r="P65" i="10"/>
  <c r="D65" i="10"/>
  <c r="M65" i="10" s="1"/>
  <c r="P64" i="10"/>
  <c r="D64" i="10"/>
  <c r="M64" i="10" s="1"/>
  <c r="P63" i="10"/>
  <c r="D63" i="10"/>
  <c r="M63" i="10" s="1"/>
  <c r="P62" i="10"/>
  <c r="D62" i="10"/>
  <c r="M62" i="10" s="1"/>
  <c r="P61" i="10"/>
  <c r="D61" i="10"/>
  <c r="M61" i="10" s="1"/>
  <c r="P60" i="10"/>
  <c r="D60" i="10"/>
  <c r="M60" i="10" s="1"/>
  <c r="P59" i="10"/>
  <c r="D59" i="10"/>
  <c r="M59" i="10" s="1"/>
  <c r="P58" i="10"/>
  <c r="D58" i="10"/>
  <c r="M58" i="10" s="1"/>
  <c r="P57" i="10"/>
  <c r="D57" i="10"/>
  <c r="M57" i="10" s="1"/>
  <c r="P56" i="10"/>
  <c r="D56" i="10"/>
  <c r="M56" i="10" s="1"/>
  <c r="P55" i="10"/>
  <c r="D55" i="10"/>
  <c r="M55" i="10" s="1"/>
  <c r="P54" i="10"/>
  <c r="D54" i="10"/>
  <c r="M54" i="10" s="1"/>
  <c r="P53" i="10"/>
  <c r="D53" i="10"/>
  <c r="M53" i="10" s="1"/>
  <c r="P52" i="10"/>
  <c r="D52" i="10"/>
  <c r="M52" i="10" s="1"/>
  <c r="P51" i="10"/>
  <c r="I51" i="10"/>
  <c r="G51" i="10"/>
  <c r="E51" i="10"/>
  <c r="D51" i="10"/>
  <c r="M51" i="10" s="1"/>
  <c r="P50" i="10"/>
  <c r="D50" i="10"/>
  <c r="M50" i="10" s="1"/>
  <c r="P49" i="10"/>
  <c r="D49" i="10"/>
  <c r="M49" i="10" s="1"/>
  <c r="P48" i="10"/>
  <c r="D48" i="10"/>
  <c r="M48" i="10" s="1"/>
  <c r="P47" i="10"/>
  <c r="D47" i="10"/>
  <c r="P46" i="10"/>
  <c r="D46" i="10"/>
  <c r="M46" i="10" s="1"/>
  <c r="P45" i="10"/>
  <c r="D45" i="10"/>
  <c r="M45" i="10" s="1"/>
  <c r="P44" i="10"/>
  <c r="D44" i="10"/>
  <c r="M44" i="10" s="1"/>
  <c r="P43" i="10"/>
  <c r="D43" i="10"/>
  <c r="M43" i="10" s="1"/>
  <c r="P42" i="10"/>
  <c r="D42" i="10"/>
  <c r="M42" i="10" s="1"/>
  <c r="P41" i="10"/>
  <c r="D41" i="10"/>
  <c r="M41" i="10" s="1"/>
  <c r="P40" i="10"/>
  <c r="D40" i="10"/>
  <c r="M40" i="10" s="1"/>
  <c r="P39" i="10"/>
  <c r="D39" i="10"/>
  <c r="M39" i="10" s="1"/>
  <c r="P38" i="10"/>
  <c r="D38" i="10"/>
  <c r="M38" i="10" s="1"/>
  <c r="P37" i="10"/>
  <c r="D37" i="10"/>
  <c r="M37" i="10" s="1"/>
  <c r="P36" i="10"/>
  <c r="D36" i="10"/>
  <c r="M36" i="10" s="1"/>
  <c r="P35" i="10"/>
  <c r="D35" i="10"/>
  <c r="M35" i="10" s="1"/>
  <c r="P34" i="10"/>
  <c r="D34" i="10"/>
  <c r="M34" i="10" s="1"/>
  <c r="P33" i="10"/>
  <c r="D33" i="10"/>
  <c r="M33" i="10" s="1"/>
  <c r="P32" i="10"/>
  <c r="I32" i="10"/>
  <c r="G32" i="10"/>
  <c r="E32" i="10"/>
  <c r="D32" i="10"/>
  <c r="M32" i="10" s="1"/>
  <c r="P31" i="10"/>
  <c r="D31" i="10"/>
  <c r="M31" i="10" s="1"/>
  <c r="P30" i="10"/>
  <c r="D30" i="10"/>
  <c r="M30" i="10" s="1"/>
  <c r="P29" i="10"/>
  <c r="D29" i="10"/>
  <c r="M29" i="10" s="1"/>
  <c r="P28" i="10"/>
  <c r="D28" i="10"/>
  <c r="M28" i="10" s="1"/>
  <c r="P27" i="10"/>
  <c r="D27" i="10"/>
  <c r="M27" i="10" s="1"/>
  <c r="P26" i="10"/>
  <c r="D26" i="10"/>
  <c r="M26" i="10" s="1"/>
  <c r="P25" i="10"/>
  <c r="D25" i="10"/>
  <c r="M25" i="10" s="1"/>
  <c r="P24" i="10"/>
  <c r="D24" i="10"/>
  <c r="M24" i="10" s="1"/>
  <c r="P23" i="10"/>
  <c r="D23" i="10"/>
  <c r="M23" i="10" s="1"/>
  <c r="P22" i="10"/>
  <c r="D22" i="10"/>
  <c r="M22" i="10" s="1"/>
  <c r="P21" i="10"/>
  <c r="D21" i="10"/>
  <c r="M21" i="10" s="1"/>
  <c r="P20" i="10"/>
  <c r="D20" i="10"/>
  <c r="M20" i="10" s="1"/>
  <c r="P19" i="10"/>
  <c r="D19" i="10"/>
  <c r="M19" i="10" s="1"/>
  <c r="P18" i="10"/>
  <c r="I18" i="10"/>
  <c r="G18" i="10"/>
  <c r="D18" i="10"/>
  <c r="M18" i="10" s="1"/>
  <c r="P17" i="10"/>
  <c r="D17" i="10"/>
  <c r="M17" i="10" s="1"/>
  <c r="P16" i="10"/>
  <c r="D16" i="10"/>
  <c r="M16" i="10" s="1"/>
  <c r="P15" i="10"/>
  <c r="D15" i="10"/>
  <c r="M15" i="10" s="1"/>
  <c r="P14" i="10"/>
  <c r="D14" i="10"/>
  <c r="M14" i="10" s="1"/>
  <c r="P13" i="10"/>
  <c r="D13" i="10"/>
  <c r="M13" i="10" s="1"/>
  <c r="P12" i="10"/>
  <c r="D12" i="10"/>
  <c r="M12" i="10" s="1"/>
  <c r="P11" i="10"/>
  <c r="D11" i="10"/>
  <c r="M11" i="10" s="1"/>
  <c r="P10" i="10"/>
  <c r="D10" i="10"/>
  <c r="M10" i="10" s="1"/>
  <c r="P9" i="10"/>
  <c r="D9" i="10"/>
  <c r="M9" i="10" s="1"/>
  <c r="P8" i="10"/>
  <c r="I8" i="10"/>
  <c r="G8" i="10"/>
  <c r="D8" i="10"/>
  <c r="M8" i="10" s="1"/>
  <c r="P7" i="10"/>
  <c r="D7" i="10"/>
  <c r="M7" i="10" s="1"/>
  <c r="P6" i="10"/>
  <c r="I6" i="10"/>
  <c r="G6" i="10"/>
  <c r="D6" i="10"/>
  <c r="M6" i="10" s="1"/>
  <c r="F116" i="10" l="1"/>
  <c r="Q116" i="10" s="1"/>
  <c r="F102" i="10"/>
  <c r="Q102" i="10" s="1"/>
  <c r="F94" i="10"/>
  <c r="Q94" i="10" s="1"/>
  <c r="F95" i="10"/>
  <c r="Q95" i="10" s="1"/>
  <c r="F89" i="10"/>
  <c r="Q89" i="10" s="1"/>
  <c r="F90" i="10"/>
  <c r="Q90" i="10" s="1"/>
  <c r="F9" i="10"/>
  <c r="Q9" i="10" s="1"/>
  <c r="F10" i="10"/>
  <c r="Q10" i="10" s="1"/>
  <c r="F13" i="10"/>
  <c r="Q13" i="10" s="1"/>
  <c r="F72" i="10"/>
  <c r="Q72" i="10" s="1"/>
  <c r="F73" i="10"/>
  <c r="F74" i="10"/>
  <c r="Q74" i="10" s="1"/>
  <c r="F75" i="10"/>
  <c r="F76" i="10"/>
  <c r="Q76" i="10" s="1"/>
  <c r="F65" i="10"/>
  <c r="Q65" i="10" s="1"/>
  <c r="F66" i="10"/>
  <c r="Q66" i="10" s="1"/>
  <c r="F67" i="10"/>
  <c r="Q67" i="10" s="1"/>
  <c r="F61" i="10"/>
  <c r="Q61" i="10" s="1"/>
  <c r="F56" i="10"/>
  <c r="Q56" i="10" s="1"/>
  <c r="F57" i="10"/>
  <c r="F58" i="10"/>
  <c r="Q58" i="10" s="1"/>
  <c r="F53" i="10"/>
  <c r="Q53" i="10" s="1"/>
  <c r="F54" i="10"/>
  <c r="Q54" i="10" s="1"/>
  <c r="F49" i="10"/>
  <c r="Q49" i="10" s="1"/>
  <c r="F50" i="10"/>
  <c r="Q50" i="10" s="1"/>
  <c r="F43" i="10"/>
  <c r="Q43" i="10" s="1"/>
  <c r="F40" i="10"/>
  <c r="Q40" i="10" s="1"/>
  <c r="J116" i="10"/>
  <c r="J115" i="10"/>
  <c r="J114" i="10"/>
  <c r="J113" i="10"/>
  <c r="J112" i="10"/>
  <c r="J111" i="10"/>
  <c r="J110" i="10"/>
  <c r="J109" i="10"/>
  <c r="J108" i="10"/>
  <c r="J107" i="10"/>
  <c r="J106" i="10"/>
  <c r="J105" i="10"/>
  <c r="J104" i="10"/>
  <c r="J103" i="10"/>
  <c r="J102" i="10"/>
  <c r="J101" i="10"/>
  <c r="J100" i="10"/>
  <c r="J99" i="10"/>
  <c r="J98" i="10"/>
  <c r="J97" i="10"/>
  <c r="J96" i="10"/>
  <c r="J95" i="10"/>
  <c r="J94" i="10"/>
  <c r="J93" i="10"/>
  <c r="J92" i="10"/>
  <c r="J91" i="10"/>
  <c r="J90" i="10"/>
  <c r="J89" i="10"/>
  <c r="J88" i="10"/>
  <c r="J87" i="10"/>
  <c r="H116" i="10"/>
  <c r="H115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1" i="10"/>
  <c r="H90" i="10"/>
  <c r="H89" i="10"/>
  <c r="H88" i="10"/>
  <c r="H87" i="10"/>
  <c r="F125" i="10"/>
  <c r="Q125" i="10" s="1"/>
  <c r="H125" i="10"/>
  <c r="J125" i="10"/>
  <c r="K125" i="10"/>
  <c r="O125" i="10" s="1"/>
  <c r="N125" i="10" s="1"/>
  <c r="F117" i="10"/>
  <c r="Q117" i="10" s="1"/>
  <c r="H117" i="10"/>
  <c r="J117" i="10"/>
  <c r="F86" i="10"/>
  <c r="Q86" i="10" s="1"/>
  <c r="H86" i="10"/>
  <c r="J86" i="10"/>
  <c r="F71" i="10"/>
  <c r="Q71" i="10" s="1"/>
  <c r="H71" i="10"/>
  <c r="J71" i="10"/>
  <c r="F51" i="10"/>
  <c r="Q51" i="10" s="1"/>
  <c r="H51" i="10"/>
  <c r="J51" i="10"/>
  <c r="F32" i="10"/>
  <c r="Q32" i="10" s="1"/>
  <c r="H32" i="10"/>
  <c r="J32" i="10"/>
  <c r="F18" i="10"/>
  <c r="Q18" i="10" s="1"/>
  <c r="H18" i="10"/>
  <c r="J18" i="10"/>
  <c r="F19" i="10"/>
  <c r="F20" i="10"/>
  <c r="Q20" i="10" s="1"/>
  <c r="F21" i="10"/>
  <c r="Q21" i="10" s="1"/>
  <c r="F22" i="10"/>
  <c r="Q22" i="10" s="1"/>
  <c r="F23" i="10"/>
  <c r="F24" i="10"/>
  <c r="Q24" i="10" s="1"/>
  <c r="F25" i="10"/>
  <c r="F26" i="10"/>
  <c r="Q26" i="10" s="1"/>
  <c r="F8" i="10"/>
  <c r="Q8" i="10" s="1"/>
  <c r="H8" i="10"/>
  <c r="J8" i="10"/>
  <c r="F6" i="10"/>
  <c r="Q6" i="10" s="1"/>
  <c r="K6" i="10"/>
  <c r="O6" i="10" s="1"/>
  <c r="J6" i="10"/>
  <c r="H6" i="10"/>
  <c r="F7" i="10"/>
  <c r="Q7" i="10" s="1"/>
  <c r="H7" i="10"/>
  <c r="J7" i="10"/>
  <c r="K7" i="10"/>
  <c r="H9" i="10"/>
  <c r="J9" i="10"/>
  <c r="K9" i="10"/>
  <c r="H10" i="10"/>
  <c r="J10" i="10"/>
  <c r="K10" i="10"/>
  <c r="O10" i="10" s="1"/>
  <c r="N10" i="10" s="1"/>
  <c r="F11" i="10"/>
  <c r="Q11" i="10" s="1"/>
  <c r="H11" i="10"/>
  <c r="J11" i="10"/>
  <c r="K11" i="10"/>
  <c r="O11" i="10" s="1"/>
  <c r="N11" i="10" s="1"/>
  <c r="F12" i="10"/>
  <c r="Q12" i="10" s="1"/>
  <c r="H12" i="10"/>
  <c r="J12" i="10"/>
  <c r="K12" i="10"/>
  <c r="O12" i="10" s="1"/>
  <c r="N12" i="10" s="1"/>
  <c r="H13" i="10"/>
  <c r="J13" i="10"/>
  <c r="K13" i="10"/>
  <c r="O13" i="10" s="1"/>
  <c r="N13" i="10" s="1"/>
  <c r="F14" i="10"/>
  <c r="Q14" i="10" s="1"/>
  <c r="H14" i="10"/>
  <c r="J14" i="10"/>
  <c r="K14" i="10"/>
  <c r="O14" i="10" s="1"/>
  <c r="N14" i="10" s="1"/>
  <c r="F15" i="10"/>
  <c r="Q15" i="10" s="1"/>
  <c r="H15" i="10"/>
  <c r="J15" i="10"/>
  <c r="K15" i="10"/>
  <c r="O15" i="10" s="1"/>
  <c r="N15" i="10" s="1"/>
  <c r="F16" i="10"/>
  <c r="Q16" i="10" s="1"/>
  <c r="H16" i="10"/>
  <c r="J16" i="10"/>
  <c r="K16" i="10"/>
  <c r="O16" i="10" s="1"/>
  <c r="N16" i="10" s="1"/>
  <c r="F17" i="10"/>
  <c r="Q17" i="10" s="1"/>
  <c r="H17" i="10"/>
  <c r="J17" i="10"/>
  <c r="K17" i="10"/>
  <c r="O17" i="10" s="1"/>
  <c r="N17" i="10" s="1"/>
  <c r="Q19" i="10"/>
  <c r="H19" i="10"/>
  <c r="J19" i="10"/>
  <c r="K19" i="10"/>
  <c r="H20" i="10"/>
  <c r="J20" i="10"/>
  <c r="K20" i="10"/>
  <c r="O20" i="10" s="1"/>
  <c r="N20" i="10" s="1"/>
  <c r="H21" i="10"/>
  <c r="J21" i="10"/>
  <c r="K21" i="10"/>
  <c r="O21" i="10" s="1"/>
  <c r="N21" i="10" s="1"/>
  <c r="H22" i="10"/>
  <c r="J22" i="10"/>
  <c r="K22" i="10"/>
  <c r="O22" i="10" s="1"/>
  <c r="N22" i="10" s="1"/>
  <c r="Q23" i="10"/>
  <c r="H23" i="10"/>
  <c r="J23" i="10"/>
  <c r="K23" i="10"/>
  <c r="O23" i="10" s="1"/>
  <c r="N23" i="10" s="1"/>
  <c r="H24" i="10"/>
  <c r="J24" i="10"/>
  <c r="K24" i="10"/>
  <c r="O24" i="10" s="1"/>
  <c r="N24" i="10" s="1"/>
  <c r="Q25" i="10"/>
  <c r="H25" i="10"/>
  <c r="J25" i="10"/>
  <c r="K25" i="10"/>
  <c r="O25" i="10" s="1"/>
  <c r="N25" i="10" s="1"/>
  <c r="H26" i="10"/>
  <c r="J26" i="10"/>
  <c r="K26" i="10"/>
  <c r="O26" i="10" s="1"/>
  <c r="N26" i="10" s="1"/>
  <c r="F27" i="10"/>
  <c r="Q27" i="10" s="1"/>
  <c r="H27" i="10"/>
  <c r="J27" i="10"/>
  <c r="K27" i="10"/>
  <c r="O27" i="10" s="1"/>
  <c r="N27" i="10" s="1"/>
  <c r="F28" i="10"/>
  <c r="Q28" i="10" s="1"/>
  <c r="H28" i="10"/>
  <c r="J28" i="10"/>
  <c r="K28" i="10"/>
  <c r="O28" i="10" s="1"/>
  <c r="N28" i="10" s="1"/>
  <c r="F29" i="10"/>
  <c r="Q29" i="10" s="1"/>
  <c r="H29" i="10"/>
  <c r="J29" i="10"/>
  <c r="K29" i="10"/>
  <c r="O29" i="10" s="1"/>
  <c r="N29" i="10" s="1"/>
  <c r="F30" i="10"/>
  <c r="Q30" i="10" s="1"/>
  <c r="H30" i="10"/>
  <c r="J30" i="10"/>
  <c r="K30" i="10"/>
  <c r="O30" i="10" s="1"/>
  <c r="N30" i="10" s="1"/>
  <c r="F31" i="10"/>
  <c r="Q31" i="10" s="1"/>
  <c r="H31" i="10"/>
  <c r="J31" i="10"/>
  <c r="K31" i="10"/>
  <c r="O31" i="10" s="1"/>
  <c r="N31" i="10" s="1"/>
  <c r="F33" i="10"/>
  <c r="Q33" i="10" s="1"/>
  <c r="H33" i="10"/>
  <c r="J33" i="10"/>
  <c r="K33" i="10"/>
  <c r="F34" i="10"/>
  <c r="Q34" i="10" s="1"/>
  <c r="H34" i="10"/>
  <c r="J34" i="10"/>
  <c r="K34" i="10"/>
  <c r="O34" i="10" s="1"/>
  <c r="N34" i="10" s="1"/>
  <c r="F35" i="10"/>
  <c r="Q35" i="10" s="1"/>
  <c r="H35" i="10"/>
  <c r="J35" i="10"/>
  <c r="K35" i="10"/>
  <c r="O35" i="10" s="1"/>
  <c r="N35" i="10" s="1"/>
  <c r="F36" i="10"/>
  <c r="Q36" i="10" s="1"/>
  <c r="H36" i="10"/>
  <c r="J36" i="10"/>
  <c r="K36" i="10"/>
  <c r="O36" i="10" s="1"/>
  <c r="N36" i="10" s="1"/>
  <c r="F37" i="10"/>
  <c r="Q37" i="10" s="1"/>
  <c r="H37" i="10"/>
  <c r="J37" i="10"/>
  <c r="K37" i="10"/>
  <c r="O37" i="10" s="1"/>
  <c r="N37" i="10" s="1"/>
  <c r="F38" i="10"/>
  <c r="Q38" i="10" s="1"/>
  <c r="H38" i="10"/>
  <c r="J38" i="10"/>
  <c r="K38" i="10"/>
  <c r="O38" i="10" s="1"/>
  <c r="N38" i="10" s="1"/>
  <c r="F39" i="10"/>
  <c r="Q39" i="10" s="1"/>
  <c r="H39" i="10"/>
  <c r="J39" i="10"/>
  <c r="K39" i="10"/>
  <c r="O39" i="10" s="1"/>
  <c r="N39" i="10" s="1"/>
  <c r="H40" i="10"/>
  <c r="J40" i="10"/>
  <c r="K40" i="10"/>
  <c r="O40" i="10" s="1"/>
  <c r="N40" i="10" s="1"/>
  <c r="F41" i="10"/>
  <c r="Q41" i="10" s="1"/>
  <c r="H41" i="10"/>
  <c r="J41" i="10"/>
  <c r="K41" i="10"/>
  <c r="O41" i="10" s="1"/>
  <c r="N41" i="10" s="1"/>
  <c r="F42" i="10"/>
  <c r="Q42" i="10" s="1"/>
  <c r="H42" i="10"/>
  <c r="J42" i="10"/>
  <c r="K42" i="10"/>
  <c r="O42" i="10" s="1"/>
  <c r="N42" i="10" s="1"/>
  <c r="H43" i="10"/>
  <c r="J43" i="10"/>
  <c r="K43" i="10"/>
  <c r="O43" i="10" s="1"/>
  <c r="N43" i="10" s="1"/>
  <c r="F44" i="10"/>
  <c r="Q44" i="10" s="1"/>
  <c r="H44" i="10"/>
  <c r="J44" i="10"/>
  <c r="K44" i="10"/>
  <c r="O44" i="10" s="1"/>
  <c r="N44" i="10" s="1"/>
  <c r="F45" i="10"/>
  <c r="Q45" i="10" s="1"/>
  <c r="H45" i="10"/>
  <c r="J45" i="10"/>
  <c r="K45" i="10"/>
  <c r="O45" i="10" s="1"/>
  <c r="N45" i="10" s="1"/>
  <c r="F46" i="10"/>
  <c r="Q46" i="10" s="1"/>
  <c r="H46" i="10"/>
  <c r="J46" i="10"/>
  <c r="K46" i="10"/>
  <c r="O46" i="10" s="1"/>
  <c r="N46" i="10" s="1"/>
  <c r="M47" i="10"/>
  <c r="K47" i="10"/>
  <c r="O47" i="10" s="1"/>
  <c r="N47" i="10" s="1"/>
  <c r="F47" i="10"/>
  <c r="Q47" i="10" s="1"/>
  <c r="H47" i="10"/>
  <c r="J47" i="10"/>
  <c r="F48" i="10"/>
  <c r="Q48" i="10" s="1"/>
  <c r="H48" i="10"/>
  <c r="J48" i="10"/>
  <c r="K48" i="10"/>
  <c r="O48" i="10" s="1"/>
  <c r="N48" i="10" s="1"/>
  <c r="H49" i="10"/>
  <c r="J49" i="10"/>
  <c r="K49" i="10"/>
  <c r="O49" i="10" s="1"/>
  <c r="N49" i="10" s="1"/>
  <c r="H50" i="10"/>
  <c r="J50" i="10"/>
  <c r="K50" i="10"/>
  <c r="O50" i="10" s="1"/>
  <c r="N50" i="10" s="1"/>
  <c r="F52" i="10"/>
  <c r="Q52" i="10" s="1"/>
  <c r="H52" i="10"/>
  <c r="J52" i="10"/>
  <c r="K52" i="10"/>
  <c r="H53" i="10"/>
  <c r="J53" i="10"/>
  <c r="K53" i="10"/>
  <c r="O53" i="10" s="1"/>
  <c r="N53" i="10" s="1"/>
  <c r="H54" i="10"/>
  <c r="J54" i="10"/>
  <c r="K54" i="10"/>
  <c r="O54" i="10" s="1"/>
  <c r="N54" i="10" s="1"/>
  <c r="F55" i="10"/>
  <c r="Q55" i="10" s="1"/>
  <c r="H55" i="10"/>
  <c r="J55" i="10"/>
  <c r="K55" i="10"/>
  <c r="O55" i="10" s="1"/>
  <c r="N55" i="10" s="1"/>
  <c r="H56" i="10"/>
  <c r="J56" i="10"/>
  <c r="K56" i="10"/>
  <c r="O56" i="10" s="1"/>
  <c r="N56" i="10" s="1"/>
  <c r="Q57" i="10"/>
  <c r="H57" i="10"/>
  <c r="J57" i="10"/>
  <c r="K57" i="10"/>
  <c r="O57" i="10" s="1"/>
  <c r="N57" i="10" s="1"/>
  <c r="H58" i="10"/>
  <c r="J58" i="10"/>
  <c r="K58" i="10"/>
  <c r="O58" i="10" s="1"/>
  <c r="N58" i="10" s="1"/>
  <c r="F59" i="10"/>
  <c r="Q59" i="10" s="1"/>
  <c r="H59" i="10"/>
  <c r="J59" i="10"/>
  <c r="K59" i="10"/>
  <c r="O59" i="10" s="1"/>
  <c r="N59" i="10" s="1"/>
  <c r="F60" i="10"/>
  <c r="Q60" i="10" s="1"/>
  <c r="H60" i="10"/>
  <c r="J60" i="10"/>
  <c r="K60" i="10"/>
  <c r="O60" i="10" s="1"/>
  <c r="N60" i="10" s="1"/>
  <c r="H61" i="10"/>
  <c r="J61" i="10"/>
  <c r="K61" i="10"/>
  <c r="O61" i="10" s="1"/>
  <c r="N61" i="10" s="1"/>
  <c r="F62" i="10"/>
  <c r="Q62" i="10" s="1"/>
  <c r="H62" i="10"/>
  <c r="J62" i="10"/>
  <c r="K62" i="10"/>
  <c r="O62" i="10" s="1"/>
  <c r="N62" i="10" s="1"/>
  <c r="F63" i="10"/>
  <c r="Q63" i="10" s="1"/>
  <c r="H63" i="10"/>
  <c r="J63" i="10"/>
  <c r="K63" i="10"/>
  <c r="O63" i="10" s="1"/>
  <c r="N63" i="10" s="1"/>
  <c r="F64" i="10"/>
  <c r="Q64" i="10" s="1"/>
  <c r="H64" i="10"/>
  <c r="J64" i="10"/>
  <c r="K64" i="10"/>
  <c r="O64" i="10" s="1"/>
  <c r="N64" i="10" s="1"/>
  <c r="H65" i="10"/>
  <c r="J65" i="10"/>
  <c r="K65" i="10"/>
  <c r="O65" i="10" s="1"/>
  <c r="N65" i="10" s="1"/>
  <c r="H66" i="10"/>
  <c r="J66" i="10"/>
  <c r="K66" i="10"/>
  <c r="O66" i="10" s="1"/>
  <c r="N66" i="10" s="1"/>
  <c r="H67" i="10"/>
  <c r="J67" i="10"/>
  <c r="K67" i="10"/>
  <c r="O67" i="10" s="1"/>
  <c r="N67" i="10" s="1"/>
  <c r="F68" i="10"/>
  <c r="Q68" i="10" s="1"/>
  <c r="H68" i="10"/>
  <c r="J68" i="10"/>
  <c r="K68" i="10"/>
  <c r="O68" i="10" s="1"/>
  <c r="N68" i="10" s="1"/>
  <c r="F69" i="10"/>
  <c r="Q69" i="10" s="1"/>
  <c r="H69" i="10"/>
  <c r="J69" i="10"/>
  <c r="K69" i="10"/>
  <c r="O69" i="10" s="1"/>
  <c r="N69" i="10" s="1"/>
  <c r="F70" i="10"/>
  <c r="Q70" i="10" s="1"/>
  <c r="H70" i="10"/>
  <c r="J70" i="10"/>
  <c r="K70" i="10"/>
  <c r="O70" i="10" s="1"/>
  <c r="N70" i="10" s="1"/>
  <c r="H72" i="10"/>
  <c r="J72" i="10"/>
  <c r="K72" i="10"/>
  <c r="Q73" i="10"/>
  <c r="H73" i="10"/>
  <c r="J73" i="10"/>
  <c r="K73" i="10"/>
  <c r="O73" i="10" s="1"/>
  <c r="N73" i="10" s="1"/>
  <c r="H74" i="10"/>
  <c r="J74" i="10"/>
  <c r="K74" i="10"/>
  <c r="O74" i="10" s="1"/>
  <c r="N74" i="10" s="1"/>
  <c r="Q75" i="10"/>
  <c r="H75" i="10"/>
  <c r="J75" i="10"/>
  <c r="K75" i="10"/>
  <c r="O75" i="10" s="1"/>
  <c r="N75" i="10" s="1"/>
  <c r="H76" i="10"/>
  <c r="J76" i="10"/>
  <c r="K76" i="10"/>
  <c r="O76" i="10" s="1"/>
  <c r="N76" i="10" s="1"/>
  <c r="F77" i="10"/>
  <c r="Q77" i="10" s="1"/>
  <c r="H77" i="10"/>
  <c r="J77" i="10"/>
  <c r="K77" i="10"/>
  <c r="O77" i="10" s="1"/>
  <c r="N77" i="10" s="1"/>
  <c r="F78" i="10"/>
  <c r="Q78" i="10" s="1"/>
  <c r="H78" i="10"/>
  <c r="J78" i="10"/>
  <c r="K78" i="10"/>
  <c r="O78" i="10" s="1"/>
  <c r="N78" i="10" s="1"/>
  <c r="F79" i="10"/>
  <c r="Q79" i="10" s="1"/>
  <c r="H79" i="10"/>
  <c r="J79" i="10"/>
  <c r="K79" i="10"/>
  <c r="O79" i="10" s="1"/>
  <c r="N79" i="10" s="1"/>
  <c r="F80" i="10"/>
  <c r="Q80" i="10" s="1"/>
  <c r="H80" i="10"/>
  <c r="J80" i="10"/>
  <c r="K80" i="10"/>
  <c r="O80" i="10" s="1"/>
  <c r="N80" i="10" s="1"/>
  <c r="F81" i="10"/>
  <c r="Q81" i="10" s="1"/>
  <c r="H81" i="10"/>
  <c r="J81" i="10"/>
  <c r="K81" i="10"/>
  <c r="O81" i="10" s="1"/>
  <c r="N81" i="10" s="1"/>
  <c r="F82" i="10"/>
  <c r="Q82" i="10" s="1"/>
  <c r="H82" i="10"/>
  <c r="J82" i="10"/>
  <c r="K82" i="10"/>
  <c r="O82" i="10" s="1"/>
  <c r="N82" i="10" s="1"/>
  <c r="F83" i="10"/>
  <c r="Q83" i="10" s="1"/>
  <c r="H83" i="10"/>
  <c r="J83" i="10"/>
  <c r="K83" i="10"/>
  <c r="O83" i="10" s="1"/>
  <c r="N83" i="10" s="1"/>
  <c r="F84" i="10"/>
  <c r="Q84" i="10" s="1"/>
  <c r="H84" i="10"/>
  <c r="J84" i="10"/>
  <c r="K84" i="10"/>
  <c r="O84" i="10" s="1"/>
  <c r="N84" i="10" s="1"/>
  <c r="F85" i="10"/>
  <c r="Q85" i="10" s="1"/>
  <c r="H85" i="10"/>
  <c r="J85" i="10"/>
  <c r="K85" i="10"/>
  <c r="O85" i="10" s="1"/>
  <c r="N85" i="10" s="1"/>
  <c r="F87" i="10"/>
  <c r="Q87" i="10" s="1"/>
  <c r="K87" i="10"/>
  <c r="F88" i="10"/>
  <c r="Q88" i="10" s="1"/>
  <c r="K88" i="10"/>
  <c r="O88" i="10" s="1"/>
  <c r="N88" i="10" s="1"/>
  <c r="K89" i="10"/>
  <c r="O89" i="10" s="1"/>
  <c r="N89" i="10" s="1"/>
  <c r="K90" i="10"/>
  <c r="O90" i="10" s="1"/>
  <c r="N90" i="10" s="1"/>
  <c r="F91" i="10"/>
  <c r="Q91" i="10" s="1"/>
  <c r="K91" i="10"/>
  <c r="O91" i="10" s="1"/>
  <c r="N91" i="10" s="1"/>
  <c r="M92" i="10"/>
  <c r="K92" i="10"/>
  <c r="O92" i="10" s="1"/>
  <c r="N92" i="10" s="1"/>
  <c r="F92" i="10"/>
  <c r="Q92" i="10" s="1"/>
  <c r="F93" i="10"/>
  <c r="Q93" i="10" s="1"/>
  <c r="K93" i="10"/>
  <c r="O93" i="10" s="1"/>
  <c r="N93" i="10" s="1"/>
  <c r="K94" i="10"/>
  <c r="O94" i="10" s="1"/>
  <c r="N94" i="10" s="1"/>
  <c r="K95" i="10"/>
  <c r="O95" i="10" s="1"/>
  <c r="N95" i="10" s="1"/>
  <c r="F96" i="10"/>
  <c r="Q96" i="10" s="1"/>
  <c r="K96" i="10"/>
  <c r="O96" i="10" s="1"/>
  <c r="N96" i="10" s="1"/>
  <c r="F97" i="10"/>
  <c r="Q97" i="10" s="1"/>
  <c r="K97" i="10"/>
  <c r="O97" i="10" s="1"/>
  <c r="N97" i="10" s="1"/>
  <c r="F98" i="10"/>
  <c r="Q98" i="10" s="1"/>
  <c r="K98" i="10"/>
  <c r="O98" i="10" s="1"/>
  <c r="N98" i="10" s="1"/>
  <c r="F99" i="10"/>
  <c r="Q99" i="10" s="1"/>
  <c r="K99" i="10"/>
  <c r="O99" i="10" s="1"/>
  <c r="N99" i="10" s="1"/>
  <c r="F100" i="10"/>
  <c r="Q100" i="10" s="1"/>
  <c r="K100" i="10"/>
  <c r="O100" i="10" s="1"/>
  <c r="N100" i="10" s="1"/>
  <c r="F101" i="10"/>
  <c r="Q101" i="10" s="1"/>
  <c r="K101" i="10"/>
  <c r="O101" i="10" s="1"/>
  <c r="N101" i="10" s="1"/>
  <c r="K102" i="10"/>
  <c r="O102" i="10" s="1"/>
  <c r="N102" i="10" s="1"/>
  <c r="F103" i="10"/>
  <c r="Q103" i="10" s="1"/>
  <c r="K103" i="10"/>
  <c r="O103" i="10" s="1"/>
  <c r="N103" i="10" s="1"/>
  <c r="F104" i="10"/>
  <c r="Q104" i="10" s="1"/>
  <c r="K104" i="10"/>
  <c r="O104" i="10" s="1"/>
  <c r="N104" i="10" s="1"/>
  <c r="F105" i="10"/>
  <c r="Q105" i="10" s="1"/>
  <c r="K105" i="10"/>
  <c r="O105" i="10" s="1"/>
  <c r="N105" i="10" s="1"/>
  <c r="F106" i="10"/>
  <c r="Q106" i="10" s="1"/>
  <c r="K106" i="10"/>
  <c r="O106" i="10" s="1"/>
  <c r="N106" i="10" s="1"/>
  <c r="F107" i="10"/>
  <c r="Q107" i="10" s="1"/>
  <c r="K107" i="10"/>
  <c r="O107" i="10" s="1"/>
  <c r="N107" i="10" s="1"/>
  <c r="F108" i="10"/>
  <c r="Q108" i="10" s="1"/>
  <c r="K108" i="10"/>
  <c r="O108" i="10" s="1"/>
  <c r="N108" i="10" s="1"/>
  <c r="F109" i="10"/>
  <c r="Q109" i="10" s="1"/>
  <c r="K109" i="10"/>
  <c r="O109" i="10" s="1"/>
  <c r="N109" i="10" s="1"/>
  <c r="F110" i="10"/>
  <c r="Q110" i="10" s="1"/>
  <c r="K110" i="10"/>
  <c r="O110" i="10" s="1"/>
  <c r="N110" i="10" s="1"/>
  <c r="F111" i="10"/>
  <c r="Q111" i="10" s="1"/>
  <c r="K111" i="10"/>
  <c r="O111" i="10" s="1"/>
  <c r="N111" i="10" s="1"/>
  <c r="F112" i="10"/>
  <c r="Q112" i="10" s="1"/>
  <c r="K112" i="10"/>
  <c r="O112" i="10" s="1"/>
  <c r="N112" i="10" s="1"/>
  <c r="F113" i="10"/>
  <c r="Q113" i="10" s="1"/>
  <c r="K113" i="10"/>
  <c r="O113" i="10" s="1"/>
  <c r="N113" i="10" s="1"/>
  <c r="M114" i="10"/>
  <c r="K114" i="10"/>
  <c r="O114" i="10" s="1"/>
  <c r="N114" i="10" s="1"/>
  <c r="F114" i="10"/>
  <c r="Q114" i="10" s="1"/>
  <c r="F115" i="10"/>
  <c r="Q115" i="10" s="1"/>
  <c r="K115" i="10"/>
  <c r="O115" i="10" s="1"/>
  <c r="N115" i="10" s="1"/>
  <c r="K116" i="10"/>
  <c r="O116" i="10" s="1"/>
  <c r="N116" i="10" s="1"/>
  <c r="H118" i="10"/>
  <c r="J118" i="10"/>
  <c r="K118" i="10"/>
  <c r="F119" i="10"/>
  <c r="Q119" i="10" s="1"/>
  <c r="H119" i="10"/>
  <c r="J119" i="10"/>
  <c r="K119" i="10"/>
  <c r="O119" i="10" s="1"/>
  <c r="N119" i="10" s="1"/>
  <c r="F120" i="10"/>
  <c r="Q120" i="10" s="1"/>
  <c r="H120" i="10"/>
  <c r="J120" i="10"/>
  <c r="K120" i="10"/>
  <c r="O120" i="10" s="1"/>
  <c r="N120" i="10" s="1"/>
  <c r="H121" i="10"/>
  <c r="J121" i="10"/>
  <c r="K121" i="10"/>
  <c r="O121" i="10" s="1"/>
  <c r="N121" i="10" s="1"/>
  <c r="H122" i="10"/>
  <c r="J122" i="10"/>
  <c r="K122" i="10"/>
  <c r="O122" i="10" s="1"/>
  <c r="N122" i="10" s="1"/>
  <c r="F123" i="10"/>
  <c r="Q123" i="10" s="1"/>
  <c r="H123" i="10"/>
  <c r="J123" i="10"/>
  <c r="K123" i="10"/>
  <c r="O123" i="10" s="1"/>
  <c r="N123" i="10" s="1"/>
  <c r="H124" i="10"/>
  <c r="J124" i="10"/>
  <c r="K124" i="10"/>
  <c r="O124" i="10" s="1"/>
  <c r="N124" i="10" s="1"/>
  <c r="F126" i="10"/>
  <c r="Q126" i="10" s="1"/>
  <c r="H126" i="10"/>
  <c r="J126" i="10"/>
  <c r="K126" i="10"/>
  <c r="O126" i="10" s="1"/>
  <c r="N126" i="10" s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J7" i="8"/>
  <c r="N7" i="8"/>
  <c r="R7" i="8"/>
  <c r="V7" i="8"/>
  <c r="Z7" i="8"/>
  <c r="AD7" i="8"/>
  <c r="AH7" i="8"/>
  <c r="O118" i="10" l="1"/>
  <c r="N118" i="10" s="1"/>
  <c r="N117" i="10" s="1"/>
  <c r="K117" i="10"/>
  <c r="O117" i="10" s="1"/>
  <c r="O87" i="10"/>
  <c r="N87" i="10" s="1"/>
  <c r="N86" i="10" s="1"/>
  <c r="K86" i="10"/>
  <c r="O86" i="10" s="1"/>
  <c r="O72" i="10"/>
  <c r="N72" i="10" s="1"/>
  <c r="N71" i="10" s="1"/>
  <c r="K71" i="10"/>
  <c r="O71" i="10" s="1"/>
  <c r="O52" i="10"/>
  <c r="N52" i="10" s="1"/>
  <c r="N51" i="10" s="1"/>
  <c r="K51" i="10"/>
  <c r="O51" i="10" s="1"/>
  <c r="O33" i="10"/>
  <c r="N33" i="10" s="1"/>
  <c r="N32" i="10" s="1"/>
  <c r="K32" i="10"/>
  <c r="O32" i="10" s="1"/>
  <c r="O19" i="10"/>
  <c r="N19" i="10" s="1"/>
  <c r="N18" i="10" s="1"/>
  <c r="K18" i="10"/>
  <c r="O18" i="10" s="1"/>
  <c r="O9" i="10"/>
  <c r="N9" i="10" s="1"/>
  <c r="N8" i="10" s="1"/>
  <c r="N6" i="10" s="1"/>
  <c r="K8" i="10"/>
  <c r="O8" i="10" s="1"/>
  <c r="K127" i="10"/>
  <c r="O7" i="10"/>
  <c r="N7" i="10" s="1"/>
  <c r="AH125" i="8"/>
  <c r="AH124" i="8"/>
  <c r="AH123" i="8"/>
  <c r="AH122" i="8"/>
  <c r="AH121" i="8"/>
  <c r="AH120" i="8"/>
  <c r="AH119" i="8"/>
  <c r="AH118" i="8"/>
  <c r="AH117" i="8"/>
  <c r="AH116" i="8"/>
  <c r="AH115" i="8"/>
  <c r="AH114" i="8"/>
  <c r="AH113" i="8"/>
  <c r="AH112" i="8"/>
  <c r="AH111" i="8"/>
  <c r="AH110" i="8"/>
  <c r="AH109" i="8"/>
  <c r="AH108" i="8"/>
  <c r="AH107" i="8"/>
  <c r="AH106" i="8"/>
  <c r="AH105" i="8"/>
  <c r="AH104" i="8"/>
  <c r="AH103" i="8"/>
  <c r="AH102" i="8"/>
  <c r="AH101" i="8"/>
  <c r="AH100" i="8"/>
  <c r="AH99" i="8"/>
  <c r="AH98" i="8"/>
  <c r="AH97" i="8"/>
  <c r="AH96" i="8"/>
  <c r="AH95" i="8"/>
  <c r="AH94" i="8"/>
  <c r="AH93" i="8"/>
  <c r="AH92" i="8"/>
  <c r="AH91" i="8"/>
  <c r="AH90" i="8"/>
  <c r="AH89" i="8"/>
  <c r="AH88" i="8"/>
  <c r="AH87" i="8"/>
  <c r="AH86" i="8"/>
  <c r="AH85" i="8"/>
  <c r="AH84" i="8"/>
  <c r="AH83" i="8"/>
  <c r="AH82" i="8"/>
  <c r="AH81" i="8"/>
  <c r="AH80" i="8"/>
  <c r="AH79" i="8"/>
  <c r="AH78" i="8"/>
  <c r="AH77" i="8"/>
  <c r="AH76" i="8"/>
  <c r="AH75" i="8"/>
  <c r="AH74" i="8"/>
  <c r="AH73" i="8"/>
  <c r="AH72" i="8"/>
  <c r="AH71" i="8"/>
  <c r="AH70" i="8"/>
  <c r="AH69" i="8"/>
  <c r="AH68" i="8"/>
  <c r="AH67" i="8"/>
  <c r="AH66" i="8"/>
  <c r="AH65" i="8"/>
  <c r="AH64" i="8"/>
  <c r="AH63" i="8"/>
  <c r="AH62" i="8"/>
  <c r="AH61" i="8"/>
  <c r="AH60" i="8"/>
  <c r="AH59" i="8"/>
  <c r="AH58" i="8"/>
  <c r="AH57" i="8"/>
  <c r="AH56" i="8"/>
  <c r="AH55" i="8"/>
  <c r="AH54" i="8"/>
  <c r="AH53" i="8"/>
  <c r="AH52" i="8"/>
  <c r="AH51" i="8"/>
  <c r="AH50" i="8"/>
  <c r="AH49" i="8"/>
  <c r="AH48" i="8"/>
  <c r="AH47" i="8"/>
  <c r="AH46" i="8"/>
  <c r="AH45" i="8"/>
  <c r="AH44" i="8"/>
  <c r="AH43" i="8"/>
  <c r="AH42" i="8"/>
  <c r="AH41" i="8"/>
  <c r="AH40" i="8"/>
  <c r="AH39" i="8"/>
  <c r="AH38" i="8"/>
  <c r="AH37" i="8"/>
  <c r="AH36" i="8"/>
  <c r="AH35" i="8"/>
  <c r="AH34" i="8"/>
  <c r="AH33" i="8"/>
  <c r="AH32" i="8"/>
  <c r="AH31" i="8"/>
  <c r="AH30" i="8"/>
  <c r="AH29" i="8"/>
  <c r="AH28" i="8"/>
  <c r="AH27" i="8"/>
  <c r="AH26" i="8"/>
  <c r="AH25" i="8"/>
  <c r="AH24" i="8"/>
  <c r="AH23" i="8"/>
  <c r="AH22" i="8"/>
  <c r="AH21" i="8"/>
  <c r="AH20" i="8"/>
  <c r="AH19" i="8"/>
  <c r="AH18" i="8"/>
  <c r="AH17" i="8"/>
  <c r="AH16" i="8"/>
  <c r="AH15" i="8"/>
  <c r="AH14" i="8"/>
  <c r="AH13" i="8"/>
  <c r="AH12" i="8"/>
  <c r="AH10" i="8"/>
  <c r="AH9" i="8"/>
  <c r="AD125" i="8"/>
  <c r="AD124" i="8"/>
  <c r="AD123" i="8"/>
  <c r="AD122" i="8"/>
  <c r="AD121" i="8"/>
  <c r="AD120" i="8"/>
  <c r="AD119" i="8"/>
  <c r="AD118" i="8"/>
  <c r="AD117" i="8"/>
  <c r="AD116" i="8"/>
  <c r="AD115" i="8"/>
  <c r="AD114" i="8"/>
  <c r="AD113" i="8"/>
  <c r="AD112" i="8"/>
  <c r="AD111" i="8"/>
  <c r="AD110" i="8"/>
  <c r="AD109" i="8"/>
  <c r="AD108" i="8"/>
  <c r="AD107" i="8"/>
  <c r="AD106" i="8"/>
  <c r="AD105" i="8"/>
  <c r="AD104" i="8"/>
  <c r="AD103" i="8"/>
  <c r="AD102" i="8"/>
  <c r="AD101" i="8"/>
  <c r="AD100" i="8"/>
  <c r="AD99" i="8"/>
  <c r="AD98" i="8"/>
  <c r="AD97" i="8"/>
  <c r="AD96" i="8"/>
  <c r="AD95" i="8"/>
  <c r="AD94" i="8"/>
  <c r="AD93" i="8"/>
  <c r="AD92" i="8"/>
  <c r="AD91" i="8"/>
  <c r="AD90" i="8"/>
  <c r="AD89" i="8"/>
  <c r="AD88" i="8"/>
  <c r="AD87" i="8"/>
  <c r="AD86" i="8"/>
  <c r="AD85" i="8"/>
  <c r="AD84" i="8"/>
  <c r="AD83" i="8"/>
  <c r="AD82" i="8"/>
  <c r="AD81" i="8"/>
  <c r="AD80" i="8"/>
  <c r="AD79" i="8"/>
  <c r="AD78" i="8"/>
  <c r="AD77" i="8"/>
  <c r="AD76" i="8"/>
  <c r="AD75" i="8"/>
  <c r="AD74" i="8"/>
  <c r="AD73" i="8"/>
  <c r="AD72" i="8"/>
  <c r="AD71" i="8"/>
  <c r="AD70" i="8"/>
  <c r="AD69" i="8"/>
  <c r="AD68" i="8"/>
  <c r="AD67" i="8"/>
  <c r="AD66" i="8"/>
  <c r="AD65" i="8"/>
  <c r="AD64" i="8"/>
  <c r="AD63" i="8"/>
  <c r="AD62" i="8"/>
  <c r="AD61" i="8"/>
  <c r="AD60" i="8"/>
  <c r="AD59" i="8"/>
  <c r="AD58" i="8"/>
  <c r="AD57" i="8"/>
  <c r="AD56" i="8"/>
  <c r="AD55" i="8"/>
  <c r="AD54" i="8"/>
  <c r="AD53" i="8"/>
  <c r="AD52" i="8"/>
  <c r="AD51" i="8"/>
  <c r="AD50" i="8"/>
  <c r="AD49" i="8"/>
  <c r="AD48" i="8"/>
  <c r="AD47" i="8"/>
  <c r="AD46" i="8"/>
  <c r="AD45" i="8"/>
  <c r="AD44" i="8"/>
  <c r="AD43" i="8"/>
  <c r="AD42" i="8"/>
  <c r="AD41" i="8"/>
  <c r="AD40" i="8"/>
  <c r="AD39" i="8"/>
  <c r="AD38" i="8"/>
  <c r="AD37" i="8"/>
  <c r="AD36" i="8"/>
  <c r="AD35" i="8"/>
  <c r="AD34" i="8"/>
  <c r="AD33" i="8"/>
  <c r="AD32" i="8"/>
  <c r="AD31" i="8"/>
  <c r="AD30" i="8"/>
  <c r="AD29" i="8"/>
  <c r="AD28" i="8"/>
  <c r="AD27" i="8"/>
  <c r="AD26" i="8"/>
  <c r="AD25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0" i="8"/>
  <c r="AD9" i="8"/>
  <c r="Z125" i="8"/>
  <c r="Z124" i="8"/>
  <c r="Z123" i="8"/>
  <c r="Z122" i="8"/>
  <c r="Z121" i="8"/>
  <c r="Z120" i="8"/>
  <c r="Z119" i="8"/>
  <c r="Z118" i="8"/>
  <c r="Z117" i="8"/>
  <c r="Z116" i="8"/>
  <c r="Z115" i="8"/>
  <c r="Z114" i="8"/>
  <c r="Z113" i="8"/>
  <c r="Z112" i="8"/>
  <c r="Z111" i="8"/>
  <c r="Z110" i="8"/>
  <c r="Z109" i="8"/>
  <c r="Z108" i="8"/>
  <c r="Z107" i="8"/>
  <c r="Z106" i="8"/>
  <c r="Z105" i="8"/>
  <c r="Z104" i="8"/>
  <c r="Z103" i="8"/>
  <c r="Z102" i="8"/>
  <c r="Z101" i="8"/>
  <c r="Z100" i="8"/>
  <c r="Z99" i="8"/>
  <c r="Z98" i="8"/>
  <c r="Z97" i="8"/>
  <c r="Z96" i="8"/>
  <c r="Z95" i="8"/>
  <c r="Z94" i="8"/>
  <c r="Z93" i="8"/>
  <c r="Z92" i="8"/>
  <c r="Z91" i="8"/>
  <c r="Z90" i="8"/>
  <c r="Z89" i="8"/>
  <c r="Z88" i="8"/>
  <c r="Z87" i="8"/>
  <c r="Z86" i="8"/>
  <c r="Z85" i="8"/>
  <c r="Z84" i="8"/>
  <c r="Z83" i="8"/>
  <c r="Z82" i="8"/>
  <c r="Z81" i="8"/>
  <c r="Z80" i="8"/>
  <c r="Z79" i="8"/>
  <c r="Z78" i="8"/>
  <c r="Z77" i="8"/>
  <c r="Z76" i="8"/>
  <c r="Z75" i="8"/>
  <c r="Z74" i="8"/>
  <c r="Z73" i="8"/>
  <c r="Z72" i="8"/>
  <c r="Z71" i="8"/>
  <c r="Z70" i="8"/>
  <c r="Z69" i="8"/>
  <c r="Z68" i="8"/>
  <c r="Z67" i="8"/>
  <c r="Z66" i="8"/>
  <c r="Z65" i="8"/>
  <c r="Z64" i="8"/>
  <c r="Z63" i="8"/>
  <c r="Z62" i="8"/>
  <c r="Z61" i="8"/>
  <c r="Z60" i="8"/>
  <c r="Z59" i="8"/>
  <c r="Z58" i="8"/>
  <c r="Z57" i="8"/>
  <c r="Z56" i="8"/>
  <c r="Z55" i="8"/>
  <c r="Z54" i="8"/>
  <c r="Z53" i="8"/>
  <c r="Z52" i="8"/>
  <c r="Z51" i="8"/>
  <c r="Z50" i="8"/>
  <c r="Z49" i="8"/>
  <c r="Z48" i="8"/>
  <c r="Z47" i="8"/>
  <c r="Z46" i="8"/>
  <c r="Z45" i="8"/>
  <c r="Z44" i="8"/>
  <c r="Z43" i="8"/>
  <c r="Z42" i="8"/>
  <c r="Z41" i="8"/>
  <c r="Z40" i="8"/>
  <c r="Z39" i="8"/>
  <c r="Z38" i="8"/>
  <c r="Z37" i="8"/>
  <c r="Z36" i="8"/>
  <c r="Z35" i="8"/>
  <c r="Z34" i="8"/>
  <c r="Z33" i="8"/>
  <c r="Z32" i="8"/>
  <c r="Z31" i="8"/>
  <c r="Z30" i="8"/>
  <c r="Z29" i="8"/>
  <c r="Z28" i="8"/>
  <c r="Z27" i="8"/>
  <c r="Z26" i="8"/>
  <c r="Z25" i="8"/>
  <c r="Z24" i="8"/>
  <c r="Z23" i="8"/>
  <c r="Z22" i="8"/>
  <c r="Z21" i="8"/>
  <c r="Z20" i="8"/>
  <c r="Z19" i="8"/>
  <c r="Z18" i="8"/>
  <c r="Z17" i="8"/>
  <c r="Z16" i="8"/>
  <c r="Z15" i="8"/>
  <c r="Z14" i="8"/>
  <c r="Z13" i="8"/>
  <c r="Z12" i="8"/>
  <c r="Z11" i="8"/>
  <c r="Z10" i="8"/>
  <c r="Z9" i="8"/>
  <c r="V125" i="8"/>
  <c r="V124" i="8"/>
  <c r="V123" i="8"/>
  <c r="V122" i="8"/>
  <c r="V121" i="8"/>
  <c r="V120" i="8"/>
  <c r="V119" i="8"/>
  <c r="V118" i="8"/>
  <c r="V117" i="8"/>
  <c r="V116" i="8"/>
  <c r="V115" i="8"/>
  <c r="V114" i="8"/>
  <c r="V113" i="8"/>
  <c r="V112" i="8"/>
  <c r="V111" i="8"/>
  <c r="V110" i="8"/>
  <c r="V109" i="8"/>
  <c r="V108" i="8"/>
  <c r="V107" i="8"/>
  <c r="V106" i="8"/>
  <c r="V105" i="8"/>
  <c r="V104" i="8"/>
  <c r="V103" i="8"/>
  <c r="V102" i="8"/>
  <c r="V101" i="8"/>
  <c r="V100" i="8"/>
  <c r="V99" i="8"/>
  <c r="V98" i="8"/>
  <c r="V97" i="8"/>
  <c r="V96" i="8"/>
  <c r="V95" i="8"/>
  <c r="V94" i="8"/>
  <c r="V93" i="8"/>
  <c r="V92" i="8"/>
  <c r="V91" i="8"/>
  <c r="V90" i="8"/>
  <c r="V89" i="8"/>
  <c r="V88" i="8"/>
  <c r="V87" i="8"/>
  <c r="V86" i="8"/>
  <c r="V85" i="8"/>
  <c r="V84" i="8"/>
  <c r="V83" i="8"/>
  <c r="V82" i="8"/>
  <c r="V81" i="8"/>
  <c r="V80" i="8"/>
  <c r="V79" i="8"/>
  <c r="V78" i="8"/>
  <c r="V77" i="8"/>
  <c r="V76" i="8"/>
  <c r="V75" i="8"/>
  <c r="V74" i="8"/>
  <c r="V73" i="8"/>
  <c r="V72" i="8"/>
  <c r="V71" i="8"/>
  <c r="V70" i="8"/>
  <c r="V69" i="8"/>
  <c r="V68" i="8"/>
  <c r="V67" i="8"/>
  <c r="V66" i="8"/>
  <c r="V65" i="8"/>
  <c r="V64" i="8"/>
  <c r="V63" i="8"/>
  <c r="V62" i="8"/>
  <c r="V61" i="8"/>
  <c r="V60" i="8"/>
  <c r="V59" i="8"/>
  <c r="V58" i="8"/>
  <c r="V57" i="8"/>
  <c r="V56" i="8"/>
  <c r="V55" i="8"/>
  <c r="V54" i="8"/>
  <c r="V53" i="8"/>
  <c r="V52" i="8"/>
  <c r="V51" i="8"/>
  <c r="V50" i="8"/>
  <c r="V49" i="8"/>
  <c r="V48" i="8"/>
  <c r="V47" i="8"/>
  <c r="V46" i="8"/>
  <c r="V45" i="8"/>
  <c r="V44" i="8"/>
  <c r="V43" i="8"/>
  <c r="V42" i="8"/>
  <c r="V41" i="8"/>
  <c r="V40" i="8"/>
  <c r="V39" i="8"/>
  <c r="V38" i="8"/>
  <c r="V37" i="8"/>
  <c r="V36" i="8"/>
  <c r="V35" i="8"/>
  <c r="V34" i="8"/>
  <c r="V33" i="8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V14" i="8"/>
  <c r="V13" i="8"/>
  <c r="V12" i="8"/>
  <c r="V10" i="8"/>
  <c r="V9" i="8"/>
  <c r="R125" i="8"/>
  <c r="R124" i="8"/>
  <c r="R123" i="8"/>
  <c r="R122" i="8"/>
  <c r="R121" i="8"/>
  <c r="R120" i="8"/>
  <c r="R119" i="8"/>
  <c r="R118" i="8"/>
  <c r="R117" i="8"/>
  <c r="R116" i="8"/>
  <c r="R115" i="8"/>
  <c r="R114" i="8"/>
  <c r="R113" i="8"/>
  <c r="R112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60" i="8"/>
  <c r="R59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Q123" i="9" l="1"/>
  <c r="P123" i="9"/>
  <c r="O123" i="9"/>
  <c r="M123" i="9"/>
  <c r="N123" i="9" s="1"/>
  <c r="Q67" i="9"/>
  <c r="P67" i="9"/>
  <c r="O67" i="9"/>
  <c r="M67" i="9"/>
  <c r="N67" i="9" s="1"/>
  <c r="K67" i="9"/>
  <c r="J67" i="9"/>
  <c r="H67" i="9"/>
  <c r="F67" i="9"/>
  <c r="F121" i="9"/>
  <c r="F118" i="9"/>
  <c r="F117" i="9"/>
  <c r="F114" i="9"/>
  <c r="F113" i="9"/>
  <c r="F111" i="9"/>
  <c r="F110" i="9"/>
  <c r="F109" i="9"/>
  <c r="F108" i="9"/>
  <c r="F107" i="9"/>
  <c r="F106" i="9"/>
  <c r="F105" i="9"/>
  <c r="F104" i="9"/>
  <c r="F103" i="9"/>
  <c r="F102" i="9"/>
  <c r="F101" i="9"/>
  <c r="F99" i="9"/>
  <c r="F98" i="9"/>
  <c r="F97" i="9"/>
  <c r="F96" i="9"/>
  <c r="F95" i="9"/>
  <c r="F94" i="9"/>
  <c r="F92" i="9"/>
  <c r="F90" i="9"/>
  <c r="F89" i="9"/>
  <c r="F88" i="9"/>
  <c r="F83" i="9"/>
  <c r="F74" i="9"/>
  <c r="F73" i="9"/>
  <c r="F72" i="9"/>
  <c r="F71" i="9"/>
  <c r="F64" i="9"/>
  <c r="F63" i="9"/>
  <c r="F60" i="9"/>
  <c r="F58" i="9"/>
  <c r="F57" i="9"/>
  <c r="F56" i="9"/>
  <c r="F55" i="9"/>
  <c r="F54" i="9"/>
  <c r="F53" i="9"/>
  <c r="F52" i="9"/>
  <c r="F51" i="9"/>
  <c r="F41" i="9"/>
  <c r="F40" i="9"/>
  <c r="F39" i="9"/>
  <c r="F38" i="9"/>
  <c r="F25" i="9"/>
  <c r="F24" i="9"/>
  <c r="F23" i="9"/>
  <c r="F22" i="9"/>
  <c r="F21" i="9"/>
  <c r="F20" i="9"/>
  <c r="F12" i="9"/>
  <c r="F10" i="9"/>
  <c r="F11" i="9"/>
  <c r="F13" i="9"/>
  <c r="F14" i="9"/>
  <c r="F15" i="9"/>
  <c r="F16" i="9"/>
  <c r="K123" i="9"/>
  <c r="P124" i="9"/>
  <c r="M124" i="9"/>
  <c r="Q122" i="9"/>
  <c r="P122" i="9"/>
  <c r="M122" i="9"/>
  <c r="P121" i="9"/>
  <c r="M121" i="9"/>
  <c r="Q120" i="9"/>
  <c r="P120" i="9"/>
  <c r="M120" i="9"/>
  <c r="Q119" i="9"/>
  <c r="P119" i="9"/>
  <c r="M119" i="9"/>
  <c r="P118" i="9"/>
  <c r="M118" i="9"/>
  <c r="P117" i="9"/>
  <c r="M117" i="9"/>
  <c r="Q116" i="9"/>
  <c r="P116" i="9"/>
  <c r="M116" i="9"/>
  <c r="P115" i="9"/>
  <c r="I115" i="9"/>
  <c r="G115" i="9"/>
  <c r="E115" i="9"/>
  <c r="D115" i="9"/>
  <c r="M115" i="9" s="1"/>
  <c r="Q114" i="9"/>
  <c r="P114" i="9"/>
  <c r="M114" i="9"/>
  <c r="P113" i="9"/>
  <c r="M113" i="9"/>
  <c r="P112" i="9"/>
  <c r="P111" i="9"/>
  <c r="M111" i="9"/>
  <c r="P110" i="9"/>
  <c r="M110" i="9"/>
  <c r="P109" i="9"/>
  <c r="M109" i="9"/>
  <c r="P108" i="9"/>
  <c r="M108" i="9"/>
  <c r="P107" i="9"/>
  <c r="M107" i="9"/>
  <c r="P106" i="9"/>
  <c r="M106" i="9"/>
  <c r="P105" i="9"/>
  <c r="M105" i="9"/>
  <c r="P104" i="9"/>
  <c r="M104" i="9"/>
  <c r="P103" i="9"/>
  <c r="M103" i="9"/>
  <c r="P102" i="9"/>
  <c r="M102" i="9"/>
  <c r="P101" i="9"/>
  <c r="M101" i="9"/>
  <c r="Q100" i="9"/>
  <c r="P100" i="9"/>
  <c r="M100" i="9"/>
  <c r="P99" i="9"/>
  <c r="M99" i="9"/>
  <c r="P98" i="9"/>
  <c r="M98" i="9"/>
  <c r="P97" i="9"/>
  <c r="M97" i="9"/>
  <c r="P96" i="9"/>
  <c r="M96" i="9"/>
  <c r="P95" i="9"/>
  <c r="M95" i="9"/>
  <c r="P94" i="9"/>
  <c r="M94" i="9"/>
  <c r="Q93" i="9"/>
  <c r="P93" i="9"/>
  <c r="M93" i="9"/>
  <c r="Q92" i="9"/>
  <c r="P92" i="9"/>
  <c r="M92" i="9"/>
  <c r="P91" i="9"/>
  <c r="M91" i="9"/>
  <c r="P90" i="9"/>
  <c r="P89" i="9"/>
  <c r="M89" i="9"/>
  <c r="Q88" i="9"/>
  <c r="P88" i="9"/>
  <c r="M88" i="9"/>
  <c r="Q87" i="9"/>
  <c r="P87" i="9"/>
  <c r="M87" i="9"/>
  <c r="P86" i="9"/>
  <c r="M86" i="9"/>
  <c r="P85" i="9"/>
  <c r="M85" i="9"/>
  <c r="P84" i="9"/>
  <c r="I84" i="9"/>
  <c r="G84" i="9"/>
  <c r="E84" i="9"/>
  <c r="D84" i="9"/>
  <c r="M84" i="9" s="1"/>
  <c r="Q83" i="9"/>
  <c r="P83" i="9"/>
  <c r="M83" i="9"/>
  <c r="P82" i="9"/>
  <c r="M82" i="9"/>
  <c r="P81" i="9"/>
  <c r="M81" i="9"/>
  <c r="P80" i="9"/>
  <c r="M80" i="9"/>
  <c r="P79" i="9"/>
  <c r="M79" i="9"/>
  <c r="P78" i="9"/>
  <c r="M78" i="9"/>
  <c r="P77" i="9"/>
  <c r="M77" i="9"/>
  <c r="P76" i="9"/>
  <c r="M76" i="9"/>
  <c r="P75" i="9"/>
  <c r="M75" i="9"/>
  <c r="Q74" i="9"/>
  <c r="P74" i="9"/>
  <c r="M74" i="9"/>
  <c r="P73" i="9"/>
  <c r="M73" i="9"/>
  <c r="Q72" i="9"/>
  <c r="P72" i="9"/>
  <c r="M72" i="9"/>
  <c r="P71" i="9"/>
  <c r="M71" i="9"/>
  <c r="Q70" i="9"/>
  <c r="P70" i="9"/>
  <c r="M70" i="9"/>
  <c r="P69" i="9"/>
  <c r="I69" i="9"/>
  <c r="G69" i="9"/>
  <c r="E69" i="9"/>
  <c r="D69" i="9"/>
  <c r="M69" i="9" s="1"/>
  <c r="P68" i="9"/>
  <c r="M68" i="9"/>
  <c r="P66" i="9"/>
  <c r="M66" i="9"/>
  <c r="P65" i="9"/>
  <c r="M65" i="9"/>
  <c r="Q64" i="9"/>
  <c r="P64" i="9"/>
  <c r="M64" i="9"/>
  <c r="Q63" i="9"/>
  <c r="P63" i="9"/>
  <c r="M63" i="9"/>
  <c r="Q62" i="9"/>
  <c r="P62" i="9"/>
  <c r="M62" i="9"/>
  <c r="P61" i="9"/>
  <c r="M61" i="9"/>
  <c r="P60" i="9"/>
  <c r="M60" i="9"/>
  <c r="P59" i="9"/>
  <c r="M59" i="9"/>
  <c r="Q58" i="9"/>
  <c r="P58" i="9"/>
  <c r="M58" i="9"/>
  <c r="P57" i="9"/>
  <c r="M57" i="9"/>
  <c r="P56" i="9"/>
  <c r="M56" i="9"/>
  <c r="Q55" i="9"/>
  <c r="P55" i="9"/>
  <c r="M55" i="9"/>
  <c r="P54" i="9"/>
  <c r="M54" i="9"/>
  <c r="Q53" i="9"/>
  <c r="P53" i="9"/>
  <c r="M53" i="9"/>
  <c r="P52" i="9"/>
  <c r="M52" i="9"/>
  <c r="Q51" i="9"/>
  <c r="P51" i="9"/>
  <c r="M51" i="9"/>
  <c r="Q50" i="9"/>
  <c r="P50" i="9"/>
  <c r="M50" i="9"/>
  <c r="P49" i="9"/>
  <c r="M49" i="9"/>
  <c r="P48" i="9"/>
  <c r="I48" i="9"/>
  <c r="G48" i="9"/>
  <c r="E48" i="9"/>
  <c r="D48" i="9"/>
  <c r="M48" i="9" s="1"/>
  <c r="Q47" i="9"/>
  <c r="P47" i="9"/>
  <c r="M47" i="9"/>
  <c r="P46" i="9"/>
  <c r="M46" i="9"/>
  <c r="P45" i="9"/>
  <c r="P44" i="9"/>
  <c r="M44" i="9"/>
  <c r="P43" i="9"/>
  <c r="M43" i="9"/>
  <c r="P42" i="9"/>
  <c r="M42" i="9"/>
  <c r="Q41" i="9"/>
  <c r="P41" i="9"/>
  <c r="M41" i="9"/>
  <c r="P40" i="9"/>
  <c r="M40" i="9"/>
  <c r="P39" i="9"/>
  <c r="M39" i="9"/>
  <c r="Q38" i="9"/>
  <c r="P38" i="9"/>
  <c r="M38" i="9"/>
  <c r="P37" i="9"/>
  <c r="M37" i="9"/>
  <c r="P36" i="9"/>
  <c r="M36" i="9"/>
  <c r="P35" i="9"/>
  <c r="M35" i="9"/>
  <c r="P34" i="9"/>
  <c r="M34" i="9"/>
  <c r="P33" i="9"/>
  <c r="M33" i="9"/>
  <c r="P32" i="9"/>
  <c r="M32" i="9"/>
  <c r="P31" i="9"/>
  <c r="M31" i="9"/>
  <c r="P30" i="9"/>
  <c r="I30" i="9"/>
  <c r="G30" i="9"/>
  <c r="E30" i="9"/>
  <c r="D30" i="9"/>
  <c r="M30" i="9" s="1"/>
  <c r="P29" i="9"/>
  <c r="M29" i="9"/>
  <c r="P28" i="9"/>
  <c r="M28" i="9"/>
  <c r="P27" i="9"/>
  <c r="M27" i="9"/>
  <c r="P26" i="9"/>
  <c r="M26" i="9"/>
  <c r="Q25" i="9"/>
  <c r="P25" i="9"/>
  <c r="M25" i="9"/>
  <c r="P24" i="9"/>
  <c r="M24" i="9"/>
  <c r="Q23" i="9"/>
  <c r="P23" i="9"/>
  <c r="M23" i="9"/>
  <c r="P22" i="9"/>
  <c r="M22" i="9"/>
  <c r="Q21" i="9"/>
  <c r="P21" i="9"/>
  <c r="M21" i="9"/>
  <c r="Q20" i="9"/>
  <c r="P20" i="9"/>
  <c r="M20" i="9"/>
  <c r="Q19" i="9"/>
  <c r="P19" i="9"/>
  <c r="M19" i="9"/>
  <c r="P18" i="9"/>
  <c r="M18" i="9"/>
  <c r="P17" i="9"/>
  <c r="I17" i="9"/>
  <c r="G17" i="9"/>
  <c r="E17" i="9"/>
  <c r="D17" i="9"/>
  <c r="M17" i="9" s="1"/>
  <c r="P16" i="9"/>
  <c r="M16" i="9"/>
  <c r="P15" i="9"/>
  <c r="M15" i="9"/>
  <c r="P14" i="9"/>
  <c r="M14" i="9"/>
  <c r="P13" i="9"/>
  <c r="M13" i="9"/>
  <c r="Q12" i="9"/>
  <c r="P12" i="9"/>
  <c r="M12" i="9"/>
  <c r="P11" i="9"/>
  <c r="M11" i="9"/>
  <c r="P10" i="9"/>
  <c r="M10" i="9"/>
  <c r="Q9" i="9"/>
  <c r="P9" i="9"/>
  <c r="M9" i="9"/>
  <c r="Q8" i="9"/>
  <c r="P8" i="9"/>
  <c r="M8" i="9"/>
  <c r="P7" i="9"/>
  <c r="P6" i="9" s="1"/>
  <c r="I7" i="9"/>
  <c r="Z8" i="8" s="1"/>
  <c r="G7" i="9"/>
  <c r="R8" i="8" s="1"/>
  <c r="E7" i="9"/>
  <c r="D7" i="9"/>
  <c r="M7" i="9" s="1"/>
  <c r="E6" i="9" l="1"/>
  <c r="G6" i="9"/>
  <c r="I6" i="9"/>
  <c r="D6" i="9"/>
  <c r="M6" i="9" s="1"/>
  <c r="F123" i="9"/>
  <c r="H123" i="9"/>
  <c r="J123" i="9"/>
  <c r="F6" i="9"/>
  <c r="K6" i="9"/>
  <c r="J6" i="9"/>
  <c r="F7" i="9"/>
  <c r="H7" i="9"/>
  <c r="V8" i="8" s="1"/>
  <c r="J7" i="9"/>
  <c r="AD8" i="8" s="1"/>
  <c r="F17" i="9"/>
  <c r="Q17" i="9" s="1"/>
  <c r="H17" i="9"/>
  <c r="J17" i="9"/>
  <c r="F30" i="9"/>
  <c r="Q30" i="9" s="1"/>
  <c r="H30" i="9"/>
  <c r="J30" i="9"/>
  <c r="F48" i="9"/>
  <c r="Q48" i="9" s="1"/>
  <c r="H48" i="9"/>
  <c r="J48" i="9"/>
  <c r="F69" i="9"/>
  <c r="Q69" i="9" s="1"/>
  <c r="H69" i="9"/>
  <c r="J69" i="9"/>
  <c r="F84" i="9"/>
  <c r="Q84" i="9" s="1"/>
  <c r="H84" i="9"/>
  <c r="J84" i="9"/>
  <c r="F115" i="9"/>
  <c r="Q115" i="9" s="1"/>
  <c r="H115" i="9"/>
  <c r="J115" i="9"/>
  <c r="H6" i="9"/>
  <c r="H8" i="9"/>
  <c r="J8" i="9"/>
  <c r="K8" i="9"/>
  <c r="H9" i="9"/>
  <c r="J9" i="9"/>
  <c r="K9" i="9"/>
  <c r="O9" i="9" s="1"/>
  <c r="N9" i="9" s="1"/>
  <c r="Q10" i="9"/>
  <c r="H10" i="9"/>
  <c r="V11" i="8" s="1"/>
  <c r="J10" i="9"/>
  <c r="AD11" i="8" s="1"/>
  <c r="K10" i="9"/>
  <c r="Q11" i="9"/>
  <c r="H11" i="9"/>
  <c r="J11" i="9"/>
  <c r="K11" i="9"/>
  <c r="O11" i="9" s="1"/>
  <c r="N11" i="9" s="1"/>
  <c r="H12" i="9"/>
  <c r="J12" i="9"/>
  <c r="K12" i="9"/>
  <c r="O12" i="9" s="1"/>
  <c r="N12" i="9" s="1"/>
  <c r="Q13" i="9"/>
  <c r="H13" i="9"/>
  <c r="J13" i="9"/>
  <c r="K13" i="9"/>
  <c r="O13" i="9" s="1"/>
  <c r="N13" i="9" s="1"/>
  <c r="Q14" i="9"/>
  <c r="H14" i="9"/>
  <c r="J14" i="9"/>
  <c r="K14" i="9"/>
  <c r="O14" i="9" s="1"/>
  <c r="N14" i="9" s="1"/>
  <c r="Q15" i="9"/>
  <c r="H15" i="9"/>
  <c r="J15" i="9"/>
  <c r="K15" i="9"/>
  <c r="O15" i="9" s="1"/>
  <c r="N15" i="9" s="1"/>
  <c r="Q16" i="9"/>
  <c r="H16" i="9"/>
  <c r="J16" i="9"/>
  <c r="K16" i="9"/>
  <c r="O16" i="9" s="1"/>
  <c r="N16" i="9" s="1"/>
  <c r="F18" i="9"/>
  <c r="Q18" i="9" s="1"/>
  <c r="H18" i="9"/>
  <c r="J18" i="9"/>
  <c r="K18" i="9"/>
  <c r="H19" i="9"/>
  <c r="J19" i="9"/>
  <c r="K19" i="9"/>
  <c r="O19" i="9" s="1"/>
  <c r="N19" i="9" s="1"/>
  <c r="H20" i="9"/>
  <c r="J20" i="9"/>
  <c r="K20" i="9"/>
  <c r="O20" i="9" s="1"/>
  <c r="N20" i="9" s="1"/>
  <c r="H21" i="9"/>
  <c r="J21" i="9"/>
  <c r="K21" i="9"/>
  <c r="O21" i="9" s="1"/>
  <c r="N21" i="9" s="1"/>
  <c r="Q22" i="9"/>
  <c r="H22" i="9"/>
  <c r="J22" i="9"/>
  <c r="K22" i="9"/>
  <c r="O22" i="9" s="1"/>
  <c r="N22" i="9" s="1"/>
  <c r="H23" i="9"/>
  <c r="J23" i="9"/>
  <c r="K23" i="9"/>
  <c r="O23" i="9" s="1"/>
  <c r="N23" i="9" s="1"/>
  <c r="Q24" i="9"/>
  <c r="H24" i="9"/>
  <c r="J24" i="9"/>
  <c r="K24" i="9"/>
  <c r="O24" i="9" s="1"/>
  <c r="N24" i="9" s="1"/>
  <c r="H25" i="9"/>
  <c r="J25" i="9"/>
  <c r="K25" i="9"/>
  <c r="O25" i="9" s="1"/>
  <c r="N25" i="9" s="1"/>
  <c r="F26" i="9"/>
  <c r="Q26" i="9" s="1"/>
  <c r="H26" i="9"/>
  <c r="J26" i="9"/>
  <c r="K26" i="9"/>
  <c r="O26" i="9" s="1"/>
  <c r="N26" i="9" s="1"/>
  <c r="F27" i="9"/>
  <c r="Q27" i="9" s="1"/>
  <c r="H27" i="9"/>
  <c r="J27" i="9"/>
  <c r="K27" i="9"/>
  <c r="O27" i="9" s="1"/>
  <c r="N27" i="9" s="1"/>
  <c r="F28" i="9"/>
  <c r="Q28" i="9" s="1"/>
  <c r="H28" i="9"/>
  <c r="J28" i="9"/>
  <c r="K28" i="9"/>
  <c r="O28" i="9" s="1"/>
  <c r="N28" i="9" s="1"/>
  <c r="F29" i="9"/>
  <c r="Q29" i="9" s="1"/>
  <c r="H29" i="9"/>
  <c r="J29" i="9"/>
  <c r="K29" i="9"/>
  <c r="O29" i="9" s="1"/>
  <c r="N29" i="9" s="1"/>
  <c r="F31" i="9"/>
  <c r="Q31" i="9" s="1"/>
  <c r="H31" i="9"/>
  <c r="J31" i="9"/>
  <c r="K31" i="9"/>
  <c r="F32" i="9"/>
  <c r="Q32" i="9" s="1"/>
  <c r="H32" i="9"/>
  <c r="J32" i="9"/>
  <c r="K32" i="9"/>
  <c r="O32" i="9" s="1"/>
  <c r="N32" i="9" s="1"/>
  <c r="F33" i="9"/>
  <c r="Q33" i="9" s="1"/>
  <c r="H33" i="9"/>
  <c r="J33" i="9"/>
  <c r="K33" i="9"/>
  <c r="O33" i="9" s="1"/>
  <c r="N33" i="9" s="1"/>
  <c r="F34" i="9"/>
  <c r="Q34" i="9" s="1"/>
  <c r="H34" i="9"/>
  <c r="J34" i="9"/>
  <c r="K34" i="9"/>
  <c r="O34" i="9" s="1"/>
  <c r="N34" i="9" s="1"/>
  <c r="F35" i="9"/>
  <c r="Q35" i="9" s="1"/>
  <c r="H35" i="9"/>
  <c r="J35" i="9"/>
  <c r="K35" i="9"/>
  <c r="O35" i="9" s="1"/>
  <c r="N35" i="9" s="1"/>
  <c r="F36" i="9"/>
  <c r="Q36" i="9" s="1"/>
  <c r="H36" i="9"/>
  <c r="J36" i="9"/>
  <c r="K36" i="9"/>
  <c r="O36" i="9" s="1"/>
  <c r="N36" i="9" s="1"/>
  <c r="F37" i="9"/>
  <c r="Q37" i="9" s="1"/>
  <c r="H37" i="9"/>
  <c r="J37" i="9"/>
  <c r="K37" i="9"/>
  <c r="O37" i="9" s="1"/>
  <c r="N37" i="9" s="1"/>
  <c r="H38" i="9"/>
  <c r="J38" i="9"/>
  <c r="K38" i="9"/>
  <c r="O38" i="9" s="1"/>
  <c r="N38" i="9" s="1"/>
  <c r="Q39" i="9"/>
  <c r="H39" i="9"/>
  <c r="J39" i="9"/>
  <c r="K39" i="9"/>
  <c r="O39" i="9" s="1"/>
  <c r="N39" i="9" s="1"/>
  <c r="Q40" i="9"/>
  <c r="H40" i="9"/>
  <c r="J40" i="9"/>
  <c r="K40" i="9"/>
  <c r="O40" i="9" s="1"/>
  <c r="N40" i="9" s="1"/>
  <c r="H41" i="9"/>
  <c r="J41" i="9"/>
  <c r="K41" i="9"/>
  <c r="O41" i="9" s="1"/>
  <c r="N41" i="9" s="1"/>
  <c r="F42" i="9"/>
  <c r="Q42" i="9" s="1"/>
  <c r="H42" i="9"/>
  <c r="J42" i="9"/>
  <c r="K42" i="9"/>
  <c r="O42" i="9" s="1"/>
  <c r="N42" i="9" s="1"/>
  <c r="F43" i="9"/>
  <c r="Q43" i="9" s="1"/>
  <c r="H43" i="9"/>
  <c r="J43" i="9"/>
  <c r="K43" i="9"/>
  <c r="O43" i="9" s="1"/>
  <c r="N43" i="9" s="1"/>
  <c r="F44" i="9"/>
  <c r="Q44" i="9" s="1"/>
  <c r="H44" i="9"/>
  <c r="J44" i="9"/>
  <c r="K44" i="9"/>
  <c r="O44" i="9" s="1"/>
  <c r="N44" i="9" s="1"/>
  <c r="M45" i="9"/>
  <c r="K45" i="9"/>
  <c r="O45" i="9" s="1"/>
  <c r="N45" i="9" s="1"/>
  <c r="F45" i="9"/>
  <c r="Q45" i="9" s="1"/>
  <c r="H45" i="9"/>
  <c r="J45" i="9"/>
  <c r="F46" i="9"/>
  <c r="Q46" i="9" s="1"/>
  <c r="H46" i="9"/>
  <c r="J46" i="9"/>
  <c r="K46" i="9"/>
  <c r="O46" i="9" s="1"/>
  <c r="N46" i="9" s="1"/>
  <c r="H47" i="9"/>
  <c r="J47" i="9"/>
  <c r="K47" i="9"/>
  <c r="O47" i="9" s="1"/>
  <c r="N47" i="9" s="1"/>
  <c r="F49" i="9"/>
  <c r="Q49" i="9" s="1"/>
  <c r="H49" i="9"/>
  <c r="J49" i="9"/>
  <c r="K49" i="9"/>
  <c r="H50" i="9"/>
  <c r="J50" i="9"/>
  <c r="K50" i="9"/>
  <c r="O50" i="9" s="1"/>
  <c r="N50" i="9" s="1"/>
  <c r="H51" i="9"/>
  <c r="J51" i="9"/>
  <c r="K51" i="9"/>
  <c r="O51" i="9" s="1"/>
  <c r="N51" i="9" s="1"/>
  <c r="Q52" i="9"/>
  <c r="H52" i="9"/>
  <c r="J52" i="9"/>
  <c r="K52" i="9"/>
  <c r="O52" i="9" s="1"/>
  <c r="N52" i="9" s="1"/>
  <c r="H53" i="9"/>
  <c r="J53" i="9"/>
  <c r="K53" i="9"/>
  <c r="O53" i="9" s="1"/>
  <c r="N53" i="9" s="1"/>
  <c r="Q54" i="9"/>
  <c r="H54" i="9"/>
  <c r="J54" i="9"/>
  <c r="K54" i="9"/>
  <c r="O54" i="9" s="1"/>
  <c r="N54" i="9" s="1"/>
  <c r="H55" i="9"/>
  <c r="J55" i="9"/>
  <c r="K55" i="9"/>
  <c r="O55" i="9" s="1"/>
  <c r="N55" i="9" s="1"/>
  <c r="Q56" i="9"/>
  <c r="H56" i="9"/>
  <c r="J56" i="9"/>
  <c r="K56" i="9"/>
  <c r="O56" i="9" s="1"/>
  <c r="N56" i="9" s="1"/>
  <c r="Q57" i="9"/>
  <c r="H57" i="9"/>
  <c r="J57" i="9"/>
  <c r="K57" i="9"/>
  <c r="O57" i="9" s="1"/>
  <c r="N57" i="9" s="1"/>
  <c r="H58" i="9"/>
  <c r="J58" i="9"/>
  <c r="K58" i="9"/>
  <c r="O58" i="9" s="1"/>
  <c r="N58" i="9" s="1"/>
  <c r="Q59" i="9"/>
  <c r="H59" i="9"/>
  <c r="J59" i="9"/>
  <c r="K59" i="9"/>
  <c r="O59" i="9" s="1"/>
  <c r="N59" i="9" s="1"/>
  <c r="Q60" i="9"/>
  <c r="H60" i="9"/>
  <c r="J60" i="9"/>
  <c r="K60" i="9"/>
  <c r="O60" i="9" s="1"/>
  <c r="N60" i="9" s="1"/>
  <c r="Q61" i="9"/>
  <c r="H61" i="9"/>
  <c r="J61" i="9"/>
  <c r="K61" i="9"/>
  <c r="O61" i="9" s="1"/>
  <c r="N61" i="9" s="1"/>
  <c r="H62" i="9"/>
  <c r="J62" i="9"/>
  <c r="K62" i="9"/>
  <c r="O62" i="9" s="1"/>
  <c r="N62" i="9" s="1"/>
  <c r="H63" i="9"/>
  <c r="J63" i="9"/>
  <c r="K63" i="9"/>
  <c r="O63" i="9" s="1"/>
  <c r="N63" i="9" s="1"/>
  <c r="H64" i="9"/>
  <c r="J64" i="9"/>
  <c r="K64" i="9"/>
  <c r="O64" i="9" s="1"/>
  <c r="N64" i="9" s="1"/>
  <c r="F65" i="9"/>
  <c r="Q65" i="9" s="1"/>
  <c r="H65" i="9"/>
  <c r="J65" i="9"/>
  <c r="K65" i="9"/>
  <c r="O65" i="9" s="1"/>
  <c r="N65" i="9" s="1"/>
  <c r="F66" i="9"/>
  <c r="Q66" i="9" s="1"/>
  <c r="H66" i="9"/>
  <c r="J66" i="9"/>
  <c r="K66" i="9"/>
  <c r="O66" i="9" s="1"/>
  <c r="N66" i="9" s="1"/>
  <c r="F68" i="9"/>
  <c r="Q68" i="9" s="1"/>
  <c r="H68" i="9"/>
  <c r="J68" i="9"/>
  <c r="K68" i="9"/>
  <c r="O68" i="9" s="1"/>
  <c r="N68" i="9" s="1"/>
  <c r="H70" i="9"/>
  <c r="J70" i="9"/>
  <c r="K70" i="9"/>
  <c r="Q71" i="9"/>
  <c r="H71" i="9"/>
  <c r="J71" i="9"/>
  <c r="K71" i="9"/>
  <c r="O71" i="9" s="1"/>
  <c r="N71" i="9" s="1"/>
  <c r="H72" i="9"/>
  <c r="J72" i="9"/>
  <c r="K72" i="9"/>
  <c r="O72" i="9" s="1"/>
  <c r="N72" i="9" s="1"/>
  <c r="Q73" i="9"/>
  <c r="H73" i="9"/>
  <c r="J73" i="9"/>
  <c r="K73" i="9"/>
  <c r="O73" i="9" s="1"/>
  <c r="N73" i="9" s="1"/>
  <c r="H74" i="9"/>
  <c r="J74" i="9"/>
  <c r="K74" i="9"/>
  <c r="O74" i="9" s="1"/>
  <c r="N74" i="9" s="1"/>
  <c r="F75" i="9"/>
  <c r="Q75" i="9" s="1"/>
  <c r="H75" i="9"/>
  <c r="J75" i="9"/>
  <c r="K75" i="9"/>
  <c r="O75" i="9" s="1"/>
  <c r="N75" i="9" s="1"/>
  <c r="Q76" i="9"/>
  <c r="H76" i="9"/>
  <c r="J76" i="9"/>
  <c r="K76" i="9"/>
  <c r="O76" i="9" s="1"/>
  <c r="N76" i="9" s="1"/>
  <c r="F77" i="9"/>
  <c r="Q77" i="9" s="1"/>
  <c r="H77" i="9"/>
  <c r="J77" i="9"/>
  <c r="K77" i="9"/>
  <c r="O77" i="9" s="1"/>
  <c r="N77" i="9" s="1"/>
  <c r="F78" i="9"/>
  <c r="Q78" i="9" s="1"/>
  <c r="H78" i="9"/>
  <c r="J78" i="9"/>
  <c r="K78" i="9"/>
  <c r="O78" i="9" s="1"/>
  <c r="N78" i="9" s="1"/>
  <c r="F79" i="9"/>
  <c r="Q79" i="9" s="1"/>
  <c r="H79" i="9"/>
  <c r="J79" i="9"/>
  <c r="K79" i="9"/>
  <c r="O79" i="9" s="1"/>
  <c r="N79" i="9" s="1"/>
  <c r="F80" i="9"/>
  <c r="Q80" i="9" s="1"/>
  <c r="H80" i="9"/>
  <c r="J80" i="9"/>
  <c r="K80" i="9"/>
  <c r="O80" i="9" s="1"/>
  <c r="N80" i="9" s="1"/>
  <c r="F81" i="9"/>
  <c r="Q81" i="9" s="1"/>
  <c r="H81" i="9"/>
  <c r="J81" i="9"/>
  <c r="K81" i="9"/>
  <c r="O81" i="9" s="1"/>
  <c r="N81" i="9" s="1"/>
  <c r="F82" i="9"/>
  <c r="Q82" i="9" s="1"/>
  <c r="H82" i="9"/>
  <c r="J82" i="9"/>
  <c r="K82" i="9"/>
  <c r="O82" i="9" s="1"/>
  <c r="N82" i="9" s="1"/>
  <c r="H83" i="9"/>
  <c r="J83" i="9"/>
  <c r="K83" i="9"/>
  <c r="O83" i="9" s="1"/>
  <c r="N83" i="9" s="1"/>
  <c r="F85" i="9"/>
  <c r="Q85" i="9" s="1"/>
  <c r="H85" i="9"/>
  <c r="J85" i="9"/>
  <c r="K85" i="9"/>
  <c r="F86" i="9"/>
  <c r="Q86" i="9" s="1"/>
  <c r="H86" i="9"/>
  <c r="J86" i="9"/>
  <c r="K86" i="9"/>
  <c r="O86" i="9" s="1"/>
  <c r="N86" i="9" s="1"/>
  <c r="H87" i="9"/>
  <c r="J87" i="9"/>
  <c r="K87" i="9"/>
  <c r="O87" i="9" s="1"/>
  <c r="N87" i="9" s="1"/>
  <c r="H88" i="9"/>
  <c r="J88" i="9"/>
  <c r="K88" i="9"/>
  <c r="O88" i="9" s="1"/>
  <c r="N88" i="9" s="1"/>
  <c r="Q89" i="9"/>
  <c r="H89" i="9"/>
  <c r="J89" i="9"/>
  <c r="K89" i="9"/>
  <c r="O89" i="9" s="1"/>
  <c r="N89" i="9" s="1"/>
  <c r="M90" i="9"/>
  <c r="K90" i="9"/>
  <c r="O90" i="9" s="1"/>
  <c r="N90" i="9" s="1"/>
  <c r="J90" i="9"/>
  <c r="Q90" i="9"/>
  <c r="H90" i="9"/>
  <c r="Q91" i="9"/>
  <c r="H91" i="9"/>
  <c r="J91" i="9"/>
  <c r="K91" i="9"/>
  <c r="O91" i="9" s="1"/>
  <c r="N91" i="9" s="1"/>
  <c r="H92" i="9"/>
  <c r="J92" i="9"/>
  <c r="K92" i="9"/>
  <c r="O92" i="9" s="1"/>
  <c r="N92" i="9" s="1"/>
  <c r="H93" i="9"/>
  <c r="J93" i="9"/>
  <c r="K93" i="9"/>
  <c r="O93" i="9" s="1"/>
  <c r="N93" i="9" s="1"/>
  <c r="Q94" i="9"/>
  <c r="H94" i="9"/>
  <c r="J94" i="9"/>
  <c r="K94" i="9"/>
  <c r="O94" i="9" s="1"/>
  <c r="N94" i="9" s="1"/>
  <c r="Q95" i="9"/>
  <c r="H95" i="9"/>
  <c r="J95" i="9"/>
  <c r="K95" i="9"/>
  <c r="O95" i="9" s="1"/>
  <c r="N95" i="9" s="1"/>
  <c r="Q96" i="9"/>
  <c r="H96" i="9"/>
  <c r="J96" i="9"/>
  <c r="K96" i="9"/>
  <c r="O96" i="9" s="1"/>
  <c r="N96" i="9" s="1"/>
  <c r="Q97" i="9"/>
  <c r="H97" i="9"/>
  <c r="J97" i="9"/>
  <c r="K97" i="9"/>
  <c r="O97" i="9" s="1"/>
  <c r="N97" i="9" s="1"/>
  <c r="Q98" i="9"/>
  <c r="H98" i="9"/>
  <c r="J98" i="9"/>
  <c r="K98" i="9"/>
  <c r="O98" i="9" s="1"/>
  <c r="N98" i="9" s="1"/>
  <c r="Q99" i="9"/>
  <c r="H99" i="9"/>
  <c r="J99" i="9"/>
  <c r="K99" i="9"/>
  <c r="O99" i="9" s="1"/>
  <c r="N99" i="9" s="1"/>
  <c r="H100" i="9"/>
  <c r="J100" i="9"/>
  <c r="K100" i="9"/>
  <c r="O100" i="9" s="1"/>
  <c r="N100" i="9" s="1"/>
  <c r="Q101" i="9"/>
  <c r="H101" i="9"/>
  <c r="J101" i="9"/>
  <c r="K101" i="9"/>
  <c r="O101" i="9" s="1"/>
  <c r="N101" i="9" s="1"/>
  <c r="Q102" i="9"/>
  <c r="H102" i="9"/>
  <c r="J102" i="9"/>
  <c r="K102" i="9"/>
  <c r="O102" i="9" s="1"/>
  <c r="N102" i="9" s="1"/>
  <c r="Q103" i="9"/>
  <c r="H103" i="9"/>
  <c r="J103" i="9"/>
  <c r="K103" i="9"/>
  <c r="O103" i="9" s="1"/>
  <c r="N103" i="9" s="1"/>
  <c r="Q104" i="9"/>
  <c r="H104" i="9"/>
  <c r="J104" i="9"/>
  <c r="K104" i="9"/>
  <c r="O104" i="9" s="1"/>
  <c r="N104" i="9" s="1"/>
  <c r="Q105" i="9"/>
  <c r="H105" i="9"/>
  <c r="J105" i="9"/>
  <c r="K105" i="9"/>
  <c r="O105" i="9" s="1"/>
  <c r="N105" i="9" s="1"/>
  <c r="Q106" i="9"/>
  <c r="H106" i="9"/>
  <c r="J106" i="9"/>
  <c r="K106" i="9"/>
  <c r="O106" i="9" s="1"/>
  <c r="N106" i="9" s="1"/>
  <c r="Q107" i="9"/>
  <c r="H107" i="9"/>
  <c r="J107" i="9"/>
  <c r="K107" i="9"/>
  <c r="O107" i="9" s="1"/>
  <c r="N107" i="9" s="1"/>
  <c r="Q108" i="9"/>
  <c r="H108" i="9"/>
  <c r="J108" i="9"/>
  <c r="K108" i="9"/>
  <c r="O108" i="9" s="1"/>
  <c r="N108" i="9" s="1"/>
  <c r="Q109" i="9"/>
  <c r="H109" i="9"/>
  <c r="J109" i="9"/>
  <c r="K109" i="9"/>
  <c r="O109" i="9" s="1"/>
  <c r="N109" i="9" s="1"/>
  <c r="Q110" i="9"/>
  <c r="H110" i="9"/>
  <c r="J110" i="9"/>
  <c r="K110" i="9"/>
  <c r="O110" i="9" s="1"/>
  <c r="N110" i="9" s="1"/>
  <c r="Q111" i="9"/>
  <c r="H111" i="9"/>
  <c r="J111" i="9"/>
  <c r="K111" i="9"/>
  <c r="O111" i="9" s="1"/>
  <c r="N111" i="9" s="1"/>
  <c r="M112" i="9"/>
  <c r="K112" i="9"/>
  <c r="O112" i="9" s="1"/>
  <c r="N112" i="9" s="1"/>
  <c r="J112" i="9"/>
  <c r="Q112" i="9"/>
  <c r="H112" i="9"/>
  <c r="Q113" i="9"/>
  <c r="H113" i="9"/>
  <c r="J113" i="9"/>
  <c r="K113" i="9"/>
  <c r="O113" i="9" s="1"/>
  <c r="N113" i="9" s="1"/>
  <c r="H114" i="9"/>
  <c r="J114" i="9"/>
  <c r="K114" i="9"/>
  <c r="O114" i="9" s="1"/>
  <c r="N114" i="9" s="1"/>
  <c r="H116" i="9"/>
  <c r="J116" i="9"/>
  <c r="K116" i="9"/>
  <c r="Q117" i="9"/>
  <c r="H117" i="9"/>
  <c r="J117" i="9"/>
  <c r="K117" i="9"/>
  <c r="O117" i="9" s="1"/>
  <c r="N117" i="9" s="1"/>
  <c r="Q118" i="9"/>
  <c r="H118" i="9"/>
  <c r="J118" i="9"/>
  <c r="K118" i="9"/>
  <c r="O118" i="9" s="1"/>
  <c r="N118" i="9" s="1"/>
  <c r="H119" i="9"/>
  <c r="J119" i="9"/>
  <c r="K119" i="9"/>
  <c r="O119" i="9" s="1"/>
  <c r="N119" i="9" s="1"/>
  <c r="H120" i="9"/>
  <c r="J120" i="9"/>
  <c r="K120" i="9"/>
  <c r="O120" i="9" s="1"/>
  <c r="N120" i="9" s="1"/>
  <c r="Q121" i="9"/>
  <c r="H121" i="9"/>
  <c r="J121" i="9"/>
  <c r="K121" i="9"/>
  <c r="O121" i="9" s="1"/>
  <c r="N121" i="9" s="1"/>
  <c r="H122" i="9"/>
  <c r="J122" i="9"/>
  <c r="K122" i="9"/>
  <c r="O122" i="9" s="1"/>
  <c r="N122" i="9" s="1"/>
  <c r="F124" i="9"/>
  <c r="Q124" i="9" s="1"/>
  <c r="H124" i="9"/>
  <c r="J124" i="9"/>
  <c r="K124" i="9"/>
  <c r="O124" i="9" s="1"/>
  <c r="N124" i="9" s="1"/>
  <c r="A7" i="8"/>
  <c r="O10" i="9" l="1"/>
  <c r="N10" i="9" s="1"/>
  <c r="AH11" i="8"/>
  <c r="K125" i="9"/>
  <c r="AH126" i="8" s="1"/>
  <c r="O6" i="9"/>
  <c r="Q7" i="9"/>
  <c r="Q6" i="9"/>
  <c r="O116" i="9"/>
  <c r="N116" i="9" s="1"/>
  <c r="N115" i="9" s="1"/>
  <c r="K115" i="9"/>
  <c r="O115" i="9" s="1"/>
  <c r="O85" i="9"/>
  <c r="N85" i="9" s="1"/>
  <c r="N84" i="9" s="1"/>
  <c r="K84" i="9"/>
  <c r="O84" i="9" s="1"/>
  <c r="O70" i="9"/>
  <c r="N70" i="9" s="1"/>
  <c r="N69" i="9" s="1"/>
  <c r="K69" i="9"/>
  <c r="O69" i="9" s="1"/>
  <c r="O49" i="9"/>
  <c r="N49" i="9" s="1"/>
  <c r="N48" i="9" s="1"/>
  <c r="K48" i="9"/>
  <c r="O48" i="9" s="1"/>
  <c r="O31" i="9"/>
  <c r="N31" i="9" s="1"/>
  <c r="N30" i="9" s="1"/>
  <c r="K30" i="9"/>
  <c r="O30" i="9" s="1"/>
  <c r="O18" i="9"/>
  <c r="N18" i="9" s="1"/>
  <c r="N17" i="9" s="1"/>
  <c r="K17" i="9"/>
  <c r="O17" i="9" s="1"/>
  <c r="O8" i="9"/>
  <c r="N8" i="9" s="1"/>
  <c r="N7" i="9" s="1"/>
  <c r="N6" i="9" s="1"/>
  <c r="K7" i="9"/>
  <c r="O7" i="9" l="1"/>
  <c r="AH8" i="8"/>
</calcChain>
</file>

<file path=xl/sharedStrings.xml><?xml version="1.0" encoding="utf-8"?>
<sst xmlns="http://schemas.openxmlformats.org/spreadsheetml/2006/main" count="578" uniqueCount="212">
  <si>
    <t>№</t>
  </si>
  <si>
    <t>%</t>
  </si>
  <si>
    <t>базовый уровень</t>
  </si>
  <si>
    <t>повышенный уровень</t>
  </si>
  <si>
    <t>МБОУ Гимназия № 8</t>
  </si>
  <si>
    <t>МАОУ Лицей № 7</t>
  </si>
  <si>
    <t>МБОУ СШ № 19</t>
  </si>
  <si>
    <t>МАОУ СШ № 32</t>
  </si>
  <si>
    <t>МАОУ Гимназия № 4</t>
  </si>
  <si>
    <t>МАОУ Лицей № 6 «Перспектива»</t>
  </si>
  <si>
    <t>МАОУ Гимназия № 6</t>
  </si>
  <si>
    <t>МБОУ СШ № 46</t>
  </si>
  <si>
    <t>МБОУ СШ № 49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</si>
  <si>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</si>
  <si>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</si>
  <si>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</si>
  <si>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</si>
  <si>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</si>
  <si>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</si>
  <si>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СШ № 13</t>
  </si>
  <si>
    <t>МБОУ СШ № 16</t>
  </si>
  <si>
    <t>МБОУ СШ № 31</t>
  </si>
  <si>
    <t>МБОУ СШ № 44</t>
  </si>
  <si>
    <t>МБОУ СШ № 47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</si>
  <si>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</si>
  <si>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</si>
  <si>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</si>
  <si>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</si>
  <si>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</si>
  <si>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89</t>
  </si>
  <si>
    <t>МБОУ СШ № 94</t>
  </si>
  <si>
    <t>МАОУ СШ № 148</t>
  </si>
  <si>
    <t>МАОУ «КУГ № 1 – Универс»</t>
  </si>
  <si>
    <t>МБОУ СШ № 3</t>
  </si>
  <si>
    <t>МБОУ Лицей № 10</t>
  </si>
  <si>
    <t>МБОУ СШ № 21</t>
  </si>
  <si>
    <t>МБОУ СШ № 36</t>
  </si>
  <si>
    <t>МБОУ СШ № 84</t>
  </si>
  <si>
    <t>МБОУ СШ № 95</t>
  </si>
  <si>
    <t>МБОУ СШ № 99</t>
  </si>
  <si>
    <t>МБОУ СШ № 133</t>
  </si>
  <si>
    <t>МБОУ СШ № 6</t>
  </si>
  <si>
    <t>МБОУ СШ № 69</t>
  </si>
  <si>
    <t>МБОУ СШ № 1</t>
  </si>
  <si>
    <t>МБОУ СШ № 2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</si>
  <si>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</si>
  <si>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</si>
  <si>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</si>
  <si>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</si>
  <si>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</si>
  <si>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</si>
  <si>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</si>
  <si>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</si>
  <si>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</si>
  <si>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</si>
  <si>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</si>
  <si>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</si>
  <si>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</si>
  <si>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</si>
  <si>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</si>
  <si>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</si>
  <si>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</si>
  <si>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</si>
  <si>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</si>
  <si>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</si>
  <si>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МАОУ Гимназия № 2</t>
  </si>
  <si>
    <t>МБОУ Лицей № 2</t>
  </si>
  <si>
    <t>МБОУ  Гимназия № 16</t>
  </si>
  <si>
    <t>МБОУ СШ № 27</t>
  </si>
  <si>
    <t>МБОУ СШ № 51</t>
  </si>
  <si>
    <t>МБОУ Лицей № 28</t>
  </si>
  <si>
    <t>МБОУ Прогимназия  № 131</t>
  </si>
  <si>
    <t>МАОУ Гимназия №  9</t>
  </si>
  <si>
    <t>МБОУ СШ  № 12</t>
  </si>
  <si>
    <t>МБОУ СШ № 8 "Созидание"</t>
  </si>
  <si>
    <t>МАОУ Лицей № 11</t>
  </si>
  <si>
    <t>МБОУ Лицей № 3</t>
  </si>
  <si>
    <t>МБОУ Гимназия № 7</t>
  </si>
  <si>
    <t>МАОУ Гимназия № 15</t>
  </si>
  <si>
    <t>МАОУ Лицей № 12</t>
  </si>
  <si>
    <t>МАОУ Лицей № 1</t>
  </si>
  <si>
    <t>МБОУ Лицей № 8</t>
  </si>
  <si>
    <t>МБОУ СШ № 30</t>
  </si>
  <si>
    <t>МБОУ СШ № 39</t>
  </si>
  <si>
    <t>МАОУ Гимназия № 13 "Академ"</t>
  </si>
  <si>
    <t>МБОУ СШ № 73</t>
  </si>
  <si>
    <t>МБОУ СШ № 82</t>
  </si>
  <si>
    <t>МБОУ СШ № 92</t>
  </si>
  <si>
    <t>МАОУ Лицей № 9 "Лидер"</t>
  </si>
  <si>
    <t>МАОУ Гимназия № 14</t>
  </si>
  <si>
    <t>МАОУ Гимназия № 5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</si>
  <si>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</si>
  <si>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</si>
  <si>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</si>
  <si>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</si>
  <si>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</si>
  <si>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</si>
  <si>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</si>
  <si>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</si>
  <si>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</si>
  <si>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МАОУ СШ № 137</t>
  </si>
  <si>
    <t>МБОУ СШ № 4</t>
  </si>
  <si>
    <t>Код ОУ по КИАСУО</t>
  </si>
  <si>
    <t>Наименование ОУ (кратко)</t>
  </si>
  <si>
    <t>Код ОУ            (по КИАСУО)</t>
  </si>
  <si>
    <t>результат выполнения</t>
  </si>
  <si>
    <t>% повышен + база</t>
  </si>
  <si>
    <t>ГРУППОВОЙ ПРОЕКТ, 4 кл.</t>
  </si>
  <si>
    <t>Расчётное среднее значение</t>
  </si>
  <si>
    <t xml:space="preserve">Чел. 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</si>
  <si>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</si>
  <si>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</si>
  <si>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</si>
  <si>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</si>
  <si>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</si>
  <si>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 xml:space="preserve">МБОУ Школа-интернат № 1 </t>
  </si>
  <si>
    <t>СВЕРДЛОВСКИЙ РАЙОН</t>
  </si>
  <si>
    <t>СОВЕТСКИЙ РАЙОН</t>
  </si>
  <si>
    <t>ЦЕНТРАЛЬНЫЙ РАЙОН</t>
  </si>
  <si>
    <t xml:space="preserve">МБОУ СШ № 10 </t>
  </si>
  <si>
    <t xml:space="preserve">МБОУ СШ № 86 </t>
  </si>
  <si>
    <t>ниже баз. уровня</t>
  </si>
  <si>
    <t>МАОУ СШ № 152</t>
  </si>
  <si>
    <t>МАОУ СШ № 145</t>
  </si>
  <si>
    <t>МАОУ СШ № 149</t>
  </si>
  <si>
    <t>МАОУ СШ № 150</t>
  </si>
  <si>
    <t>МАОУ СШ № 143</t>
  </si>
  <si>
    <t>МБОУ СШ № 72</t>
  </si>
  <si>
    <t>МАОУ Гимназия № 3</t>
  </si>
  <si>
    <t>МАОУ Гимназия № 11</t>
  </si>
  <si>
    <t>МАОУ СШ № 154</t>
  </si>
  <si>
    <t>МАОУ СШ "Комплекс Покровский"</t>
  </si>
  <si>
    <t>отлично - 98 % и более на базовом+повышенном уровне, и нет ниже базового уровня</t>
  </si>
  <si>
    <r>
      <t>хорошо - со среднего значения по городу до 98</t>
    </r>
    <r>
      <rPr>
        <sz val="11"/>
        <color rgb="FF000000"/>
        <rFont val="Calibri"/>
        <family val="2"/>
      </rPr>
      <t>% на базовом+повышенном уровне, и нет ниже базового уровня</t>
    </r>
  </si>
  <si>
    <t>допустимо - с 75% до среднего значения по городу на базовом+повышенном уровне, и не более 10% ниже базового уровня</t>
  </si>
  <si>
    <t>критично - меньше 75% на базовом+повышенном уровне, и 10% и более ниже базового уровня</t>
  </si>
  <si>
    <t>Всего участников</t>
  </si>
  <si>
    <t>Сдали на базовом+повышенном уровне, %</t>
  </si>
  <si>
    <t>Сдали на базовом+повышенном уровне, чел.</t>
  </si>
  <si>
    <t>Сдали  ниже базового уровня, чел.</t>
  </si>
  <si>
    <t>Сдали  ниже базового уровня, %</t>
  </si>
  <si>
    <t>Доля, %</t>
  </si>
  <si>
    <t>Количество, чел.</t>
  </si>
  <si>
    <t>Результаты базового и повышенного уровней</t>
  </si>
  <si>
    <t>Повышенный уровень результатов</t>
  </si>
  <si>
    <t>Базовый уровень результатов</t>
  </si>
  <si>
    <t>Результаты ниже базового уровня</t>
  </si>
  <si>
    <t>МАОУ СШ № 156</t>
  </si>
  <si>
    <t>МАОУ СШ № 157</t>
  </si>
  <si>
    <t>МАОУ СШОК "Покровский" (153)</t>
  </si>
  <si>
    <t>МАОУ СШ № 155</t>
  </si>
  <si>
    <t>МАОУ Гимназия № 8</t>
  </si>
  <si>
    <t>МАОУ Лицей № 28</t>
  </si>
  <si>
    <t>МАОУ СШ  № 12</t>
  </si>
  <si>
    <t>МАОУ СШ № 19</t>
  </si>
  <si>
    <t>МАОУ Лицей № 6 "Перспектива"</t>
  </si>
  <si>
    <t>МАОУ СШ № 8 "Созидание"</t>
  </si>
  <si>
    <t>МАОУ СШ № 46</t>
  </si>
  <si>
    <t>МАОУ СШ № 81</t>
  </si>
  <si>
    <t>МАОУ СШ № 90</t>
  </si>
  <si>
    <t>МАОУ СШ № 135</t>
  </si>
  <si>
    <t xml:space="preserve">МАОУ Гимназия № 11 </t>
  </si>
  <si>
    <t>МАОУ Лицей № 3</t>
  </si>
  <si>
    <t>МАОУ СШ № 16</t>
  </si>
  <si>
    <t>МАОУ СШ № 50</t>
  </si>
  <si>
    <t>МАОУ СШ № 53</t>
  </si>
  <si>
    <t>МАОУ СШ № 65</t>
  </si>
  <si>
    <t>МАОУ СШ № 89</t>
  </si>
  <si>
    <t>МБОУ Гимназия № 3</t>
  </si>
  <si>
    <t>МАОУ Школа-интернат № 1</t>
  </si>
  <si>
    <t>МАОУ СШ № 3</t>
  </si>
  <si>
    <t xml:space="preserve">МАОУ СШ № 72 </t>
  </si>
  <si>
    <t>МАОУ СШ № 82</t>
  </si>
  <si>
    <t>МАОУ СШ № 159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</si>
  <si>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</si>
  <si>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</si>
  <si>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</si>
  <si>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</si>
  <si>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</si>
  <si>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76</t>
  </si>
  <si>
    <t>МАОУ СШ № 78</t>
  </si>
  <si>
    <t>МАОУ СШ № 93</t>
  </si>
  <si>
    <t>МАОУ СШ № 158 "Грани"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</si>
  <si>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</si>
  <si>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</si>
  <si>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</si>
  <si>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</si>
  <si>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</si>
  <si>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</si>
  <si>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</si>
  <si>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</si>
  <si>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</si>
  <si>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</si>
  <si>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</si>
  <si>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</si>
  <si>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</si>
  <si>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</si>
  <si>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</si>
  <si>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 xml:space="preserve">МАОУ СШ № 152 </t>
  </si>
  <si>
    <t xml:space="preserve">МБОУ СОШ № 10 </t>
  </si>
  <si>
    <t>МАОУ СШ "Комплекс "Покровский"</t>
  </si>
  <si>
    <t>МБОУ СШ № 155</t>
  </si>
  <si>
    <t>2021-2022</t>
  </si>
  <si>
    <t>МБОУ СШ №; 155</t>
  </si>
  <si>
    <t>Общее количесво участников, чел.</t>
  </si>
  <si>
    <t>МАОУ СШ № 63</t>
  </si>
  <si>
    <t>МАОУ СШ № 91</t>
  </si>
  <si>
    <t>МАОУ СШ № 98</t>
  </si>
  <si>
    <t>МАОУ СШ № 129</t>
  </si>
  <si>
    <t>МАОУ СШ № 147</t>
  </si>
  <si>
    <t>МАОУ СШ " 155</t>
  </si>
  <si>
    <t>хорошо - со среднего значения по городу до 98% на базовом+повышенном уровне, и нет ниже базового уровня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</si>
</sst>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[$-419]General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FFCCCC"/>
        <bgColor rgb="FF000000"/>
      </patternFill>
    </fill>
    <fill>
      <patternFill patternType="solid">
        <fgColor rgb="FFCCECFF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rgb="FF000000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11" fillId="0" borderId="0"/>
    <xf numFmtId="164" fontId="12" fillId="0" borderId="0" applyBorder="0" applyProtection="0"/>
    <xf numFmtId="0" fontId="11" fillId="0" borderId="0"/>
    <xf numFmtId="0" fontId="12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5" fillId="0" borderId="0"/>
  </cellStyleXfs>
  <cellXfs count="413">
    <xf numFmtId="0" fontId="0" fillId="0" borderId="0" xfId="0"/>
    <xf numFmtId="0" fontId="4" fillId="0" borderId="7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3" fillId="0" borderId="13" xfId="1" applyBorder="1"/>
    <xf numFmtId="0" fontId="4" fillId="2" borderId="2" xfId="0" applyFont="1" applyFill="1" applyBorder="1" applyAlignment="1">
      <alignment wrapText="1"/>
    </xf>
    <xf numFmtId="0" fontId="0" fillId="2" borderId="18" xfId="0" applyFont="1" applyFill="1" applyBorder="1" applyAlignment="1">
      <alignment wrapText="1"/>
    </xf>
    <xf numFmtId="0" fontId="0" fillId="2" borderId="19" xfId="0" applyFont="1" applyFill="1" applyBorder="1" applyAlignment="1">
      <alignment wrapText="1"/>
    </xf>
    <xf numFmtId="0" fontId="0" fillId="2" borderId="22" xfId="0" applyFont="1" applyFill="1" applyBorder="1" applyAlignment="1">
      <alignment wrapText="1"/>
    </xf>
    <xf numFmtId="0" fontId="0" fillId="2" borderId="17" xfId="0" applyFont="1" applyFill="1" applyBorder="1" applyAlignment="1">
      <alignment wrapText="1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15" xfId="1" applyFont="1" applyBorder="1" applyAlignment="1">
      <alignment horizontal="center"/>
    </xf>
    <xf numFmtId="2" fontId="3" fillId="0" borderId="15" xfId="1" applyNumberFormat="1" applyFont="1" applyBorder="1" applyAlignment="1">
      <alignment horizontal="right"/>
    </xf>
    <xf numFmtId="2" fontId="3" fillId="0" borderId="27" xfId="1" applyNumberFormat="1" applyBorder="1"/>
    <xf numFmtId="0" fontId="3" fillId="0" borderId="16" xfId="1" applyFont="1" applyBorder="1" applyAlignment="1">
      <alignment horizontal="center"/>
    </xf>
    <xf numFmtId="2" fontId="3" fillId="0" borderId="16" xfId="1" applyNumberFormat="1" applyFont="1" applyBorder="1" applyAlignment="1">
      <alignment horizontal="right"/>
    </xf>
    <xf numFmtId="2" fontId="3" fillId="0" borderId="3" xfId="1" applyNumberFormat="1" applyFont="1" applyBorder="1" applyAlignment="1">
      <alignment horizontal="right"/>
    </xf>
    <xf numFmtId="2" fontId="3" fillId="0" borderId="26" xfId="1" applyNumberFormat="1" applyBorder="1"/>
    <xf numFmtId="2" fontId="0" fillId="0" borderId="1" xfId="1" applyNumberFormat="1" applyFont="1" applyBorder="1" applyAlignment="1">
      <alignment horizontal="right"/>
    </xf>
    <xf numFmtId="0" fontId="10" fillId="0" borderId="16" xfId="0" applyFont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3" fillId="0" borderId="21" xfId="1" applyFont="1" applyBorder="1" applyAlignment="1">
      <alignment horizontal="center"/>
    </xf>
    <xf numFmtId="2" fontId="3" fillId="0" borderId="21" xfId="1" applyNumberFormat="1" applyFont="1" applyBorder="1" applyAlignment="1">
      <alignment horizontal="right"/>
    </xf>
    <xf numFmtId="2" fontId="3" fillId="0" borderId="15" xfId="1" applyNumberFormat="1" applyBorder="1" applyAlignment="1">
      <alignment horizontal="right"/>
    </xf>
    <xf numFmtId="2" fontId="3" fillId="0" borderId="16" xfId="1" applyNumberFormat="1" applyBorder="1" applyAlignment="1">
      <alignment horizontal="right"/>
    </xf>
    <xf numFmtId="0" fontId="2" fillId="2" borderId="35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2" fontId="2" fillId="0" borderId="36" xfId="1" applyNumberFormat="1" applyFont="1" applyBorder="1" applyAlignment="1">
      <alignment horizontal="left" vertical="center"/>
    </xf>
    <xf numFmtId="2" fontId="3" fillId="0" borderId="3" xfId="1" applyNumberFormat="1" applyBorder="1" applyAlignment="1">
      <alignment horizontal="right"/>
    </xf>
    <xf numFmtId="0" fontId="6" fillId="0" borderId="31" xfId="0" applyFont="1" applyBorder="1" applyAlignment="1">
      <alignment horizontal="left" vertical="center"/>
    </xf>
    <xf numFmtId="2" fontId="3" fillId="0" borderId="21" xfId="1" applyNumberFormat="1" applyBorder="1" applyAlignment="1">
      <alignment horizontal="right"/>
    </xf>
    <xf numFmtId="0" fontId="13" fillId="0" borderId="33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2" fillId="0" borderId="36" xfId="1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2" fillId="0" borderId="36" xfId="1" applyNumberFormat="1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2" fontId="6" fillId="0" borderId="36" xfId="0" applyNumberFormat="1" applyFont="1" applyBorder="1" applyAlignment="1">
      <alignment horizontal="left" vertical="center"/>
    </xf>
    <xf numFmtId="2" fontId="2" fillId="0" borderId="34" xfId="1" applyNumberFormat="1" applyFont="1" applyBorder="1" applyAlignment="1">
      <alignment horizontal="left" vertical="center"/>
    </xf>
    <xf numFmtId="0" fontId="4" fillId="2" borderId="17" xfId="0" applyFont="1" applyFill="1" applyBorder="1" applyAlignment="1">
      <alignment wrapText="1"/>
    </xf>
    <xf numFmtId="0" fontId="0" fillId="0" borderId="1" xfId="1" applyFont="1" applyBorder="1" applyAlignment="1">
      <alignment horizontal="center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2" fontId="2" fillId="0" borderId="36" xfId="0" applyNumberFormat="1" applyFont="1" applyBorder="1" applyAlignment="1">
      <alignment horizontal="left" vertical="center" wrapText="1"/>
    </xf>
    <xf numFmtId="2" fontId="2" fillId="2" borderId="36" xfId="0" applyNumberFormat="1" applyFont="1" applyFill="1" applyBorder="1" applyAlignment="1">
      <alignment horizontal="left" vertical="center" wrapText="1"/>
    </xf>
    <xf numFmtId="2" fontId="3" fillId="0" borderId="0" xfId="1" applyNumberFormat="1"/>
    <xf numFmtId="2" fontId="6" fillId="3" borderId="34" xfId="0" applyNumberFormat="1" applyFont="1" applyFill="1" applyBorder="1" applyAlignment="1">
      <alignment horizontal="left" vertical="center" wrapText="1"/>
    </xf>
    <xf numFmtId="2" fontId="2" fillId="0" borderId="32" xfId="1" applyNumberFormat="1" applyFont="1" applyBorder="1" applyAlignment="1">
      <alignment horizontal="left" vertical="center"/>
    </xf>
    <xf numFmtId="2" fontId="14" fillId="3" borderId="34" xfId="0" applyNumberFormat="1" applyFont="1" applyFill="1" applyBorder="1" applyAlignment="1">
      <alignment horizontal="center" vertical="center" wrapText="1"/>
    </xf>
    <xf numFmtId="2" fontId="13" fillId="2" borderId="36" xfId="0" applyNumberFormat="1" applyFont="1" applyFill="1" applyBorder="1" applyAlignment="1">
      <alignment horizontal="center" vertical="center" wrapText="1"/>
    </xf>
    <xf numFmtId="2" fontId="13" fillId="0" borderId="36" xfId="0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0" fillId="0" borderId="27" xfId="1" applyNumberFormat="1" applyFont="1" applyBorder="1" applyAlignment="1">
      <alignment horizontal="right"/>
    </xf>
    <xf numFmtId="2" fontId="5" fillId="0" borderId="3" xfId="0" applyNumberFormat="1" applyFont="1" applyBorder="1" applyAlignment="1">
      <alignment horizontal="right"/>
    </xf>
    <xf numFmtId="2" fontId="3" fillId="0" borderId="26" xfId="1" applyNumberFormat="1" applyBorder="1" applyAlignment="1">
      <alignment horizontal="right"/>
    </xf>
    <xf numFmtId="2" fontId="5" fillId="0" borderId="16" xfId="0" applyNumberFormat="1" applyFont="1" applyBorder="1" applyAlignment="1">
      <alignment horizontal="right"/>
    </xf>
    <xf numFmtId="2" fontId="3" fillId="0" borderId="25" xfId="1" applyNumberForma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3" fillId="0" borderId="23" xfId="1" applyNumberFormat="1" applyBorder="1" applyAlignment="1">
      <alignment horizontal="right"/>
    </xf>
    <xf numFmtId="2" fontId="5" fillId="0" borderId="21" xfId="0" applyNumberFormat="1" applyFont="1" applyBorder="1" applyAlignment="1">
      <alignment horizontal="right"/>
    </xf>
    <xf numFmtId="2" fontId="3" fillId="0" borderId="29" xfId="1" applyNumberFormat="1" applyBorder="1" applyAlignment="1">
      <alignment horizontal="right"/>
    </xf>
    <xf numFmtId="0" fontId="0" fillId="0" borderId="0" xfId="0" applyAlignment="1">
      <alignment horizontal="right"/>
    </xf>
    <xf numFmtId="0" fontId="5" fillId="0" borderId="16" xfId="0" applyFont="1" applyBorder="1" applyAlignment="1">
      <alignment horizontal="right"/>
    </xf>
    <xf numFmtId="0" fontId="3" fillId="0" borderId="16" xfId="1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2" fontId="3" fillId="0" borderId="4" xfId="1" applyNumberFormat="1" applyFont="1" applyBorder="1" applyAlignment="1">
      <alignment horizontal="right"/>
    </xf>
    <xf numFmtId="0" fontId="3" fillId="0" borderId="3" xfId="1" applyNumberFormat="1" applyFont="1" applyBorder="1" applyAlignment="1">
      <alignment horizontal="right"/>
    </xf>
    <xf numFmtId="0" fontId="3" fillId="0" borderId="4" xfId="1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2" fontId="3" fillId="0" borderId="4" xfId="1" applyNumberFormat="1" applyBorder="1" applyAlignment="1">
      <alignment horizontal="right"/>
    </xf>
    <xf numFmtId="2" fontId="3" fillId="0" borderId="28" xfId="1" applyNumberFormat="1" applyBorder="1" applyAlignment="1">
      <alignment horizontal="right"/>
    </xf>
    <xf numFmtId="0" fontId="3" fillId="0" borderId="0" xfId="1"/>
    <xf numFmtId="0" fontId="4" fillId="0" borderId="8" xfId="0" applyFont="1" applyBorder="1" applyAlignment="1">
      <alignment horizontal="right"/>
    </xf>
    <xf numFmtId="2" fontId="3" fillId="0" borderId="1" xfId="1" applyNumberFormat="1" applyFont="1" applyBorder="1" applyAlignment="1">
      <alignment horizontal="right"/>
    </xf>
    <xf numFmtId="2" fontId="3" fillId="0" borderId="1" xfId="1" applyNumberFormat="1" applyBorder="1" applyAlignment="1">
      <alignment horizontal="right"/>
    </xf>
    <xf numFmtId="2" fontId="3" fillId="0" borderId="27" xfId="1" applyNumberFormat="1" applyBorder="1" applyAlignment="1">
      <alignment horizontal="right"/>
    </xf>
    <xf numFmtId="0" fontId="3" fillId="0" borderId="1" xfId="1" applyFont="1" applyBorder="1" applyAlignment="1">
      <alignment horizontal="center"/>
    </xf>
    <xf numFmtId="0" fontId="3" fillId="0" borderId="10" xfId="1" applyBorder="1"/>
    <xf numFmtId="0" fontId="0" fillId="2" borderId="2" xfId="0" applyFont="1" applyFill="1" applyBorder="1" applyAlignment="1">
      <alignment wrapText="1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3" fillId="0" borderId="1" xfId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3" fillId="0" borderId="15" xfId="1" applyNumberFormat="1" applyFont="1" applyBorder="1" applyAlignment="1">
      <alignment horizontal="right"/>
    </xf>
    <xf numFmtId="0" fontId="3" fillId="0" borderId="21" xfId="1" applyNumberFormat="1" applyFont="1" applyBorder="1" applyAlignment="1">
      <alignment horizontal="right"/>
    </xf>
    <xf numFmtId="0" fontId="0" fillId="5" borderId="2" xfId="0" applyFont="1" applyFill="1" applyBorder="1" applyAlignment="1">
      <alignment wrapText="1"/>
    </xf>
    <xf numFmtId="0" fontId="0" fillId="5" borderId="17" xfId="0" applyFont="1" applyFill="1" applyBorder="1" applyAlignment="1">
      <alignment wrapText="1"/>
    </xf>
    <xf numFmtId="0" fontId="5" fillId="0" borderId="0" xfId="0" applyFont="1"/>
    <xf numFmtId="0" fontId="5" fillId="6" borderId="0" xfId="0" applyFont="1" applyFill="1"/>
    <xf numFmtId="0" fontId="5" fillId="4" borderId="0" xfId="0" applyFont="1" applyFill="1"/>
    <xf numFmtId="0" fontId="5" fillId="7" borderId="0" xfId="0" applyFont="1" applyFill="1"/>
    <xf numFmtId="0" fontId="4" fillId="5" borderId="2" xfId="0" applyFont="1" applyFill="1" applyBorder="1" applyAlignment="1">
      <alignment wrapText="1"/>
    </xf>
    <xf numFmtId="0" fontId="0" fillId="5" borderId="1" xfId="0" applyFont="1" applyFill="1" applyBorder="1" applyAlignment="1">
      <alignment wrapText="1"/>
    </xf>
    <xf numFmtId="0" fontId="5" fillId="8" borderId="0" xfId="0" applyFont="1" applyFill="1"/>
    <xf numFmtId="0" fontId="0" fillId="5" borderId="18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3" fillId="0" borderId="1" xfId="1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right"/>
    </xf>
    <xf numFmtId="0" fontId="0" fillId="0" borderId="24" xfId="0" applyFill="1" applyBorder="1" applyAlignment="1">
      <alignment wrapText="1"/>
    </xf>
    <xf numFmtId="0" fontId="17" fillId="0" borderId="0" xfId="0" applyNumberFormat="1" applyFont="1" applyFill="1" applyBorder="1" applyAlignment="1" applyProtection="1">
      <alignment horizontal="right" vertical="top"/>
    </xf>
    <xf numFmtId="3" fontId="18" fillId="0" borderId="35" xfId="0" applyNumberFormat="1" applyFont="1" applyFill="1" applyBorder="1" applyAlignment="1" applyProtection="1">
      <alignment horizontal="left" vertical="center" wrapText="1"/>
    </xf>
    <xf numFmtId="0" fontId="18" fillId="0" borderId="35" xfId="0" applyNumberFormat="1" applyFont="1" applyFill="1" applyBorder="1" applyAlignment="1" applyProtection="1">
      <alignment horizontal="left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33" xfId="0" applyNumberFormat="1" applyFont="1" applyFill="1" applyBorder="1" applyAlignment="1" applyProtection="1">
      <alignment horizontal="center" vertical="center"/>
    </xf>
    <xf numFmtId="0" fontId="18" fillId="0" borderId="51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4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/>
    <xf numFmtId="2" fontId="7" fillId="0" borderId="0" xfId="0" applyNumberFormat="1" applyFont="1" applyAlignment="1"/>
    <xf numFmtId="2" fontId="3" fillId="0" borderId="28" xfId="1" applyNumberFormat="1" applyBorder="1"/>
    <xf numFmtId="2" fontId="2" fillId="0" borderId="34" xfId="1" applyNumberFormat="1" applyFont="1" applyBorder="1" applyAlignment="1">
      <alignment horizontal="left"/>
    </xf>
    <xf numFmtId="0" fontId="3" fillId="0" borderId="1" xfId="1" applyBorder="1"/>
    <xf numFmtId="2" fontId="3" fillId="0" borderId="1" xfId="1" applyNumberFormat="1" applyBorder="1"/>
    <xf numFmtId="1" fontId="3" fillId="0" borderId="1" xfId="1" applyNumberFormat="1" applyBorder="1"/>
    <xf numFmtId="1" fontId="3" fillId="0" borderId="4" xfId="1" applyNumberFormat="1" applyBorder="1"/>
    <xf numFmtId="2" fontId="3" fillId="0" borderId="4" xfId="1" applyNumberFormat="1" applyBorder="1"/>
    <xf numFmtId="0" fontId="3" fillId="0" borderId="4" xfId="1" applyBorder="1"/>
    <xf numFmtId="1" fontId="3" fillId="0" borderId="10" xfId="1" applyNumberFormat="1" applyBorder="1"/>
    <xf numFmtId="1" fontId="3" fillId="0" borderId="14" xfId="1" applyNumberFormat="1" applyBorder="1"/>
    <xf numFmtId="1" fontId="3" fillId="0" borderId="16" xfId="1" applyNumberFormat="1" applyBorder="1"/>
    <xf numFmtId="2" fontId="3" fillId="0" borderId="16" xfId="1" applyNumberFormat="1" applyBorder="1"/>
    <xf numFmtId="0" fontId="3" fillId="0" borderId="16" xfId="1" applyBorder="1"/>
    <xf numFmtId="2" fontId="3" fillId="0" borderId="25" xfId="1" applyNumberFormat="1" applyBorder="1"/>
    <xf numFmtId="1" fontId="3" fillId="0" borderId="48" xfId="1" applyNumberFormat="1" applyBorder="1"/>
    <xf numFmtId="1" fontId="3" fillId="0" borderId="3" xfId="1" applyNumberFormat="1" applyBorder="1"/>
    <xf numFmtId="2" fontId="3" fillId="0" borderId="3" xfId="1" applyNumberFormat="1" applyBorder="1"/>
    <xf numFmtId="0" fontId="3" fillId="0" borderId="3" xfId="1" applyBorder="1"/>
    <xf numFmtId="1" fontId="3" fillId="0" borderId="13" xfId="1" applyNumberFormat="1" applyBorder="1"/>
    <xf numFmtId="0" fontId="2" fillId="0" borderId="5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 wrapText="1"/>
    </xf>
    <xf numFmtId="1" fontId="3" fillId="0" borderId="40" xfId="1" applyNumberFormat="1" applyBorder="1"/>
    <xf numFmtId="1" fontId="3" fillId="0" borderId="41" xfId="1" applyNumberFormat="1" applyBorder="1"/>
    <xf numFmtId="2" fontId="3" fillId="0" borderId="41" xfId="1" applyNumberFormat="1" applyBorder="1"/>
    <xf numFmtId="0" fontId="3" fillId="0" borderId="41" xfId="1" applyBorder="1"/>
    <xf numFmtId="2" fontId="3" fillId="0" borderId="52" xfId="1" applyNumberFormat="1" applyBorder="1"/>
    <xf numFmtId="1" fontId="13" fillId="0" borderId="31" xfId="1" applyNumberFormat="1" applyFont="1" applyBorder="1" applyAlignment="1">
      <alignment horizontal="center"/>
    </xf>
    <xf numFmtId="1" fontId="13" fillId="0" borderId="36" xfId="1" applyNumberFormat="1" applyFont="1" applyBorder="1" applyAlignment="1">
      <alignment horizontal="center"/>
    </xf>
    <xf numFmtId="2" fontId="13" fillId="0" borderId="36" xfId="1" applyNumberFormat="1" applyFont="1" applyBorder="1" applyAlignment="1">
      <alignment horizontal="center"/>
    </xf>
    <xf numFmtId="0" fontId="13" fillId="0" borderId="36" xfId="1" applyFont="1" applyBorder="1" applyAlignment="1">
      <alignment horizontal="center"/>
    </xf>
    <xf numFmtId="2" fontId="13" fillId="0" borderId="34" xfId="1" applyNumberFormat="1" applyFont="1" applyBorder="1" applyAlignment="1">
      <alignment horizontal="center"/>
    </xf>
    <xf numFmtId="1" fontId="2" fillId="0" borderId="31" xfId="1" applyNumberFormat="1" applyFont="1" applyBorder="1" applyAlignment="1">
      <alignment horizontal="left"/>
    </xf>
    <xf numFmtId="1" fontId="2" fillId="0" borderId="36" xfId="1" applyNumberFormat="1" applyFont="1" applyBorder="1" applyAlignment="1">
      <alignment horizontal="left"/>
    </xf>
    <xf numFmtId="2" fontId="2" fillId="0" borderId="36" xfId="1" applyNumberFormat="1" applyFont="1" applyBorder="1" applyAlignment="1">
      <alignment horizontal="left"/>
    </xf>
    <xf numFmtId="0" fontId="2" fillId="0" borderId="36" xfId="1" applyFont="1" applyBorder="1" applyAlignment="1">
      <alignment horizontal="left"/>
    </xf>
    <xf numFmtId="0" fontId="5" fillId="10" borderId="0" xfId="0" applyFont="1" applyFill="1"/>
    <xf numFmtId="0" fontId="18" fillId="0" borderId="31" xfId="0" applyNumberFormat="1" applyFont="1" applyFill="1" applyBorder="1" applyAlignment="1" applyProtection="1">
      <alignment horizontal="center" vertical="center" wrapText="1"/>
    </xf>
    <xf numFmtId="0" fontId="18" fillId="0" borderId="36" xfId="0" applyNumberFormat="1" applyFont="1" applyFill="1" applyBorder="1" applyAlignment="1" applyProtection="1">
      <alignment horizontal="center" vertical="center" wrapText="1"/>
    </xf>
    <xf numFmtId="3" fontId="19" fillId="0" borderId="36" xfId="0" applyNumberFormat="1" applyFont="1" applyFill="1" applyBorder="1" applyAlignment="1" applyProtection="1">
      <alignment horizontal="center" vertical="center" wrapText="1"/>
    </xf>
    <xf numFmtId="3" fontId="19" fillId="0" borderId="35" xfId="0" applyNumberFormat="1" applyFont="1" applyFill="1" applyBorder="1" applyAlignment="1" applyProtection="1">
      <alignment horizontal="center" vertical="center" wrapText="1"/>
    </xf>
    <xf numFmtId="3" fontId="19" fillId="0" borderId="31" xfId="0" applyNumberFormat="1" applyFont="1" applyFill="1" applyBorder="1" applyAlignment="1" applyProtection="1">
      <alignment horizontal="center" vertical="center" wrapText="1"/>
    </xf>
    <xf numFmtId="4" fontId="19" fillId="0" borderId="31" xfId="0" applyNumberFormat="1" applyFont="1" applyFill="1" applyBorder="1" applyAlignment="1" applyProtection="1">
      <alignment horizontal="center" vertical="center" wrapText="1"/>
    </xf>
    <xf numFmtId="4" fontId="19" fillId="0" borderId="45" xfId="0" applyNumberFormat="1" applyFont="1" applyFill="1" applyBorder="1" applyAlignment="1" applyProtection="1">
      <alignment horizontal="center" vertical="center" wrapText="1"/>
    </xf>
    <xf numFmtId="4" fontId="19" fillId="0" borderId="34" xfId="0" applyNumberFormat="1" applyFont="1" applyFill="1" applyBorder="1" applyAlignment="1" applyProtection="1">
      <alignment horizontal="center" vertical="center" wrapText="1"/>
    </xf>
    <xf numFmtId="0" fontId="18" fillId="0" borderId="33" xfId="0" applyNumberFormat="1" applyFont="1" applyFill="1" applyBorder="1" applyAlignment="1" applyProtection="1">
      <alignment horizontal="left" vertical="center"/>
    </xf>
    <xf numFmtId="0" fontId="18" fillId="0" borderId="36" xfId="0" applyNumberFormat="1" applyFont="1" applyFill="1" applyBorder="1" applyAlignment="1" applyProtection="1">
      <alignment horizontal="left" vertical="center" wrapText="1"/>
    </xf>
    <xf numFmtId="3" fontId="18" fillId="0" borderId="6" xfId="0" applyNumberFormat="1" applyFont="1" applyFill="1" applyBorder="1" applyAlignment="1" applyProtection="1">
      <alignment horizontal="left" vertical="center" wrapText="1"/>
    </xf>
    <xf numFmtId="3" fontId="18" fillId="0" borderId="21" xfId="0" applyNumberFormat="1" applyFont="1" applyFill="1" applyBorder="1" applyAlignment="1" applyProtection="1">
      <alignment horizontal="left" vertical="center" wrapText="1"/>
    </xf>
    <xf numFmtId="3" fontId="18" fillId="0" borderId="24" xfId="0" applyNumberFormat="1" applyFont="1" applyFill="1" applyBorder="1" applyAlignment="1" applyProtection="1">
      <alignment horizontal="left" vertical="center" wrapText="1"/>
    </xf>
    <xf numFmtId="4" fontId="18" fillId="0" borderId="55" xfId="0" applyNumberFormat="1" applyFont="1" applyFill="1" applyBorder="1" applyAlignment="1" applyProtection="1">
      <alignment horizontal="left" vertical="center" wrapText="1"/>
    </xf>
    <xf numFmtId="4" fontId="18" fillId="0" borderId="31" xfId="0" applyNumberFormat="1" applyFont="1" applyFill="1" applyBorder="1" applyAlignment="1" applyProtection="1">
      <alignment horizontal="left" vertical="center" wrapText="1"/>
    </xf>
    <xf numFmtId="4" fontId="18" fillId="0" borderId="45" xfId="0" applyNumberFormat="1" applyFont="1" applyFill="1" applyBorder="1" applyAlignment="1" applyProtection="1">
      <alignment horizontal="left" vertical="center" wrapText="1"/>
    </xf>
    <xf numFmtId="4" fontId="18" fillId="0" borderId="29" xfId="0" applyNumberFormat="1" applyFont="1" applyFill="1" applyBorder="1" applyAlignment="1" applyProtection="1">
      <alignment horizontal="left" vertical="center" wrapText="1"/>
    </xf>
    <xf numFmtId="0" fontId="11" fillId="0" borderId="7" xfId="0" applyNumberFormat="1" applyFont="1" applyFill="1" applyBorder="1" applyAlignment="1" applyProtection="1">
      <alignment horizontal="right"/>
    </xf>
    <xf numFmtId="0" fontId="11" fillId="0" borderId="1" xfId="0" applyNumberFormat="1" applyFont="1" applyFill="1" applyBorder="1" applyAlignment="1" applyProtection="1">
      <alignment horizontal="center"/>
    </xf>
    <xf numFmtId="0" fontId="11" fillId="0" borderId="2" xfId="0" applyNumberFormat="1" applyFont="1" applyFill="1" applyBorder="1" applyAlignment="1" applyProtection="1">
      <alignment wrapText="1"/>
    </xf>
    <xf numFmtId="0" fontId="11" fillId="0" borderId="10" xfId="0" applyNumberFormat="1" applyFont="1" applyFill="1" applyBorder="1" applyAlignment="1" applyProtection="1">
      <alignment horizontal="right"/>
    </xf>
    <xf numFmtId="0" fontId="11" fillId="0" borderId="1" xfId="0" applyNumberFormat="1" applyFont="1" applyFill="1" applyBorder="1" applyAlignment="1" applyProtection="1">
      <alignment horizontal="right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2" fontId="11" fillId="0" borderId="1" xfId="0" applyNumberFormat="1" applyFont="1" applyFill="1" applyBorder="1" applyAlignment="1" applyProtection="1">
      <alignment horizontal="right"/>
    </xf>
    <xf numFmtId="0" fontId="11" fillId="0" borderId="2" xfId="0" applyNumberFormat="1" applyFont="1" applyFill="1" applyBorder="1" applyAlignment="1" applyProtection="1">
      <alignment horizontal="right"/>
    </xf>
    <xf numFmtId="2" fontId="11" fillId="0" borderId="4" xfId="0" applyNumberFormat="1" applyFont="1" applyFill="1" applyBorder="1" applyAlignment="1" applyProtection="1">
      <alignment horizontal="right"/>
    </xf>
    <xf numFmtId="2" fontId="11" fillId="0" borderId="2" xfId="0" applyNumberFormat="1" applyFont="1" applyFill="1" applyBorder="1" applyAlignment="1" applyProtection="1">
      <alignment horizontal="right"/>
    </xf>
    <xf numFmtId="0" fontId="11" fillId="0" borderId="8" xfId="0" applyNumberFormat="1" applyFont="1" applyFill="1" applyBorder="1" applyAlignment="1" applyProtection="1">
      <alignment horizontal="right"/>
    </xf>
    <xf numFmtId="0" fontId="11" fillId="0" borderId="3" xfId="0" applyNumberFormat="1" applyFont="1" applyFill="1" applyBorder="1" applyAlignment="1" applyProtection="1">
      <alignment horizontal="center"/>
    </xf>
    <xf numFmtId="0" fontId="11" fillId="0" borderId="17" xfId="0" applyNumberFormat="1" applyFont="1" applyFill="1" applyBorder="1" applyAlignment="1" applyProtection="1">
      <alignment wrapText="1"/>
    </xf>
    <xf numFmtId="0" fontId="11" fillId="0" borderId="3" xfId="0" applyNumberFormat="1" applyFont="1" applyFill="1" applyBorder="1" applyAlignment="1" applyProtection="1">
      <alignment horizontal="right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2" fontId="11" fillId="0" borderId="3" xfId="0" applyNumberFormat="1" applyFont="1" applyFill="1" applyBorder="1" applyAlignment="1" applyProtection="1">
      <alignment horizontal="right"/>
    </xf>
    <xf numFmtId="0" fontId="11" fillId="0" borderId="17" xfId="0" applyNumberFormat="1" applyFont="1" applyFill="1" applyBorder="1" applyAlignment="1" applyProtection="1">
      <alignment horizontal="right"/>
    </xf>
    <xf numFmtId="2" fontId="11" fillId="0" borderId="17" xfId="0" applyNumberFormat="1" applyFont="1" applyFill="1" applyBorder="1" applyAlignment="1" applyProtection="1">
      <alignment horizontal="right"/>
    </xf>
    <xf numFmtId="0" fontId="11" fillId="0" borderId="9" xfId="0" applyNumberFormat="1" applyFont="1" applyFill="1" applyBorder="1" applyAlignment="1" applyProtection="1">
      <alignment horizontal="right"/>
    </xf>
    <xf numFmtId="0" fontId="18" fillId="0" borderId="31" xfId="0" applyNumberFormat="1" applyFont="1" applyFill="1" applyBorder="1" applyAlignment="1" applyProtection="1">
      <alignment horizontal="left" vertical="center"/>
    </xf>
    <xf numFmtId="0" fontId="18" fillId="0" borderId="36" xfId="0" applyNumberFormat="1" applyFont="1" applyFill="1" applyBorder="1" applyAlignment="1" applyProtection="1">
      <alignment horizontal="left" vertical="center"/>
    </xf>
    <xf numFmtId="0" fontId="18" fillId="0" borderId="35" xfId="0" applyNumberFormat="1" applyFont="1" applyFill="1" applyBorder="1" applyAlignment="1" applyProtection="1">
      <alignment horizontal="left" vertical="center"/>
    </xf>
    <xf numFmtId="3" fontId="18" fillId="0" borderId="31" xfId="0" applyNumberFormat="1" applyFont="1" applyFill="1" applyBorder="1" applyAlignment="1" applyProtection="1">
      <alignment horizontal="left" vertical="center" wrapText="1"/>
    </xf>
    <xf numFmtId="3" fontId="18" fillId="0" borderId="36" xfId="0" applyNumberFormat="1" applyFont="1" applyFill="1" applyBorder="1" applyAlignment="1" applyProtection="1">
      <alignment horizontal="left" vertical="center" wrapText="1"/>
    </xf>
    <xf numFmtId="4" fontId="18" fillId="0" borderId="3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/>
    </xf>
    <xf numFmtId="0" fontId="11" fillId="0" borderId="22" xfId="0" applyNumberFormat="1" applyFont="1" applyFill="1" applyBorder="1" applyAlignment="1" applyProtection="1">
      <alignment wrapText="1"/>
    </xf>
    <xf numFmtId="0" fontId="11" fillId="0" borderId="4" xfId="0" applyNumberFormat="1" applyFont="1" applyFill="1" applyBorder="1" applyAlignment="1" applyProtection="1">
      <alignment horizontal="right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22" xfId="0" applyNumberFormat="1" applyFont="1" applyFill="1" applyBorder="1" applyAlignment="1" applyProtection="1">
      <alignment horizontal="right"/>
    </xf>
    <xf numFmtId="2" fontId="11" fillId="0" borderId="22" xfId="0" applyNumberFormat="1" applyFont="1" applyFill="1" applyBorder="1" applyAlignment="1" applyProtection="1">
      <alignment horizontal="right"/>
    </xf>
    <xf numFmtId="0" fontId="11" fillId="0" borderId="16" xfId="0" applyNumberFormat="1" applyFont="1" applyFill="1" applyBorder="1" applyAlignment="1" applyProtection="1">
      <alignment horizontal="center"/>
    </xf>
    <xf numFmtId="0" fontId="11" fillId="0" borderId="19" xfId="0" applyNumberFormat="1" applyFont="1" applyFill="1" applyBorder="1" applyAlignment="1" applyProtection="1">
      <alignment wrapText="1"/>
    </xf>
    <xf numFmtId="0" fontId="11" fillId="0" borderId="46" xfId="0" applyNumberFormat="1" applyFont="1" applyFill="1" applyBorder="1" applyAlignment="1" applyProtection="1">
      <alignment horizontal="right"/>
    </xf>
    <xf numFmtId="0" fontId="11" fillId="0" borderId="1" xfId="0" applyNumberFormat="1" applyFont="1" applyFill="1" applyBorder="1" applyAlignment="1" applyProtection="1"/>
    <xf numFmtId="0" fontId="11" fillId="0" borderId="47" xfId="0" applyNumberFormat="1" applyFont="1" applyFill="1" applyBorder="1" applyAlignment="1" applyProtection="1">
      <alignment horizontal="right"/>
    </xf>
    <xf numFmtId="0" fontId="0" fillId="0" borderId="1" xfId="1" applyFont="1" applyFill="1" applyBorder="1" applyAlignment="1">
      <alignment horizontal="center"/>
    </xf>
    <xf numFmtId="0" fontId="11" fillId="0" borderId="15" xfId="0" applyNumberFormat="1" applyFont="1" applyFill="1" applyBorder="1" applyAlignment="1" applyProtection="1">
      <alignment horizontal="center"/>
    </xf>
    <xf numFmtId="0" fontId="11" fillId="0" borderId="18" xfId="0" applyNumberFormat="1" applyFont="1" applyFill="1" applyBorder="1" applyAlignment="1" applyProtection="1">
      <alignment wrapText="1"/>
    </xf>
    <xf numFmtId="0" fontId="11" fillId="0" borderId="48" xfId="0" applyNumberFormat="1" applyFont="1" applyFill="1" applyBorder="1" applyAlignment="1" applyProtection="1">
      <alignment horizontal="right"/>
    </xf>
    <xf numFmtId="0" fontId="11" fillId="0" borderId="57" xfId="0" applyNumberFormat="1" applyFont="1" applyFill="1" applyBorder="1" applyAlignment="1" applyProtection="1">
      <alignment horizontal="right"/>
    </xf>
    <xf numFmtId="0" fontId="11" fillId="0" borderId="14" xfId="0" applyNumberFormat="1" applyFont="1" applyFill="1" applyBorder="1" applyAlignment="1" applyProtection="1">
      <alignment horizontal="right"/>
    </xf>
    <xf numFmtId="0" fontId="11" fillId="9" borderId="1" xfId="0" applyNumberFormat="1" applyFont="1" applyFill="1" applyBorder="1" applyAlignment="1" applyProtection="1">
      <alignment horizontal="center" wrapText="1"/>
    </xf>
    <xf numFmtId="0" fontId="11" fillId="9" borderId="41" xfId="0" applyNumberFormat="1" applyFont="1" applyFill="1" applyBorder="1" applyAlignment="1" applyProtection="1">
      <alignment horizontal="center" wrapText="1"/>
    </xf>
    <xf numFmtId="0" fontId="11" fillId="0" borderId="40" xfId="0" applyNumberFormat="1" applyFont="1" applyFill="1" applyBorder="1" applyAlignment="1" applyProtection="1">
      <alignment horizontal="right"/>
    </xf>
    <xf numFmtId="0" fontId="11" fillId="0" borderId="41" xfId="0" applyNumberFormat="1" applyFont="1" applyFill="1" applyBorder="1" applyAlignment="1" applyProtection="1">
      <alignment horizontal="right"/>
    </xf>
    <xf numFmtId="0" fontId="11" fillId="0" borderId="41" xfId="0" applyNumberFormat="1" applyFont="1" applyFill="1" applyBorder="1" applyAlignment="1" applyProtection="1">
      <alignment horizontal="center" vertical="center" wrapText="1"/>
    </xf>
    <xf numFmtId="2" fontId="11" fillId="0" borderId="41" xfId="0" applyNumberFormat="1" applyFont="1" applyFill="1" applyBorder="1" applyAlignment="1" applyProtection="1">
      <alignment horizontal="right"/>
    </xf>
    <xf numFmtId="0" fontId="11" fillId="0" borderId="53" xfId="0" applyNumberFormat="1" applyFont="1" applyFill="1" applyBorder="1" applyAlignment="1" applyProtection="1">
      <alignment horizontal="right"/>
    </xf>
    <xf numFmtId="2" fontId="11" fillId="0" borderId="53" xfId="0" applyNumberFormat="1" applyFont="1" applyFill="1" applyBorder="1" applyAlignment="1" applyProtection="1">
      <alignment horizontal="right"/>
    </xf>
    <xf numFmtId="0" fontId="11" fillId="0" borderId="41" xfId="0" applyNumberFormat="1" applyFont="1" applyFill="1" applyBorder="1" applyAlignment="1" applyProtection="1">
      <alignment horizontal="center"/>
    </xf>
    <xf numFmtId="0" fontId="11" fillId="0" borderId="53" xfId="0" applyNumberFormat="1" applyFont="1" applyFill="1" applyBorder="1" applyAlignment="1" applyProtection="1">
      <alignment wrapText="1"/>
    </xf>
    <xf numFmtId="0" fontId="11" fillId="0" borderId="11" xfId="0" applyNumberFormat="1" applyFont="1" applyFill="1" applyBorder="1" applyAlignment="1" applyProtection="1">
      <alignment horizontal="right"/>
    </xf>
    <xf numFmtId="0" fontId="21" fillId="0" borderId="14" xfId="0" applyNumberFormat="1" applyFont="1" applyFill="1" applyBorder="1" applyAlignment="1" applyProtection="1"/>
    <xf numFmtId="0" fontId="21" fillId="0" borderId="16" xfId="0" applyNumberFormat="1" applyFont="1" applyFill="1" applyBorder="1" applyAlignment="1" applyProtection="1"/>
    <xf numFmtId="0" fontId="17" fillId="0" borderId="16" xfId="0" applyNumberFormat="1" applyFont="1" applyFill="1" applyBorder="1" applyAlignment="1" applyProtection="1">
      <alignment vertical="top" wrapText="1"/>
    </xf>
    <xf numFmtId="2" fontId="8" fillId="0" borderId="54" xfId="1" applyNumberFormat="1" applyFont="1" applyBorder="1"/>
    <xf numFmtId="0" fontId="18" fillId="0" borderId="20" xfId="0" applyNumberFormat="1" applyFont="1" applyFill="1" applyBorder="1" applyAlignment="1" applyProtection="1">
      <alignment horizontal="center" vertical="center" wrapText="1"/>
    </xf>
    <xf numFmtId="0" fontId="18" fillId="0" borderId="42" xfId="0" applyNumberFormat="1" applyFont="1" applyFill="1" applyBorder="1" applyAlignment="1" applyProtection="1">
      <alignment horizontal="center" vertical="center" wrapText="1"/>
    </xf>
    <xf numFmtId="0" fontId="3" fillId="0" borderId="6" xfId="1" applyBorder="1"/>
    <xf numFmtId="0" fontId="0" fillId="2" borderId="1" xfId="0" applyFont="1" applyFill="1" applyBorder="1" applyAlignment="1">
      <alignment wrapText="1"/>
    </xf>
    <xf numFmtId="0" fontId="2" fillId="2" borderId="36" xfId="1" applyFont="1" applyFill="1" applyBorder="1" applyAlignment="1">
      <alignment horizontal="left" vertical="center"/>
    </xf>
    <xf numFmtId="0" fontId="11" fillId="0" borderId="16" xfId="0" applyNumberFormat="1" applyFont="1" applyFill="1" applyBorder="1" applyAlignment="1" applyProtection="1">
      <alignment horizontal="center" vertical="top" wrapText="1"/>
    </xf>
    <xf numFmtId="0" fontId="11" fillId="0" borderId="14" xfId="0" applyNumberFormat="1" applyFont="1" applyFill="1" applyBorder="1" applyAlignment="1" applyProtection="1">
      <alignment horizontal="center" vertical="top" wrapText="1"/>
    </xf>
    <xf numFmtId="0" fontId="1" fillId="0" borderId="16" xfId="1" applyFont="1" applyBorder="1" applyAlignment="1">
      <alignment horizontal="center"/>
    </xf>
    <xf numFmtId="2" fontId="11" fillId="0" borderId="22" xfId="0" applyNumberFormat="1" applyFont="1" applyFill="1" applyBorder="1" applyAlignment="1" applyProtection="1">
      <alignment horizontal="center"/>
    </xf>
    <xf numFmtId="2" fontId="11" fillId="0" borderId="2" xfId="0" applyNumberFormat="1" applyFont="1" applyFill="1" applyBorder="1" applyAlignment="1" applyProtection="1">
      <alignment horizontal="center"/>
    </xf>
    <xf numFmtId="2" fontId="11" fillId="0" borderId="17" xfId="0" applyNumberFormat="1" applyFont="1" applyFill="1" applyBorder="1" applyAlignment="1" applyProtection="1">
      <alignment horizontal="center"/>
    </xf>
    <xf numFmtId="2" fontId="11" fillId="0" borderId="53" xfId="0" applyNumberFormat="1" applyFont="1" applyFill="1" applyBorder="1" applyAlignment="1" applyProtection="1">
      <alignment horizontal="center"/>
    </xf>
    <xf numFmtId="0" fontId="11" fillId="0" borderId="58" xfId="0" applyNumberFormat="1" applyFont="1" applyFill="1" applyBorder="1" applyAlignment="1" applyProtection="1">
      <alignment horizontal="right"/>
    </xf>
    <xf numFmtId="0" fontId="11" fillId="0" borderId="2" xfId="0" applyNumberFormat="1" applyFont="1" applyFill="1" applyBorder="1" applyAlignment="1" applyProtection="1"/>
    <xf numFmtId="0" fontId="11" fillId="0" borderId="59" xfId="0" applyNumberFormat="1" applyFont="1" applyFill="1" applyBorder="1" applyAlignment="1" applyProtection="1">
      <alignment horizontal="right"/>
    </xf>
    <xf numFmtId="0" fontId="21" fillId="0" borderId="19" xfId="0" applyNumberFormat="1" applyFont="1" applyFill="1" applyBorder="1" applyAlignment="1" applyProtection="1"/>
    <xf numFmtId="0" fontId="11" fillId="0" borderId="10" xfId="0" applyNumberFormat="1" applyFont="1" applyFill="1" applyBorder="1" applyAlignment="1" applyProtection="1">
      <alignment horizontal="center" vertical="center" wrapText="1"/>
    </xf>
    <xf numFmtId="2" fontId="11" fillId="0" borderId="27" xfId="0" applyNumberFormat="1" applyFont="1" applyFill="1" applyBorder="1" applyAlignment="1" applyProtection="1">
      <alignment horizontal="center"/>
    </xf>
    <xf numFmtId="2" fontId="11" fillId="0" borderId="26" xfId="0" applyNumberFormat="1" applyFont="1" applyFill="1" applyBorder="1" applyAlignment="1" applyProtection="1">
      <alignment horizontal="center"/>
    </xf>
    <xf numFmtId="2" fontId="11" fillId="0" borderId="28" xfId="0" applyNumberFormat="1" applyFont="1" applyFill="1" applyBorder="1" applyAlignment="1" applyProtection="1">
      <alignment horizontal="center"/>
    </xf>
    <xf numFmtId="0" fontId="11" fillId="0" borderId="48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2" fontId="11" fillId="0" borderId="52" xfId="0" applyNumberFormat="1" applyFont="1" applyFill="1" applyBorder="1" applyAlignment="1" applyProtection="1">
      <alignment horizontal="center"/>
    </xf>
    <xf numFmtId="2" fontId="11" fillId="0" borderId="25" xfId="0" applyNumberFormat="1" applyFont="1" applyFill="1" applyBorder="1" applyAlignment="1" applyProtection="1">
      <alignment horizontal="center" vertical="top" wrapText="1"/>
    </xf>
    <xf numFmtId="4" fontId="19" fillId="0" borderId="35" xfId="0" applyNumberFormat="1" applyFont="1" applyFill="1" applyBorder="1" applyAlignment="1" applyProtection="1">
      <alignment horizontal="center" vertical="center" wrapText="1"/>
    </xf>
    <xf numFmtId="4" fontId="18" fillId="0" borderId="24" xfId="0" applyNumberFormat="1" applyFont="1" applyFill="1" applyBorder="1" applyAlignment="1" applyProtection="1">
      <alignment horizontal="left" vertical="center" wrapText="1"/>
    </xf>
    <xf numFmtId="4" fontId="18" fillId="0" borderId="35" xfId="0" applyNumberFormat="1" applyFont="1" applyFill="1" applyBorder="1" applyAlignment="1" applyProtection="1">
      <alignment horizontal="left" vertical="center" wrapText="1"/>
    </xf>
    <xf numFmtId="0" fontId="1" fillId="0" borderId="19" xfId="1" applyFont="1" applyBorder="1" applyAlignment="1">
      <alignment horizontal="center"/>
    </xf>
    <xf numFmtId="0" fontId="8" fillId="0" borderId="36" xfId="1" applyFont="1" applyBorder="1"/>
    <xf numFmtId="0" fontId="0" fillId="2" borderId="24" xfId="0" applyFill="1" applyBorder="1" applyAlignment="1">
      <alignment wrapText="1"/>
    </xf>
    <xf numFmtId="0" fontId="22" fillId="5" borderId="2" xfId="0" applyFont="1" applyFill="1" applyBorder="1" applyAlignment="1">
      <alignment wrapText="1"/>
    </xf>
    <xf numFmtId="0" fontId="18" fillId="0" borderId="20" xfId="0" applyNumberFormat="1" applyFont="1" applyFill="1" applyBorder="1" applyAlignment="1" applyProtection="1">
      <alignment horizontal="center" vertical="center" wrapText="1"/>
    </xf>
    <xf numFmtId="0" fontId="18" fillId="0" borderId="41" xfId="0" applyNumberFormat="1" applyFont="1" applyFill="1" applyBorder="1" applyAlignment="1" applyProtection="1">
      <alignment horizontal="center" vertical="center" wrapText="1"/>
    </xf>
    <xf numFmtId="0" fontId="18" fillId="0" borderId="42" xfId="0" applyNumberFormat="1" applyFont="1" applyFill="1" applyBorder="1" applyAlignment="1" applyProtection="1">
      <alignment horizontal="center" vertical="center" wrapText="1"/>
    </xf>
    <xf numFmtId="0" fontId="18" fillId="0" borderId="53" xfId="0" applyNumberFormat="1" applyFont="1" applyFill="1" applyBorder="1" applyAlignment="1" applyProtection="1">
      <alignment horizontal="center" vertical="center" wrapText="1"/>
    </xf>
    <xf numFmtId="3" fontId="19" fillId="0" borderId="34" xfId="0" applyNumberFormat="1" applyFont="1" applyFill="1" applyBorder="1" applyAlignment="1" applyProtection="1">
      <alignment horizontal="center" vertical="center" wrapText="1"/>
    </xf>
    <xf numFmtId="3" fontId="18" fillId="0" borderId="29" xfId="0" applyNumberFormat="1" applyFont="1" applyFill="1" applyBorder="1" applyAlignment="1" applyProtection="1">
      <alignment horizontal="left" vertical="center" wrapText="1"/>
    </xf>
    <xf numFmtId="0" fontId="11" fillId="0" borderId="27" xfId="0" applyNumberFormat="1" applyFont="1" applyFill="1" applyBorder="1" applyAlignment="1" applyProtection="1">
      <alignment horizontal="right"/>
    </xf>
    <xf numFmtId="0" fontId="11" fillId="0" borderId="26" xfId="0" applyNumberFormat="1" applyFont="1" applyFill="1" applyBorder="1" applyAlignment="1" applyProtection="1">
      <alignment horizontal="right"/>
    </xf>
    <xf numFmtId="3" fontId="18" fillId="0" borderId="34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right"/>
    </xf>
    <xf numFmtId="0" fontId="11" fillId="0" borderId="28" xfId="0" applyNumberFormat="1" applyFont="1" applyFill="1" applyBorder="1" applyAlignment="1" applyProtection="1">
      <alignment horizontal="right"/>
    </xf>
    <xf numFmtId="0" fontId="11" fillId="0" borderId="10" xfId="0" applyNumberFormat="1" applyFont="1" applyFill="1" applyBorder="1" applyAlignment="1" applyProtection="1"/>
    <xf numFmtId="0" fontId="11" fillId="0" borderId="27" xfId="0" applyNumberFormat="1" applyFont="1" applyFill="1" applyBorder="1" applyAlignment="1" applyProtection="1"/>
    <xf numFmtId="0" fontId="11" fillId="0" borderId="63" xfId="0" applyNumberFormat="1" applyFont="1" applyFill="1" applyBorder="1" applyAlignment="1" applyProtection="1">
      <alignment horizontal="right"/>
    </xf>
    <xf numFmtId="0" fontId="11" fillId="0" borderId="52" xfId="0" applyNumberFormat="1" applyFont="1" applyFill="1" applyBorder="1" applyAlignment="1" applyProtection="1">
      <alignment horizontal="right"/>
    </xf>
    <xf numFmtId="0" fontId="11" fillId="0" borderId="6" xfId="0" applyNumberFormat="1" applyFont="1" applyFill="1" applyBorder="1" applyAlignment="1" applyProtection="1">
      <alignment horizontal="right"/>
    </xf>
    <xf numFmtId="0" fontId="21" fillId="0" borderId="25" xfId="0" applyNumberFormat="1" applyFont="1" applyFill="1" applyBorder="1" applyAlignment="1" applyProtection="1"/>
    <xf numFmtId="2" fontId="11" fillId="0" borderId="47" xfId="0" applyNumberFormat="1" applyFont="1" applyFill="1" applyBorder="1" applyAlignment="1" applyProtection="1">
      <alignment horizontal="right"/>
    </xf>
    <xf numFmtId="2" fontId="11" fillId="0" borderId="49" xfId="0" applyNumberFormat="1" applyFont="1" applyFill="1" applyBorder="1" applyAlignment="1" applyProtection="1">
      <alignment horizontal="right"/>
    </xf>
    <xf numFmtId="2" fontId="11" fillId="0" borderId="46" xfId="0" applyNumberFormat="1" applyFont="1" applyFill="1" applyBorder="1" applyAlignment="1" applyProtection="1">
      <alignment horizontal="right"/>
    </xf>
    <xf numFmtId="2" fontId="11" fillId="0" borderId="37" xfId="0" applyNumberFormat="1" applyFont="1" applyFill="1" applyBorder="1" applyAlignment="1" applyProtection="1">
      <alignment horizontal="right"/>
    </xf>
    <xf numFmtId="2" fontId="11" fillId="0" borderId="46" xfId="0" applyNumberFormat="1" applyFont="1" applyFill="1" applyBorder="1" applyAlignment="1" applyProtection="1">
      <alignment horizontal="center"/>
    </xf>
    <xf numFmtId="2" fontId="11" fillId="0" borderId="47" xfId="0" applyNumberFormat="1" applyFont="1" applyFill="1" applyBorder="1" applyAlignment="1" applyProtection="1">
      <alignment horizontal="center"/>
    </xf>
    <xf numFmtId="2" fontId="11" fillId="0" borderId="49" xfId="0" applyNumberFormat="1" applyFont="1" applyFill="1" applyBorder="1" applyAlignment="1" applyProtection="1">
      <alignment horizontal="center"/>
    </xf>
    <xf numFmtId="2" fontId="11" fillId="0" borderId="50" xfId="0" applyNumberFormat="1" applyFont="1" applyFill="1" applyBorder="1" applyAlignment="1" applyProtection="1">
      <alignment horizontal="center" vertical="top" wrapText="1"/>
    </xf>
    <xf numFmtId="0" fontId="11" fillId="0" borderId="27" xfId="0" applyNumberFormat="1" applyFont="1" applyFill="1" applyBorder="1" applyAlignment="1" applyProtection="1">
      <alignment horizontal="center" vertical="center" wrapText="1"/>
    </xf>
    <xf numFmtId="0" fontId="11" fillId="0" borderId="26" xfId="0" applyNumberFormat="1" applyFont="1" applyFill="1" applyBorder="1" applyAlignment="1" applyProtection="1">
      <alignment horizontal="center" vertical="center" wrapText="1"/>
    </xf>
    <xf numFmtId="0" fontId="11" fillId="0" borderId="28" xfId="0" applyNumberFormat="1" applyFont="1" applyFill="1" applyBorder="1" applyAlignment="1" applyProtection="1">
      <alignment horizontal="center" vertical="center" wrapText="1"/>
    </xf>
    <xf numFmtId="0" fontId="11" fillId="0" borderId="40" xfId="0" applyNumberFormat="1" applyFont="1" applyFill="1" applyBorder="1" applyAlignment="1" applyProtection="1">
      <alignment horizontal="center" vertical="center" wrapText="1"/>
    </xf>
    <xf numFmtId="0" fontId="11" fillId="0" borderId="52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vertical="top" wrapText="1"/>
    </xf>
    <xf numFmtId="0" fontId="18" fillId="0" borderId="44" xfId="0" applyNumberFormat="1" applyFont="1" applyFill="1" applyBorder="1" applyAlignment="1" applyProtection="1">
      <alignment horizontal="center" vertical="center" wrapText="1"/>
    </xf>
    <xf numFmtId="4" fontId="19" fillId="0" borderId="39" xfId="0" applyNumberFormat="1" applyFont="1" applyFill="1" applyBorder="1" applyAlignment="1" applyProtection="1">
      <alignment horizontal="center" vertical="center" wrapText="1"/>
    </xf>
    <xf numFmtId="2" fontId="11" fillId="0" borderId="59" xfId="0" applyNumberFormat="1" applyFont="1" applyFill="1" applyBorder="1" applyAlignment="1" applyProtection="1">
      <alignment horizontal="center"/>
    </xf>
    <xf numFmtId="2" fontId="11" fillId="0" borderId="65" xfId="0" applyNumberFormat="1" applyFont="1" applyFill="1" applyBorder="1" applyAlignment="1" applyProtection="1">
      <alignment horizontal="center"/>
    </xf>
    <xf numFmtId="2" fontId="11" fillId="0" borderId="58" xfId="0" applyNumberFormat="1" applyFont="1" applyFill="1" applyBorder="1" applyAlignment="1" applyProtection="1">
      <alignment horizontal="center"/>
    </xf>
    <xf numFmtId="2" fontId="11" fillId="0" borderId="0" xfId="0" applyNumberFormat="1" applyFont="1" applyFill="1" applyBorder="1" applyAlignment="1" applyProtection="1">
      <alignment horizontal="center"/>
    </xf>
    <xf numFmtId="3" fontId="19" fillId="0" borderId="32" xfId="0" applyNumberFormat="1" applyFont="1" applyFill="1" applyBorder="1" applyAlignment="1" applyProtection="1">
      <alignment horizontal="center" vertical="center" wrapText="1"/>
    </xf>
    <xf numFmtId="3" fontId="18" fillId="0" borderId="56" xfId="0" applyNumberFormat="1" applyFont="1" applyFill="1" applyBorder="1" applyAlignment="1" applyProtection="1">
      <alignment horizontal="left" vertical="center" wrapText="1"/>
    </xf>
    <xf numFmtId="3" fontId="18" fillId="0" borderId="32" xfId="0" applyNumberFormat="1" applyFont="1" applyFill="1" applyBorder="1" applyAlignment="1" applyProtection="1">
      <alignment horizontal="left" vertical="center" wrapText="1"/>
    </xf>
    <xf numFmtId="0" fontId="11" fillId="0" borderId="67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7" xfId="0" applyNumberFormat="1" applyFont="1" applyFill="1" applyBorder="1" applyAlignment="1" applyProtection="1">
      <alignment horizontal="center" vertical="center" wrapText="1"/>
    </xf>
    <xf numFmtId="0" fontId="11" fillId="0" borderId="22" xfId="0" applyNumberFormat="1" applyFont="1" applyFill="1" applyBorder="1" applyAlignment="1" applyProtection="1">
      <alignment horizontal="center" vertical="center" wrapText="1"/>
    </xf>
    <xf numFmtId="0" fontId="11" fillId="0" borderId="53" xfId="0" applyNumberFormat="1" applyFont="1" applyFill="1" applyBorder="1" applyAlignment="1" applyProtection="1">
      <alignment horizontal="center" vertical="center" wrapText="1"/>
    </xf>
    <xf numFmtId="0" fontId="11" fillId="0" borderId="19" xfId="0" applyNumberFormat="1" applyFont="1" applyFill="1" applyBorder="1" applyAlignment="1" applyProtection="1">
      <alignment horizontal="center" vertical="top" wrapText="1"/>
    </xf>
    <xf numFmtId="2" fontId="11" fillId="0" borderId="19" xfId="0" applyNumberFormat="1" applyFont="1" applyFill="1" applyBorder="1" applyAlignment="1" applyProtection="1">
      <alignment horizontal="center" vertical="top" wrapText="1"/>
    </xf>
    <xf numFmtId="0" fontId="11" fillId="0" borderId="10" xfId="0" applyNumberFormat="1" applyFont="1" applyFill="1" applyBorder="1" applyAlignment="1" applyProtection="1">
      <alignment horizontal="center"/>
    </xf>
    <xf numFmtId="0" fontId="11" fillId="0" borderId="28" xfId="0" applyNumberFormat="1" applyFont="1" applyFill="1" applyBorder="1" applyAlignment="1" applyProtection="1">
      <alignment horizontal="center"/>
    </xf>
    <xf numFmtId="0" fontId="11" fillId="0" borderId="27" xfId="0" applyNumberFormat="1" applyFont="1" applyFill="1" applyBorder="1" applyAlignment="1" applyProtection="1">
      <alignment horizontal="center"/>
    </xf>
    <xf numFmtId="0" fontId="11" fillId="0" borderId="48" xfId="0" applyNumberFormat="1" applyFont="1" applyFill="1" applyBorder="1" applyAlignment="1" applyProtection="1">
      <alignment horizontal="center"/>
    </xf>
    <xf numFmtId="0" fontId="11" fillId="0" borderId="26" xfId="0" applyNumberFormat="1" applyFont="1" applyFill="1" applyBorder="1" applyAlignment="1" applyProtection="1">
      <alignment horizontal="center"/>
    </xf>
    <xf numFmtId="0" fontId="11" fillId="0" borderId="13" xfId="0" applyNumberFormat="1" applyFont="1" applyFill="1" applyBorder="1" applyAlignment="1" applyProtection="1">
      <alignment horizontal="center"/>
    </xf>
    <xf numFmtId="0" fontId="11" fillId="0" borderId="40" xfId="0" applyNumberFormat="1" applyFont="1" applyFill="1" applyBorder="1" applyAlignment="1" applyProtection="1">
      <alignment horizontal="center"/>
    </xf>
    <xf numFmtId="0" fontId="11" fillId="0" borderId="52" xfId="0" applyNumberFormat="1" applyFont="1" applyFill="1" applyBorder="1" applyAlignment="1" applyProtection="1">
      <alignment horizontal="center"/>
    </xf>
    <xf numFmtId="2" fontId="11" fillId="0" borderId="13" xfId="0" applyNumberFormat="1" applyFont="1" applyFill="1" applyBorder="1" applyAlignment="1" applyProtection="1">
      <alignment horizontal="center"/>
    </xf>
    <xf numFmtId="2" fontId="11" fillId="0" borderId="10" xfId="0" applyNumberFormat="1" applyFont="1" applyFill="1" applyBorder="1" applyAlignment="1" applyProtection="1">
      <alignment horizontal="center"/>
    </xf>
    <xf numFmtId="2" fontId="11" fillId="0" borderId="48" xfId="0" applyNumberFormat="1" applyFont="1" applyFill="1" applyBorder="1" applyAlignment="1" applyProtection="1">
      <alignment horizontal="center"/>
    </xf>
    <xf numFmtId="4" fontId="18" fillId="0" borderId="31" xfId="0" applyNumberFormat="1" applyFont="1" applyFill="1" applyBorder="1" applyAlignment="1" applyProtection="1">
      <alignment horizontal="center" vertical="center" wrapText="1"/>
    </xf>
    <xf numFmtId="2" fontId="11" fillId="0" borderId="48" xfId="0" applyNumberFormat="1" applyFont="1" applyFill="1" applyBorder="1" applyAlignment="1" applyProtection="1">
      <alignment horizontal="right"/>
    </xf>
    <xf numFmtId="2" fontId="11" fillId="0" borderId="40" xfId="0" applyNumberFormat="1" applyFont="1" applyFill="1" applyBorder="1" applyAlignment="1" applyProtection="1">
      <alignment horizontal="right"/>
    </xf>
    <xf numFmtId="2" fontId="11" fillId="0" borderId="40" xfId="0" applyNumberFormat="1" applyFont="1" applyFill="1" applyBorder="1" applyAlignment="1" applyProtection="1">
      <alignment horizontal="center"/>
    </xf>
    <xf numFmtId="0" fontId="18" fillId="0" borderId="35" xfId="0" applyNumberFormat="1" applyFont="1" applyFill="1" applyBorder="1" applyAlignment="1" applyProtection="1">
      <alignment horizontal="center" vertical="center" wrapText="1"/>
    </xf>
    <xf numFmtId="2" fontId="11" fillId="0" borderId="65" xfId="0" applyNumberFormat="1" applyFont="1" applyFill="1" applyBorder="1" applyAlignment="1" applyProtection="1">
      <alignment horizontal="right"/>
    </xf>
    <xf numFmtId="2" fontId="11" fillId="0" borderId="0" xfId="0" applyNumberFormat="1" applyFont="1" applyFill="1" applyBorder="1" applyAlignment="1" applyProtection="1">
      <alignment horizontal="right"/>
    </xf>
    <xf numFmtId="0" fontId="1" fillId="0" borderId="50" xfId="1" applyFont="1" applyBorder="1" applyAlignment="1">
      <alignment horizontal="center"/>
    </xf>
    <xf numFmtId="0" fontId="11" fillId="0" borderId="62" xfId="0" applyNumberFormat="1" applyFont="1" applyFill="1" applyBorder="1" applyAlignment="1" applyProtection="1">
      <alignment horizontal="center"/>
    </xf>
    <xf numFmtId="0" fontId="11" fillId="0" borderId="66" xfId="0" applyNumberFormat="1" applyFont="1" applyFill="1" applyBorder="1" applyAlignment="1" applyProtection="1">
      <alignment horizontal="center"/>
    </xf>
    <xf numFmtId="0" fontId="11" fillId="0" borderId="61" xfId="0" applyNumberFormat="1" applyFont="1" applyFill="1" applyBorder="1" applyAlignment="1" applyProtection="1">
      <alignment horizontal="center"/>
    </xf>
    <xf numFmtId="0" fontId="11" fillId="0" borderId="60" xfId="0" applyNumberFormat="1" applyFont="1" applyFill="1" applyBorder="1" applyAlignment="1" applyProtection="1">
      <alignment horizontal="center"/>
    </xf>
    <xf numFmtId="2" fontId="3" fillId="0" borderId="2" xfId="1" applyNumberFormat="1" applyBorder="1"/>
    <xf numFmtId="2" fontId="18" fillId="0" borderId="39" xfId="0" applyNumberFormat="1" applyFont="1" applyFill="1" applyBorder="1" applyAlignment="1" applyProtection="1">
      <alignment horizontal="left" vertical="center" wrapText="1"/>
    </xf>
    <xf numFmtId="2" fontId="3" fillId="0" borderId="17" xfId="1" applyNumberFormat="1" applyBorder="1"/>
    <xf numFmtId="2" fontId="3" fillId="0" borderId="22" xfId="1" applyNumberFormat="1" applyBorder="1"/>
    <xf numFmtId="2" fontId="18" fillId="0" borderId="35" xfId="0" applyNumberFormat="1" applyFont="1" applyFill="1" applyBorder="1" applyAlignment="1" applyProtection="1">
      <alignment horizontal="left" vertical="center" wrapText="1"/>
    </xf>
    <xf numFmtId="2" fontId="8" fillId="0" borderId="35" xfId="1" applyNumberFormat="1" applyFont="1" applyBorder="1"/>
    <xf numFmtId="2" fontId="3" fillId="0" borderId="10" xfId="1" applyNumberFormat="1" applyBorder="1"/>
    <xf numFmtId="2" fontId="18" fillId="0" borderId="31" xfId="0" applyNumberFormat="1" applyFont="1" applyFill="1" applyBorder="1" applyAlignment="1" applyProtection="1">
      <alignment horizontal="left" vertical="center" wrapText="1"/>
    </xf>
    <xf numFmtId="2" fontId="3" fillId="0" borderId="10" xfId="1" applyNumberFormat="1" applyBorder="1" applyAlignment="1">
      <alignment horizontal="center"/>
    </xf>
    <xf numFmtId="2" fontId="3" fillId="0" borderId="48" xfId="1" applyNumberFormat="1" applyBorder="1" applyAlignment="1">
      <alignment horizontal="center"/>
    </xf>
    <xf numFmtId="2" fontId="8" fillId="0" borderId="33" xfId="1" applyNumberFormat="1" applyFont="1" applyBorder="1"/>
    <xf numFmtId="0" fontId="18" fillId="0" borderId="40" xfId="0" applyNumberFormat="1" applyFont="1" applyFill="1" applyBorder="1" applyAlignment="1" applyProtection="1">
      <alignment horizontal="center" vertical="center" wrapText="1"/>
    </xf>
    <xf numFmtId="2" fontId="3" fillId="0" borderId="13" xfId="1" applyNumberFormat="1" applyBorder="1"/>
    <xf numFmtId="0" fontId="2" fillId="0" borderId="52" xfId="1" applyFont="1" applyBorder="1" applyAlignment="1">
      <alignment horizontal="center"/>
    </xf>
    <xf numFmtId="2" fontId="3" fillId="0" borderId="48" xfId="1" applyNumberFormat="1" applyBorder="1"/>
    <xf numFmtId="2" fontId="3" fillId="0" borderId="13" xfId="1" applyNumberFormat="1" applyBorder="1" applyAlignment="1">
      <alignment horizontal="center"/>
    </xf>
    <xf numFmtId="0" fontId="3" fillId="0" borderId="48" xfId="1" applyBorder="1"/>
    <xf numFmtId="0" fontId="3" fillId="0" borderId="40" xfId="1" applyBorder="1"/>
    <xf numFmtId="2" fontId="3" fillId="0" borderId="53" xfId="1" applyNumberFormat="1" applyBorder="1"/>
    <xf numFmtId="0" fontId="5" fillId="11" borderId="0" xfId="0" applyFont="1" applyFill="1"/>
    <xf numFmtId="0" fontId="2" fillId="0" borderId="3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7" fillId="0" borderId="0" xfId="1" applyFont="1" applyAlignment="1">
      <alignment horizontal="center"/>
    </xf>
    <xf numFmtId="0" fontId="18" fillId="0" borderId="5" xfId="0" applyNumberFormat="1" applyFont="1" applyFill="1" applyBorder="1" applyAlignment="1" applyProtection="1">
      <alignment horizontal="center" vertical="center"/>
    </xf>
    <xf numFmtId="0" fontId="18" fillId="0" borderId="40" xfId="0" applyNumberFormat="1" applyFont="1" applyFill="1" applyBorder="1" applyAlignment="1" applyProtection="1">
      <alignment horizontal="center" vertical="center"/>
    </xf>
    <xf numFmtId="0" fontId="18" fillId="0" borderId="6" xfId="0" applyNumberFormat="1" applyFont="1" applyFill="1" applyBorder="1" applyAlignment="1" applyProtection="1">
      <alignment horizontal="center" vertical="center"/>
    </xf>
    <xf numFmtId="0" fontId="18" fillId="0" borderId="20" xfId="0" applyNumberFormat="1" applyFont="1" applyFill="1" applyBorder="1" applyAlignment="1" applyProtection="1">
      <alignment horizontal="center" vertical="center" wrapText="1"/>
    </xf>
    <xf numFmtId="0" fontId="18" fillId="0" borderId="41" xfId="0" applyNumberFormat="1" applyFont="1" applyFill="1" applyBorder="1" applyAlignment="1" applyProtection="1">
      <alignment horizontal="center" vertical="center" wrapText="1"/>
    </xf>
    <xf numFmtId="0" fontId="18" fillId="0" borderId="21" xfId="0" applyNumberFormat="1" applyFont="1" applyFill="1" applyBorder="1" applyAlignment="1" applyProtection="1">
      <alignment horizontal="center" vertical="center" wrapText="1"/>
    </xf>
    <xf numFmtId="0" fontId="18" fillId="0" borderId="42" xfId="0" applyNumberFormat="1" applyFont="1" applyFill="1" applyBorder="1" applyAlignment="1" applyProtection="1">
      <alignment horizontal="center" vertical="center" wrapText="1"/>
    </xf>
    <xf numFmtId="0" fontId="18" fillId="0" borderId="53" xfId="0" applyNumberFormat="1" applyFont="1" applyFill="1" applyBorder="1" applyAlignment="1" applyProtection="1">
      <alignment horizontal="center" vertical="center" wrapText="1"/>
    </xf>
    <xf numFmtId="0" fontId="18" fillId="0" borderId="24" xfId="0" applyNumberFormat="1" applyFont="1" applyFill="1" applyBorder="1" applyAlignment="1" applyProtection="1">
      <alignment horizontal="center" vertical="center" wrapText="1"/>
    </xf>
    <xf numFmtId="0" fontId="20" fillId="9" borderId="33" xfId="0" applyNumberFormat="1" applyFont="1" applyFill="1" applyBorder="1" applyAlignment="1" applyProtection="1">
      <alignment horizontal="center" vertical="center" wrapText="1"/>
    </xf>
    <xf numFmtId="0" fontId="20" fillId="9" borderId="39" xfId="0" applyNumberFormat="1" applyFont="1" applyFill="1" applyBorder="1" applyAlignment="1" applyProtection="1">
      <alignment horizontal="center" vertical="center" wrapText="1"/>
    </xf>
    <xf numFmtId="0" fontId="20" fillId="9" borderId="32" xfId="0" applyNumberFormat="1" applyFont="1" applyFill="1" applyBorder="1" applyAlignment="1" applyProtection="1">
      <alignment horizontal="center" vertical="center" wrapText="1"/>
    </xf>
    <xf numFmtId="0" fontId="8" fillId="0" borderId="38" xfId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5" fillId="13" borderId="0" xfId="0" applyFont="1" applyFill="1"/>
    <xf numFmtId="0" fontId="0" fillId="0" borderId="4" xfId="0" applyBorder="1"/>
    <xf numFmtId="0" fontId="0" fillId="0" borderId="1" xfId="0" applyBorder="1"/>
    <xf numFmtId="0" fontId="0" fillId="0" borderId="3" xfId="0" applyBorder="1"/>
    <xf numFmtId="0" fontId="3" fillId="0" borderId="41" xfId="1" applyFont="1" applyBorder="1" applyAlignment="1">
      <alignment horizontal="center"/>
    </xf>
    <xf numFmtId="0" fontId="0" fillId="2" borderId="53" xfId="0" applyFont="1" applyFill="1" applyBorder="1" applyAlignment="1">
      <alignment wrapText="1"/>
    </xf>
    <xf numFmtId="0" fontId="23" fillId="0" borderId="0" xfId="0" applyFont="1" applyBorder="1" applyAlignment="1">
      <alignment vertical="top" wrapText="1"/>
    </xf>
    <xf numFmtId="0" fontId="0" fillId="0" borderId="0" xfId="0" applyBorder="1" applyAlignment="1"/>
    <xf numFmtId="0" fontId="0" fillId="0" borderId="37" xfId="0" applyBorder="1" applyAlignment="1"/>
    <xf numFmtId="0" fontId="23" fillId="0" borderId="0" xfId="0" applyFont="1" applyBorder="1" applyAlignment="1">
      <alignment horizontal="right"/>
    </xf>
    <xf numFmtId="2" fontId="8" fillId="0" borderId="4" xfId="1" applyNumberFormat="1" applyFont="1" applyBorder="1"/>
    <xf numFmtId="0" fontId="3" fillId="12" borderId="3" xfId="1" applyFill="1" applyBorder="1"/>
    <xf numFmtId="0" fontId="3" fillId="12" borderId="1" xfId="1" applyFill="1" applyBorder="1"/>
    <xf numFmtId="0" fontId="3" fillId="12" borderId="16" xfId="1" applyFill="1" applyBorder="1"/>
    <xf numFmtId="0" fontId="3" fillId="12" borderId="4" xfId="1" applyFill="1" applyBorder="1"/>
    <xf numFmtId="2" fontId="1" fillId="0" borderId="48" xfId="1" applyNumberFormat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2" fontId="1" fillId="0" borderId="17" xfId="1" applyNumberFormat="1" applyFont="1" applyBorder="1" applyAlignment="1">
      <alignment horizontal="right"/>
    </xf>
    <xf numFmtId="2" fontId="1" fillId="0" borderId="34" xfId="1" applyNumberFormat="1" applyFont="1" applyBorder="1" applyAlignment="1">
      <alignment horizontal="left"/>
    </xf>
    <xf numFmtId="2" fontId="8" fillId="0" borderId="34" xfId="1" applyNumberFormat="1" applyFont="1" applyBorder="1" applyAlignment="1">
      <alignment horizontal="right"/>
    </xf>
    <xf numFmtId="0" fontId="0" fillId="5" borderId="1" xfId="0" applyFill="1" applyBorder="1"/>
    <xf numFmtId="0" fontId="0" fillId="5" borderId="19" xfId="0" applyFont="1" applyFill="1" applyBorder="1" applyAlignment="1">
      <alignment wrapText="1"/>
    </xf>
    <xf numFmtId="0" fontId="4" fillId="5" borderId="17" xfId="0" applyFont="1" applyFill="1" applyBorder="1" applyAlignment="1">
      <alignment wrapText="1"/>
    </xf>
  </cellXfs>
  <cellStyles count="11">
    <cellStyle name="Excel Built-in Normal" xfId="2"/>
    <cellStyle name="Excel Built-in Normal 1" xfId="3"/>
    <cellStyle name="Excel Built-in Normal 2" xfId="4"/>
    <cellStyle name="TableStyleLight1" xfId="5"/>
    <cellStyle name="Денежный 2" xfId="6"/>
    <cellStyle name="Обычный" xfId="0" builtinId="0"/>
    <cellStyle name="Обычный 2" xfId="1"/>
    <cellStyle name="Обычный 2 2" xfId="9"/>
    <cellStyle name="Обычный 3" xfId="7"/>
    <cellStyle name="Обычный 3 2" xfId="10"/>
    <cellStyle name="Обычный 4" xfId="8"/>
  </cellStyles>
  <dxfs count="306"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  <color rgb="FFCCFF99"/>
      <color rgb="FFFFCCCC"/>
      <color rgb="FFDAEEF3"/>
      <color rgb="FFFFFF99"/>
      <color rgb="FFF6F10F"/>
      <color rgb="FFFF66CC"/>
      <color rgb="FF660066"/>
      <color rgb="FFFF9D0D"/>
      <color rgb="FFB301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9"/>
  <sheetViews>
    <sheetView tabSelected="1"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4" sqref="C4:C6"/>
    </sheetView>
  </sheetViews>
  <sheetFormatPr defaultRowHeight="15" x14ac:dyDescent="0.25"/>
  <cols>
    <col min="1" max="1" width="4.7109375" style="85" customWidth="1"/>
    <col min="2" max="2" width="9.7109375" style="85" customWidth="1"/>
    <col min="3" max="3" width="31.7109375" style="85" customWidth="1"/>
    <col min="4" max="4" width="7.7109375" style="85" customWidth="1"/>
    <col min="5" max="5" width="10.28515625" style="85" customWidth="1"/>
    <col min="6" max="7" width="7.7109375" style="85" customWidth="1"/>
    <col min="8" max="8" width="6.42578125" style="85" customWidth="1"/>
    <col min="9" max="9" width="10.28515625" style="85" customWidth="1"/>
    <col min="10" max="11" width="6.7109375" style="85" customWidth="1"/>
    <col min="12" max="12" width="7.140625" style="85" customWidth="1"/>
    <col min="13" max="13" width="10.42578125" style="85" customWidth="1"/>
    <col min="14" max="14" width="7.140625" style="85" customWidth="1"/>
    <col min="15" max="15" width="7.7109375" style="85" customWidth="1"/>
    <col min="16" max="16" width="6.5703125" style="85" customWidth="1"/>
    <col min="17" max="17" width="10.42578125" style="85" customWidth="1"/>
    <col min="18" max="19" width="6.7109375" style="85" customWidth="1"/>
    <col min="20" max="20" width="6.5703125" style="85" customWidth="1"/>
    <col min="21" max="21" width="10.28515625" style="85" customWidth="1"/>
    <col min="22" max="23" width="7.140625" style="85" customWidth="1"/>
    <col min="24" max="24" width="6.5703125" style="85" customWidth="1"/>
    <col min="25" max="25" width="10.28515625" style="85" customWidth="1"/>
    <col min="26" max="27" width="6.7109375" style="85" customWidth="1"/>
    <col min="28" max="28" width="7.140625" style="85" customWidth="1"/>
    <col min="29" max="29" width="10.28515625" style="85" customWidth="1"/>
    <col min="30" max="31" width="7.140625" style="85" customWidth="1"/>
    <col min="32" max="32" width="7.7109375" style="85" customWidth="1"/>
    <col min="33" max="33" width="10.28515625" style="85" customWidth="1"/>
    <col min="34" max="35" width="7.7109375" style="85" customWidth="1"/>
    <col min="36" max="16384" width="9.140625" style="85"/>
  </cols>
  <sheetData>
    <row r="1" spans="1:35" ht="18" customHeight="1" x14ac:dyDescent="0.25">
      <c r="E1" s="109"/>
      <c r="F1" s="103" t="s">
        <v>132</v>
      </c>
      <c r="P1"/>
      <c r="Q1" s="358"/>
      <c r="R1" s="103"/>
      <c r="S1" s="103"/>
      <c r="U1" s="163"/>
      <c r="V1" s="103" t="s">
        <v>134</v>
      </c>
      <c r="AB1" s="103"/>
      <c r="AC1" s="103"/>
      <c r="AD1" s="103"/>
      <c r="AE1" s="103"/>
    </row>
    <row r="2" spans="1:35" ht="18" customHeight="1" x14ac:dyDescent="0.25">
      <c r="A2" s="368" t="s">
        <v>107</v>
      </c>
      <c r="B2" s="368"/>
      <c r="C2" s="368"/>
      <c r="E2" s="105"/>
      <c r="F2" s="103" t="s">
        <v>133</v>
      </c>
      <c r="H2" s="125"/>
      <c r="I2" s="125"/>
      <c r="J2" s="125"/>
      <c r="K2" s="125"/>
      <c r="L2" s="126"/>
      <c r="M2" s="126"/>
      <c r="N2" s="126"/>
      <c r="O2" s="126"/>
      <c r="P2"/>
      <c r="Q2" s="358"/>
      <c r="R2" s="103"/>
      <c r="S2" s="103"/>
      <c r="T2" s="125"/>
      <c r="U2" s="104"/>
      <c r="V2" s="103" t="s">
        <v>135</v>
      </c>
      <c r="W2" s="125"/>
      <c r="X2" s="125"/>
      <c r="Y2" s="125"/>
      <c r="Z2" s="125"/>
      <c r="AA2" s="125"/>
      <c r="AB2" s="103"/>
      <c r="AC2" s="103"/>
      <c r="AD2" s="103"/>
      <c r="AE2" s="103"/>
    </row>
    <row r="3" spans="1:35" ht="18" customHeight="1" thickBot="1" x14ac:dyDescent="0.3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</row>
    <row r="4" spans="1:35" ht="24" customHeight="1" thickBot="1" x14ac:dyDescent="0.3">
      <c r="A4" s="369" t="s">
        <v>0</v>
      </c>
      <c r="B4" s="372" t="s">
        <v>102</v>
      </c>
      <c r="C4" s="375" t="s">
        <v>103</v>
      </c>
      <c r="D4" s="359" t="s">
        <v>204</v>
      </c>
      <c r="E4" s="360"/>
      <c r="F4" s="360"/>
      <c r="G4" s="361"/>
      <c r="H4" s="365" t="s">
        <v>146</v>
      </c>
      <c r="I4" s="366"/>
      <c r="J4" s="366"/>
      <c r="K4" s="366"/>
      <c r="L4" s="366"/>
      <c r="M4" s="366"/>
      <c r="N4" s="366"/>
      <c r="O4" s="367"/>
      <c r="P4" s="378" t="s">
        <v>145</v>
      </c>
      <c r="Q4" s="379"/>
      <c r="R4" s="379"/>
      <c r="S4" s="379"/>
      <c r="T4" s="379"/>
      <c r="U4" s="379"/>
      <c r="V4" s="379"/>
      <c r="W4" s="380"/>
      <c r="X4" s="378" t="s">
        <v>144</v>
      </c>
      <c r="Y4" s="379"/>
      <c r="Z4" s="379"/>
      <c r="AA4" s="379"/>
      <c r="AB4" s="379"/>
      <c r="AC4" s="379"/>
      <c r="AD4" s="379"/>
      <c r="AE4" s="380"/>
      <c r="AF4" s="378" t="s">
        <v>143</v>
      </c>
      <c r="AG4" s="379"/>
      <c r="AH4" s="379"/>
      <c r="AI4" s="380"/>
    </row>
    <row r="5" spans="1:35" ht="15" customHeight="1" thickBot="1" x14ac:dyDescent="0.3">
      <c r="A5" s="370"/>
      <c r="B5" s="373"/>
      <c r="C5" s="376"/>
      <c r="D5" s="362"/>
      <c r="E5" s="363"/>
      <c r="F5" s="363"/>
      <c r="G5" s="364"/>
      <c r="H5" s="365" t="s">
        <v>142</v>
      </c>
      <c r="I5" s="366"/>
      <c r="J5" s="366"/>
      <c r="K5" s="367"/>
      <c r="L5" s="366" t="s">
        <v>141</v>
      </c>
      <c r="M5" s="366"/>
      <c r="N5" s="366"/>
      <c r="O5" s="367"/>
      <c r="P5" s="365" t="s">
        <v>142</v>
      </c>
      <c r="Q5" s="366"/>
      <c r="R5" s="366"/>
      <c r="S5" s="367"/>
      <c r="T5" s="366" t="s">
        <v>141</v>
      </c>
      <c r="U5" s="366"/>
      <c r="V5" s="366"/>
      <c r="W5" s="367"/>
      <c r="X5" s="365" t="s">
        <v>142</v>
      </c>
      <c r="Y5" s="366"/>
      <c r="Z5" s="366"/>
      <c r="AA5" s="367"/>
      <c r="AB5" s="366" t="s">
        <v>141</v>
      </c>
      <c r="AC5" s="366"/>
      <c r="AD5" s="366"/>
      <c r="AE5" s="367"/>
      <c r="AF5" s="378" t="s">
        <v>141</v>
      </c>
      <c r="AG5" s="379"/>
      <c r="AH5" s="379"/>
      <c r="AI5" s="380"/>
    </row>
    <row r="6" spans="1:35" ht="15" customHeight="1" thickBot="1" x14ac:dyDescent="0.3">
      <c r="A6" s="371"/>
      <c r="B6" s="374"/>
      <c r="C6" s="377"/>
      <c r="D6" s="123">
        <v>2020</v>
      </c>
      <c r="E6" s="269" t="s">
        <v>202</v>
      </c>
      <c r="F6" s="271">
        <v>2023</v>
      </c>
      <c r="G6" s="122">
        <v>2024</v>
      </c>
      <c r="H6" s="123">
        <v>2020</v>
      </c>
      <c r="I6" s="269" t="s">
        <v>202</v>
      </c>
      <c r="J6" s="271">
        <v>2023</v>
      </c>
      <c r="K6" s="122">
        <v>2024</v>
      </c>
      <c r="L6" s="124">
        <v>2020</v>
      </c>
      <c r="M6" s="238" t="s">
        <v>202</v>
      </c>
      <c r="N6" s="271">
        <v>2023</v>
      </c>
      <c r="O6" s="122">
        <v>2024</v>
      </c>
      <c r="P6" s="123">
        <v>2020</v>
      </c>
      <c r="Q6" s="269" t="s">
        <v>202</v>
      </c>
      <c r="R6" s="269">
        <v>2023</v>
      </c>
      <c r="S6" s="122">
        <v>2024</v>
      </c>
      <c r="T6" s="164">
        <v>2020</v>
      </c>
      <c r="U6" s="165" t="s">
        <v>202</v>
      </c>
      <c r="V6" s="331">
        <v>2023</v>
      </c>
      <c r="W6" s="122">
        <v>2024</v>
      </c>
      <c r="X6" s="123">
        <v>2020</v>
      </c>
      <c r="Y6" s="269" t="s">
        <v>202</v>
      </c>
      <c r="Z6" s="269">
        <v>2023</v>
      </c>
      <c r="AA6" s="300">
        <v>2024</v>
      </c>
      <c r="AB6" s="124">
        <v>2020</v>
      </c>
      <c r="AC6" s="238" t="s">
        <v>202</v>
      </c>
      <c r="AD6" s="239">
        <v>2023</v>
      </c>
      <c r="AE6" s="271">
        <v>2024</v>
      </c>
      <c r="AF6" s="350">
        <v>2020</v>
      </c>
      <c r="AG6" s="270" t="s">
        <v>202</v>
      </c>
      <c r="AH6" s="272">
        <v>2023</v>
      </c>
      <c r="AI6" s="352">
        <v>2024</v>
      </c>
    </row>
    <row r="7" spans="1:35" ht="15" customHeight="1" thickBot="1" x14ac:dyDescent="0.3">
      <c r="A7" s="121">
        <f>A17+A30+A48+A69+A84+A115+A125</f>
        <v>111</v>
      </c>
      <c r="B7" s="120"/>
      <c r="C7" s="119" t="s">
        <v>110</v>
      </c>
      <c r="D7" s="168">
        <f>'ГП-4 2020 расклад'!D6</f>
        <v>11568</v>
      </c>
      <c r="E7" s="166"/>
      <c r="F7" s="167">
        <f>'ГП-4 2023 расклад'!D6</f>
        <v>13629</v>
      </c>
      <c r="G7" s="273">
        <f>'ГП-4 2024 расклад'!D6</f>
        <v>13044</v>
      </c>
      <c r="H7" s="168">
        <f>'ГП-4 2020 расклад'!E6</f>
        <v>468</v>
      </c>
      <c r="I7" s="166"/>
      <c r="J7" s="167">
        <f>'ГП-4 2023 расклад'!E6</f>
        <v>585</v>
      </c>
      <c r="K7" s="273">
        <f>'ГП-4 2024 расклад'!E6</f>
        <v>512</v>
      </c>
      <c r="L7" s="170">
        <f>'ГП-4 2020 расклад'!F6</f>
        <v>4.0456431535269708</v>
      </c>
      <c r="M7" s="170"/>
      <c r="N7" s="262">
        <f>'ГП-4 2023 расклад'!F6</f>
        <v>4.2923178516398854</v>
      </c>
      <c r="O7" s="171">
        <f>'ГП-4 2024 расклад'!F6</f>
        <v>3.9251763262802819</v>
      </c>
      <c r="P7" s="168">
        <f>'ГП-4 2020 расклад'!G6</f>
        <v>5668</v>
      </c>
      <c r="Q7" s="166"/>
      <c r="R7" s="166">
        <f>'ГП-4 2023 расклад'!G6</f>
        <v>6812</v>
      </c>
      <c r="S7" s="306">
        <f>'ГП-4 2024 расклад'!G6</f>
        <v>6309</v>
      </c>
      <c r="T7" s="169">
        <f>'ГП-4 2020 расклад'!H6</f>
        <v>48.997233748271093</v>
      </c>
      <c r="U7" s="170"/>
      <c r="V7" s="262">
        <f>'ГП-4 2023 расклад'!H6</f>
        <v>49.98165676131778</v>
      </c>
      <c r="W7" s="171">
        <f>'ГП-4 2024 расклад'!H6</f>
        <v>48.367065317387308</v>
      </c>
      <c r="X7" s="168">
        <f>'ГП-4 2020 расклад'!I6</f>
        <v>5432</v>
      </c>
      <c r="Y7" s="166"/>
      <c r="Z7" s="166">
        <f>'ГП-4 2023 расклад'!I6</f>
        <v>6232</v>
      </c>
      <c r="AA7" s="306">
        <f>'ГП-4 2024 расклад'!I6</f>
        <v>6223</v>
      </c>
      <c r="AB7" s="170">
        <f>'ГП-4 2020 расклад'!J6</f>
        <v>46.957123098201933</v>
      </c>
      <c r="AC7" s="170"/>
      <c r="AD7" s="262">
        <f>'ГП-4 2023 расклад'!J6</f>
        <v>45.726025387042334</v>
      </c>
      <c r="AE7" s="262">
        <f>'ГП-4 2024 расклад'!J6</f>
        <v>47.707758356332413</v>
      </c>
      <c r="AF7" s="169">
        <f>'ГП-4 2020 расклад'!K6</f>
        <v>95.954356846473033</v>
      </c>
      <c r="AG7" s="170"/>
      <c r="AH7" s="301">
        <f>'ГП-4 2023 расклад'!K6</f>
        <v>95.707682148360121</v>
      </c>
      <c r="AI7" s="158">
        <f>'ГП-4 2024 расклад'!K6</f>
        <v>96.07482367371972</v>
      </c>
    </row>
    <row r="8" spans="1:35" ht="15" customHeight="1" thickBot="1" x14ac:dyDescent="0.3">
      <c r="A8" s="172"/>
      <c r="B8" s="173"/>
      <c r="C8" s="118" t="s">
        <v>111</v>
      </c>
      <c r="D8" s="174">
        <f>'ГП-4 2020 расклад'!D8</f>
        <v>864</v>
      </c>
      <c r="E8" s="175"/>
      <c r="F8" s="176">
        <f>'ГП-4 2023 расклад'!D7</f>
        <v>882</v>
      </c>
      <c r="G8" s="274">
        <f>'ГП-4 2024 расклад'!D7</f>
        <v>900</v>
      </c>
      <c r="H8" s="174">
        <f>'ГП-4 2020 расклад'!E8</f>
        <v>33</v>
      </c>
      <c r="I8" s="175"/>
      <c r="J8" s="176">
        <f>'ГП-4 2023 расклад'!E7</f>
        <v>41</v>
      </c>
      <c r="K8" s="274">
        <f>'ГП-4 2024 расклад'!E7</f>
        <v>37</v>
      </c>
      <c r="L8" s="177">
        <f>'ГП-4 2020 расклад'!F8</f>
        <v>3.8194444444444446</v>
      </c>
      <c r="M8" s="177"/>
      <c r="N8" s="263">
        <f>'ГП-4 2023 расклад'!F7</f>
        <v>4.6485260770975056</v>
      </c>
      <c r="O8" s="180">
        <f>'ГП-4 2024 расклад'!F7</f>
        <v>4.1111111111111107</v>
      </c>
      <c r="P8" s="174">
        <f>'ГП-4 2020 расклад'!G8</f>
        <v>431</v>
      </c>
      <c r="Q8" s="175"/>
      <c r="R8" s="175">
        <f>'ГП-4 2023 расклад'!G7</f>
        <v>434</v>
      </c>
      <c r="S8" s="307">
        <f>'ГП-4 2024 расклад'!G7</f>
        <v>446</v>
      </c>
      <c r="T8" s="178">
        <f>'ГП-4 2020 расклад'!H8</f>
        <v>49.88425925925926</v>
      </c>
      <c r="U8" s="179"/>
      <c r="V8" s="264">
        <f>'ГП-4 2023 расклад'!H7</f>
        <v>49.206349206349209</v>
      </c>
      <c r="W8" s="180">
        <f>'ГП-4 2024 расклад'!H7</f>
        <v>49.555555555555557</v>
      </c>
      <c r="X8" s="174">
        <f>'ГП-4 2020 расклад'!I8</f>
        <v>400</v>
      </c>
      <c r="Y8" s="175"/>
      <c r="Z8" s="175">
        <f>'ГП-4 2023 расклад'!I7</f>
        <v>407</v>
      </c>
      <c r="AA8" s="307">
        <f>'ГП-4 2024 расклад'!I7</f>
        <v>417</v>
      </c>
      <c r="AB8" s="177">
        <f>'ГП-4 2020 расклад'!J8</f>
        <v>46.296296296296298</v>
      </c>
      <c r="AC8" s="177"/>
      <c r="AD8" s="263">
        <f>'ГП-4 2023 расклад'!J7</f>
        <v>46.145124716553291</v>
      </c>
      <c r="AE8" s="263">
        <f>'ГП-4 2024 расклад'!J7</f>
        <v>46.333333333333336</v>
      </c>
      <c r="AF8" s="178">
        <f>'ГП-4 2020 расклад'!K8</f>
        <v>96.739266014691793</v>
      </c>
      <c r="AG8" s="179"/>
      <c r="AH8" s="340">
        <f>'ГП-4 2023 расклад'!K7</f>
        <v>95.787869559291508</v>
      </c>
      <c r="AI8" s="128">
        <f>'ГП-4 2024 расклад'!K7</f>
        <v>96.292945744090432</v>
      </c>
    </row>
    <row r="9" spans="1:35" ht="15" customHeight="1" x14ac:dyDescent="0.25">
      <c r="A9" s="181">
        <v>1</v>
      </c>
      <c r="B9" s="182">
        <v>10003</v>
      </c>
      <c r="C9" s="183" t="s">
        <v>71</v>
      </c>
      <c r="D9" s="184">
        <f>'ГП-4 2020 расклад'!D9</f>
        <v>56</v>
      </c>
      <c r="E9" s="185"/>
      <c r="F9" s="188">
        <f>'ГП-4 2023 расклад'!D8</f>
        <v>49</v>
      </c>
      <c r="G9" s="275">
        <f>'ГП-4 2024 расклад'!D8</f>
        <v>40</v>
      </c>
      <c r="H9" s="254">
        <f>'ГП-4 2020 расклад'!E9</f>
        <v>0</v>
      </c>
      <c r="I9" s="186"/>
      <c r="J9" s="310">
        <f>'ГП-4 2023 расклад'!E8</f>
        <v>0</v>
      </c>
      <c r="K9" s="294">
        <f>'ГП-4 2024 расклад'!E8</f>
        <v>0</v>
      </c>
      <c r="L9" s="286">
        <f>'ГП-4 2020 расклад'!F9</f>
        <v>0</v>
      </c>
      <c r="M9" s="187"/>
      <c r="N9" s="247">
        <f>'ГП-4 2023 расклад'!F8</f>
        <v>0</v>
      </c>
      <c r="O9" s="255">
        <f>'ГП-4 2024 расклад'!F8</f>
        <v>0</v>
      </c>
      <c r="P9" s="316">
        <f>'ГП-4 2020 расклад'!G9</f>
        <v>30</v>
      </c>
      <c r="Q9" s="185"/>
      <c r="R9" s="182">
        <f>'ГП-4 2023 расклад'!G8</f>
        <v>22</v>
      </c>
      <c r="S9" s="317">
        <f>'ГП-4 2024 расклад'!G8</f>
        <v>25</v>
      </c>
      <c r="T9" s="324">
        <f>'ГП-4 2020 расклад'!H9</f>
        <v>53.571428571428569</v>
      </c>
      <c r="U9" s="189"/>
      <c r="V9" s="246">
        <f>'ГП-4 2023 расклад'!H8</f>
        <v>44.897959183673471</v>
      </c>
      <c r="W9" s="257">
        <f>'ГП-4 2024 расклад'!H8</f>
        <v>62.5</v>
      </c>
      <c r="X9" s="316">
        <f>'ГП-4 2020 расклад'!I9</f>
        <v>26</v>
      </c>
      <c r="Y9" s="185"/>
      <c r="Z9" s="182">
        <f>'ГП-4 2023 расклад'!I8</f>
        <v>27</v>
      </c>
      <c r="AA9" s="335">
        <f>'ГП-4 2024 расклад'!I8</f>
        <v>15</v>
      </c>
      <c r="AB9" s="302">
        <f>'ГП-4 2020 расклад'!J9</f>
        <v>46.428571428571431</v>
      </c>
      <c r="AC9" s="190"/>
      <c r="AD9" s="247">
        <f>'ГП-4 2023 расклад'!J8</f>
        <v>55.102040816326529</v>
      </c>
      <c r="AE9" s="247">
        <f>'ГП-4 2024 расклад'!J8</f>
        <v>37.5</v>
      </c>
      <c r="AF9" s="351">
        <f>'ГП-4 2020 расклад'!K9</f>
        <v>100</v>
      </c>
      <c r="AG9" s="134"/>
      <c r="AH9" s="342">
        <f>'ГП-4 2023 расклад'!K8</f>
        <v>100</v>
      </c>
      <c r="AI9" s="84">
        <f>'ГП-4 2024 расклад'!K8</f>
        <v>100</v>
      </c>
    </row>
    <row r="10" spans="1:35" ht="15" customHeight="1" x14ac:dyDescent="0.25">
      <c r="A10" s="191">
        <v>2</v>
      </c>
      <c r="B10" s="182">
        <v>10002</v>
      </c>
      <c r="C10" s="183" t="s">
        <v>151</v>
      </c>
      <c r="D10" s="184">
        <f>'ГП-4 2020 расклад'!D10</f>
        <v>106</v>
      </c>
      <c r="E10" s="185"/>
      <c r="F10" s="188">
        <f>'ГП-4 2023 расклад'!D9</f>
        <v>93</v>
      </c>
      <c r="G10" s="275">
        <f>'ГП-4 2024 расклад'!D9</f>
        <v>120</v>
      </c>
      <c r="H10" s="254">
        <f>'ГП-4 2020 расклад'!E10</f>
        <v>1</v>
      </c>
      <c r="I10" s="186"/>
      <c r="J10" s="310">
        <f>'ГП-4 2023 расклад'!E9</f>
        <v>0</v>
      </c>
      <c r="K10" s="294">
        <f>'ГП-4 2024 расклад'!E9</f>
        <v>3</v>
      </c>
      <c r="L10" s="286">
        <f>'ГП-4 2020 расклад'!F10</f>
        <v>0.94339622641509435</v>
      </c>
      <c r="M10" s="187"/>
      <c r="N10" s="247">
        <f>'ГП-4 2023 расклад'!F9</f>
        <v>0</v>
      </c>
      <c r="O10" s="255">
        <f>'ГП-4 2024 расклад'!F9</f>
        <v>2.5</v>
      </c>
      <c r="P10" s="316">
        <f>'ГП-4 2020 расклад'!G10</f>
        <v>43</v>
      </c>
      <c r="Q10" s="185"/>
      <c r="R10" s="182">
        <f>'ГП-4 2023 расклад'!G9</f>
        <v>36</v>
      </c>
      <c r="S10" s="318">
        <f>'ГП-4 2024 расклад'!G9</f>
        <v>45</v>
      </c>
      <c r="T10" s="325">
        <f>'ГП-4 2020 расклад'!H10</f>
        <v>40.566037735849058</v>
      </c>
      <c r="U10" s="187"/>
      <c r="V10" s="247">
        <f>'ГП-4 2023 расклад'!H9</f>
        <v>38.70967741935484</v>
      </c>
      <c r="W10" s="255">
        <f>'ГП-4 2024 расклад'!H9</f>
        <v>37.5</v>
      </c>
      <c r="X10" s="316">
        <f>'ГП-4 2020 расклад'!I10</f>
        <v>62</v>
      </c>
      <c r="Y10" s="185"/>
      <c r="Z10" s="182">
        <f>'ГП-4 2023 расклад'!I9</f>
        <v>57</v>
      </c>
      <c r="AA10" s="335">
        <f>'ГП-4 2024 расклад'!I9</f>
        <v>72</v>
      </c>
      <c r="AB10" s="302">
        <f>'ГП-4 2020 расклад'!J10</f>
        <v>58.490566037735846</v>
      </c>
      <c r="AC10" s="190"/>
      <c r="AD10" s="247">
        <f>'ГП-4 2023 расклад'!J9</f>
        <v>61.29032258064516</v>
      </c>
      <c r="AE10" s="247">
        <f>'ГП-4 2024 расклад'!J9</f>
        <v>60</v>
      </c>
      <c r="AF10" s="345">
        <f>'ГП-4 2020 расклад'!K10</f>
        <v>99.056603773584911</v>
      </c>
      <c r="AG10" s="129"/>
      <c r="AH10" s="339">
        <f>'ГП-4 2023 расклад'!K9</f>
        <v>100</v>
      </c>
      <c r="AI10" s="89">
        <f>'ГП-4 2024 расклад'!K9</f>
        <v>97.5</v>
      </c>
    </row>
    <row r="11" spans="1:35" ht="15" customHeight="1" x14ac:dyDescent="0.25">
      <c r="A11" s="191">
        <v>3</v>
      </c>
      <c r="B11" s="182">
        <v>10090</v>
      </c>
      <c r="C11" s="183" t="s">
        <v>72</v>
      </c>
      <c r="D11" s="184">
        <f>'ГП-4 2020 расклад'!D11</f>
        <v>155</v>
      </c>
      <c r="E11" s="185"/>
      <c r="F11" s="188">
        <f>'ГП-4 2023 расклад'!D10</f>
        <v>156</v>
      </c>
      <c r="G11" s="275">
        <f>'ГП-4 2024 расклад'!D10</f>
        <v>157</v>
      </c>
      <c r="H11" s="254">
        <f>'ГП-4 2020 расклад'!E11</f>
        <v>13</v>
      </c>
      <c r="I11" s="186"/>
      <c r="J11" s="310">
        <f>'ГП-4 2023 расклад'!E10</f>
        <v>9</v>
      </c>
      <c r="K11" s="294">
        <f>'ГП-4 2024 расклад'!E10</f>
        <v>11</v>
      </c>
      <c r="L11" s="286">
        <f>'ГП-4 2020 расклад'!F11</f>
        <v>8.387096774193548</v>
      </c>
      <c r="M11" s="187"/>
      <c r="N11" s="247">
        <f>'ГП-4 2023 расклад'!F10</f>
        <v>5.7692307692307692</v>
      </c>
      <c r="O11" s="255">
        <f>'ГП-4 2024 расклад'!F10</f>
        <v>7.0063694267515926</v>
      </c>
      <c r="P11" s="316">
        <f>'ГП-4 2020 расклад'!G11</f>
        <v>93</v>
      </c>
      <c r="Q11" s="185"/>
      <c r="R11" s="182">
        <f>'ГП-4 2023 расклад'!G10</f>
        <v>89</v>
      </c>
      <c r="S11" s="318">
        <f>'ГП-4 2024 расклад'!G10</f>
        <v>89</v>
      </c>
      <c r="T11" s="325">
        <f>'ГП-4 2020 расклад'!H11</f>
        <v>60</v>
      </c>
      <c r="U11" s="187"/>
      <c r="V11" s="247">
        <f>'ГП-4 2023 расклад'!H10</f>
        <v>57.051282051282051</v>
      </c>
      <c r="W11" s="255">
        <f>'ГП-4 2024 расклад'!H10</f>
        <v>56.687898089171973</v>
      </c>
      <c r="X11" s="316">
        <f>'ГП-4 2020 расклад'!I11</f>
        <v>49</v>
      </c>
      <c r="Y11" s="185"/>
      <c r="Z11" s="182">
        <f>'ГП-4 2023 расклад'!I10</f>
        <v>58</v>
      </c>
      <c r="AA11" s="335">
        <f>'ГП-4 2024 расклад'!I10</f>
        <v>57</v>
      </c>
      <c r="AB11" s="302">
        <f>'ГП-4 2020 расклад'!J11</f>
        <v>31.612903225806452</v>
      </c>
      <c r="AC11" s="190"/>
      <c r="AD11" s="247">
        <f>'ГП-4 2023 расклад'!J10</f>
        <v>37.179487179487182</v>
      </c>
      <c r="AE11" s="247">
        <f>'ГП-4 2024 расклад'!J10</f>
        <v>36.305732484076437</v>
      </c>
      <c r="AF11" s="345">
        <f>'ГП-4 2020 расклад'!K11</f>
        <v>91.612903225806448</v>
      </c>
      <c r="AG11" s="129"/>
      <c r="AH11" s="339">
        <f>'ГП-4 2023 расклад'!K10</f>
        <v>94.230769230769226</v>
      </c>
      <c r="AI11" s="89">
        <f>'ГП-4 2024 расклад'!K10</f>
        <v>92.99363057324841</v>
      </c>
    </row>
    <row r="12" spans="1:35" ht="15" customHeight="1" x14ac:dyDescent="0.25">
      <c r="A12" s="191">
        <v>4</v>
      </c>
      <c r="B12" s="192">
        <v>10004</v>
      </c>
      <c r="C12" s="193" t="s">
        <v>5</v>
      </c>
      <c r="D12" s="220">
        <f>'ГП-4 2020 расклад'!D12</f>
        <v>105</v>
      </c>
      <c r="E12" s="194"/>
      <c r="F12" s="197">
        <f>'ГП-4 2023 расклад'!D11</f>
        <v>102</v>
      </c>
      <c r="G12" s="276">
        <f>'ГП-4 2024 расклад'!D11</f>
        <v>103</v>
      </c>
      <c r="H12" s="258">
        <f>'ГП-4 2020 расклад'!E12</f>
        <v>0</v>
      </c>
      <c r="I12" s="195"/>
      <c r="J12" s="311">
        <f>'ГП-4 2023 расклад'!E11</f>
        <v>6</v>
      </c>
      <c r="K12" s="295">
        <f>'ГП-4 2024 расклад'!E11</f>
        <v>4</v>
      </c>
      <c r="L12" s="287">
        <f>'ГП-4 2020 расклад'!F12</f>
        <v>0</v>
      </c>
      <c r="M12" s="196"/>
      <c r="N12" s="248">
        <f>'ГП-4 2023 расклад'!F11</f>
        <v>5.882352941176471</v>
      </c>
      <c r="O12" s="256">
        <f>'ГП-4 2024 расклад'!F11</f>
        <v>3.883495145631068</v>
      </c>
      <c r="P12" s="319">
        <f>'ГП-4 2020 расклад'!G12</f>
        <v>47</v>
      </c>
      <c r="Q12" s="194"/>
      <c r="R12" s="192">
        <f>'ГП-4 2023 расклад'!G11</f>
        <v>55</v>
      </c>
      <c r="S12" s="320">
        <f>'ГП-4 2024 расклад'!G11</f>
        <v>46</v>
      </c>
      <c r="T12" s="326">
        <f>'ГП-4 2020 расклад'!H12</f>
        <v>44.761904761904759</v>
      </c>
      <c r="U12" s="196"/>
      <c r="V12" s="248">
        <f>'ГП-4 2023 расклад'!H11</f>
        <v>53.921568627450981</v>
      </c>
      <c r="W12" s="256">
        <f>'ГП-4 2024 расклад'!H11</f>
        <v>44.660194174757279</v>
      </c>
      <c r="X12" s="319">
        <f>'ГП-4 2020 расклад'!I12</f>
        <v>58</v>
      </c>
      <c r="Y12" s="194"/>
      <c r="Z12" s="192">
        <f>'ГП-4 2023 расклад'!I11</f>
        <v>41</v>
      </c>
      <c r="AA12" s="336">
        <f>'ГП-4 2024 расклад'!I11</f>
        <v>53</v>
      </c>
      <c r="AB12" s="303">
        <f>'ГП-4 2020 расклад'!J12</f>
        <v>55.238095238095241</v>
      </c>
      <c r="AC12" s="198"/>
      <c r="AD12" s="248">
        <f>'ГП-4 2023 расклад'!J11</f>
        <v>40.196078431372548</v>
      </c>
      <c r="AE12" s="248">
        <f>'ГП-4 2024 расклад'!J11</f>
        <v>51.456310679611647</v>
      </c>
      <c r="AF12" s="345">
        <f>'ГП-4 2020 расклад'!K12</f>
        <v>100</v>
      </c>
      <c r="AG12" s="129"/>
      <c r="AH12" s="339">
        <f>'ГП-4 2023 расклад'!K11</f>
        <v>94.117647058823536</v>
      </c>
      <c r="AI12" s="89">
        <f>'ГП-4 2024 расклад'!K11</f>
        <v>96.116504854368927</v>
      </c>
    </row>
    <row r="13" spans="1:35" ht="15" customHeight="1" x14ac:dyDescent="0.25">
      <c r="A13" s="191">
        <v>5</v>
      </c>
      <c r="B13" s="182">
        <v>10001</v>
      </c>
      <c r="C13" s="183" t="s">
        <v>152</v>
      </c>
      <c r="D13" s="184">
        <f>'ГП-4 2020 расклад'!D13</f>
        <v>75</v>
      </c>
      <c r="E13" s="185"/>
      <c r="F13" s="188">
        <f>'ГП-4 2023 расклад'!D12</f>
        <v>85</v>
      </c>
      <c r="G13" s="275">
        <f>'ГП-4 2024 расклад'!D12</f>
        <v>83</v>
      </c>
      <c r="H13" s="254">
        <f>'ГП-4 2020 расклад'!E13</f>
        <v>3</v>
      </c>
      <c r="I13" s="186"/>
      <c r="J13" s="310">
        <f>'ГП-4 2023 расклад'!E12</f>
        <v>1</v>
      </c>
      <c r="K13" s="294">
        <f>'ГП-4 2024 расклад'!E12</f>
        <v>4</v>
      </c>
      <c r="L13" s="286">
        <f>'ГП-4 2020 расклад'!F13</f>
        <v>4</v>
      </c>
      <c r="M13" s="187"/>
      <c r="N13" s="247">
        <f>'ГП-4 2023 расклад'!F12</f>
        <v>1.1764705882352942</v>
      </c>
      <c r="O13" s="255">
        <f>'ГП-4 2024 расклад'!F12</f>
        <v>4.8192771084337354</v>
      </c>
      <c r="P13" s="316">
        <f>'ГП-4 2020 расклад'!G13</f>
        <v>35</v>
      </c>
      <c r="Q13" s="185"/>
      <c r="R13" s="182">
        <f>'ГП-4 2023 расклад'!G12</f>
        <v>47</v>
      </c>
      <c r="S13" s="318">
        <f>'ГП-4 2024 расклад'!G12</f>
        <v>37</v>
      </c>
      <c r="T13" s="325">
        <f>'ГП-4 2020 расклад'!H13</f>
        <v>46.666666666666664</v>
      </c>
      <c r="U13" s="187"/>
      <c r="V13" s="247">
        <f>'ГП-4 2023 расклад'!H12</f>
        <v>55.294117647058826</v>
      </c>
      <c r="W13" s="255">
        <f>'ГП-4 2024 расклад'!H12</f>
        <v>44.578313253012048</v>
      </c>
      <c r="X13" s="316">
        <f>'ГП-4 2020 расклад'!I13</f>
        <v>37</v>
      </c>
      <c r="Y13" s="185"/>
      <c r="Z13" s="182">
        <f>'ГП-4 2023 расклад'!I12</f>
        <v>37</v>
      </c>
      <c r="AA13" s="335">
        <f>'ГП-4 2024 расклад'!I12</f>
        <v>42</v>
      </c>
      <c r="AB13" s="302">
        <f>'ГП-4 2020 расклад'!J13</f>
        <v>49.333333333333336</v>
      </c>
      <c r="AC13" s="190"/>
      <c r="AD13" s="247">
        <f>'ГП-4 2023 расклад'!J12</f>
        <v>43.529411764705884</v>
      </c>
      <c r="AE13" s="247">
        <f>'ГП-4 2024 расклад'!J12</f>
        <v>50.602409638554214</v>
      </c>
      <c r="AF13" s="345">
        <f>'ГП-4 2020 расклад'!K13</f>
        <v>96</v>
      </c>
      <c r="AG13" s="129"/>
      <c r="AH13" s="339">
        <f>'ГП-4 2023 расклад'!K12</f>
        <v>98.82352941176471</v>
      </c>
      <c r="AI13" s="89">
        <f>'ГП-4 2024 расклад'!K12</f>
        <v>95.180722891566262</v>
      </c>
    </row>
    <row r="14" spans="1:35" ht="15" customHeight="1" x14ac:dyDescent="0.25">
      <c r="A14" s="191">
        <v>6</v>
      </c>
      <c r="B14" s="182">
        <v>10120</v>
      </c>
      <c r="C14" s="183" t="s">
        <v>153</v>
      </c>
      <c r="D14" s="184">
        <f>'ГП-4 2020 расклад'!D14</f>
        <v>85</v>
      </c>
      <c r="E14" s="185"/>
      <c r="F14" s="188">
        <f>'ГП-4 2023 расклад'!D13</f>
        <v>91</v>
      </c>
      <c r="G14" s="275">
        <f>'ГП-4 2024 расклад'!D13</f>
        <v>88</v>
      </c>
      <c r="H14" s="254">
        <f>'ГП-4 2020 расклад'!E14</f>
        <v>2</v>
      </c>
      <c r="I14" s="186"/>
      <c r="J14" s="310">
        <f>'ГП-4 2023 расклад'!E13</f>
        <v>1</v>
      </c>
      <c r="K14" s="294">
        <f>'ГП-4 2024 расклад'!E13</f>
        <v>0</v>
      </c>
      <c r="L14" s="286">
        <f>'ГП-4 2020 расклад'!F14</f>
        <v>2.3529411764705883</v>
      </c>
      <c r="M14" s="187"/>
      <c r="N14" s="247">
        <f>'ГП-4 2023 расклад'!F13</f>
        <v>1.098901098901099</v>
      </c>
      <c r="O14" s="255">
        <f>'ГП-4 2024 расклад'!F13</f>
        <v>0</v>
      </c>
      <c r="P14" s="316">
        <f>'ГП-4 2020 расклад'!G14</f>
        <v>59</v>
      </c>
      <c r="Q14" s="185"/>
      <c r="R14" s="182">
        <f>'ГП-4 2023 расклад'!G13</f>
        <v>37</v>
      </c>
      <c r="S14" s="318">
        <f>'ГП-4 2024 расклад'!G13</f>
        <v>46</v>
      </c>
      <c r="T14" s="325">
        <f>'ГП-4 2020 расклад'!H14</f>
        <v>69.411764705882348</v>
      </c>
      <c r="U14" s="187"/>
      <c r="V14" s="247">
        <f>'ГП-4 2023 расклад'!H13</f>
        <v>40.659340659340657</v>
      </c>
      <c r="W14" s="255">
        <f>'ГП-4 2024 расклад'!H13</f>
        <v>52.272727272727273</v>
      </c>
      <c r="X14" s="316">
        <f>'ГП-4 2020 расклад'!I14</f>
        <v>24</v>
      </c>
      <c r="Y14" s="185"/>
      <c r="Z14" s="182">
        <f>'ГП-4 2023 расклад'!I13</f>
        <v>53</v>
      </c>
      <c r="AA14" s="335">
        <f>'ГП-4 2024 расклад'!I13</f>
        <v>42</v>
      </c>
      <c r="AB14" s="302">
        <f>'ГП-4 2020 расклад'!J14</f>
        <v>28.235294117647058</v>
      </c>
      <c r="AC14" s="190"/>
      <c r="AD14" s="247">
        <f>'ГП-4 2023 расклад'!J13</f>
        <v>58.241758241758241</v>
      </c>
      <c r="AE14" s="247">
        <f>'ГП-4 2024 расклад'!J13</f>
        <v>47.727272727272727</v>
      </c>
      <c r="AF14" s="345">
        <f>'ГП-4 2020 расклад'!K14</f>
        <v>97.647058823529406</v>
      </c>
      <c r="AG14" s="129"/>
      <c r="AH14" s="339">
        <f>'ГП-4 2023 расклад'!K13</f>
        <v>98.901098901098905</v>
      </c>
      <c r="AI14" s="89">
        <f>'ГП-4 2024 расклад'!K13</f>
        <v>100</v>
      </c>
    </row>
    <row r="15" spans="1:35" ht="15" customHeight="1" x14ac:dyDescent="0.25">
      <c r="A15" s="191">
        <v>7</v>
      </c>
      <c r="B15" s="182">
        <v>10190</v>
      </c>
      <c r="C15" s="183" t="s">
        <v>154</v>
      </c>
      <c r="D15" s="184">
        <f>'ГП-4 2020 расклад'!D15</f>
        <v>109</v>
      </c>
      <c r="E15" s="185"/>
      <c r="F15" s="188">
        <f>'ГП-4 2023 расклад'!D14</f>
        <v>127</v>
      </c>
      <c r="G15" s="275">
        <f>'ГП-4 2024 расклад'!D14</f>
        <v>129</v>
      </c>
      <c r="H15" s="254">
        <f>'ГП-4 2020 расклад'!E15</f>
        <v>11</v>
      </c>
      <c r="I15" s="186"/>
      <c r="J15" s="310">
        <f>'ГП-4 2023 расклад'!E14</f>
        <v>9</v>
      </c>
      <c r="K15" s="294">
        <f>'ГП-4 2024 расклад'!E14</f>
        <v>4</v>
      </c>
      <c r="L15" s="286">
        <f>'ГП-4 2020 расклад'!F15</f>
        <v>10.091743119266056</v>
      </c>
      <c r="M15" s="187"/>
      <c r="N15" s="247">
        <f>'ГП-4 2023 расклад'!F14</f>
        <v>7.0866141732283463</v>
      </c>
      <c r="O15" s="255">
        <f>'ГП-4 2024 расклад'!F14</f>
        <v>3.1007751937984498</v>
      </c>
      <c r="P15" s="316">
        <f>'ГП-4 2020 расклад'!G15</f>
        <v>53</v>
      </c>
      <c r="Q15" s="185"/>
      <c r="R15" s="182">
        <f>'ГП-4 2023 расклад'!G14</f>
        <v>61</v>
      </c>
      <c r="S15" s="318">
        <f>'ГП-4 2024 расклад'!G14</f>
        <v>63</v>
      </c>
      <c r="T15" s="325">
        <f>'ГП-4 2020 расклад'!H15</f>
        <v>48.623853211009177</v>
      </c>
      <c r="U15" s="187"/>
      <c r="V15" s="247">
        <f>'ГП-4 2023 расклад'!H14</f>
        <v>48.031496062992126</v>
      </c>
      <c r="W15" s="255">
        <f>'ГП-4 2024 расклад'!H14</f>
        <v>48.837209302325583</v>
      </c>
      <c r="X15" s="316">
        <f>'ГП-4 2020 расклад'!I15</f>
        <v>45</v>
      </c>
      <c r="Y15" s="185"/>
      <c r="Z15" s="182">
        <f>'ГП-4 2023 расклад'!I14</f>
        <v>57</v>
      </c>
      <c r="AA15" s="335">
        <f>'ГП-4 2024 расклад'!I14</f>
        <v>62</v>
      </c>
      <c r="AB15" s="302">
        <f>'ГП-4 2020 расклад'!J15</f>
        <v>41.284403669724767</v>
      </c>
      <c r="AC15" s="190"/>
      <c r="AD15" s="247">
        <f>'ГП-4 2023 расклад'!J14</f>
        <v>44.881889763779526</v>
      </c>
      <c r="AE15" s="247">
        <f>'ГП-4 2024 расклад'!J14</f>
        <v>48.062015503875969</v>
      </c>
      <c r="AF15" s="345">
        <f>'ГП-4 2020 расклад'!K15</f>
        <v>89.908256880733944</v>
      </c>
      <c r="AG15" s="129"/>
      <c r="AH15" s="339">
        <f>'ГП-4 2023 расклад'!K14</f>
        <v>92.913385826771659</v>
      </c>
      <c r="AI15" s="89">
        <f>'ГП-4 2024 расклад'!K14</f>
        <v>96.899224806201545</v>
      </c>
    </row>
    <row r="16" spans="1:35" ht="15" customHeight="1" x14ac:dyDescent="0.25">
      <c r="A16" s="191">
        <v>8</v>
      </c>
      <c r="B16" s="182">
        <v>10320</v>
      </c>
      <c r="C16" s="183" t="s">
        <v>7</v>
      </c>
      <c r="D16" s="184">
        <f>'ГП-4 2020 расклад'!D16</f>
        <v>89</v>
      </c>
      <c r="E16" s="185"/>
      <c r="F16" s="188">
        <f>'ГП-4 2023 расклад'!D15</f>
        <v>91</v>
      </c>
      <c r="G16" s="275">
        <f>'ГП-4 2024 расклад'!D15</f>
        <v>96</v>
      </c>
      <c r="H16" s="254">
        <f>'ГП-4 2020 расклад'!E16</f>
        <v>0</v>
      </c>
      <c r="I16" s="186"/>
      <c r="J16" s="310">
        <f>'ГП-4 2023 расклад'!E15</f>
        <v>4</v>
      </c>
      <c r="K16" s="294">
        <f>'ГП-4 2024 расклад'!E15</f>
        <v>7</v>
      </c>
      <c r="L16" s="286">
        <f>'ГП-4 2020 расклад'!F16</f>
        <v>0</v>
      </c>
      <c r="M16" s="187"/>
      <c r="N16" s="247">
        <f>'ГП-4 2023 расклад'!F15</f>
        <v>4.395604395604396</v>
      </c>
      <c r="O16" s="255">
        <f>'ГП-4 2024 расклад'!F15</f>
        <v>7.291666666666667</v>
      </c>
      <c r="P16" s="316">
        <f>'ГП-4 2020 расклад'!G16</f>
        <v>33</v>
      </c>
      <c r="Q16" s="185"/>
      <c r="R16" s="182">
        <f>'ГП-4 2023 расклад'!G15</f>
        <v>41</v>
      </c>
      <c r="S16" s="318">
        <f>'ГП-4 2024 расклад'!G15</f>
        <v>47</v>
      </c>
      <c r="T16" s="325">
        <f>'ГП-4 2020 расклад'!H16</f>
        <v>37.078651685393261</v>
      </c>
      <c r="U16" s="187"/>
      <c r="V16" s="247">
        <f>'ГП-4 2023 расклад'!H15</f>
        <v>45.054945054945058</v>
      </c>
      <c r="W16" s="255">
        <f>'ГП-4 2024 расклад'!H15</f>
        <v>48.958333333333336</v>
      </c>
      <c r="X16" s="316">
        <f>'ГП-4 2020 расклад'!I16</f>
        <v>56</v>
      </c>
      <c r="Y16" s="185"/>
      <c r="Z16" s="182">
        <f>'ГП-4 2023 расклад'!I15</f>
        <v>46</v>
      </c>
      <c r="AA16" s="335">
        <f>'ГП-4 2024 расклад'!I15</f>
        <v>42</v>
      </c>
      <c r="AB16" s="302">
        <f>'ГП-4 2020 расклад'!J16</f>
        <v>62.921348314606739</v>
      </c>
      <c r="AC16" s="190"/>
      <c r="AD16" s="247">
        <f>'ГП-4 2023 расклад'!J15</f>
        <v>50.549450549450547</v>
      </c>
      <c r="AE16" s="247">
        <f>'ГП-4 2024 расклад'!J15</f>
        <v>43.75</v>
      </c>
      <c r="AF16" s="345">
        <f>'ГП-4 2020 расклад'!K16</f>
        <v>100</v>
      </c>
      <c r="AG16" s="129"/>
      <c r="AH16" s="339">
        <f>'ГП-4 2023 расклад'!K15</f>
        <v>95.604395604395606</v>
      </c>
      <c r="AI16" s="89">
        <f>'ГП-4 2024 расклад'!K15</f>
        <v>92.708333333333329</v>
      </c>
    </row>
    <row r="17" spans="1:35" ht="15" customHeight="1" thickBot="1" x14ac:dyDescent="0.3">
      <c r="A17" s="199">
        <v>9</v>
      </c>
      <c r="B17" s="192">
        <v>10860</v>
      </c>
      <c r="C17" s="193" t="s">
        <v>120</v>
      </c>
      <c r="D17" s="220">
        <f>'ГП-4 2020 расклад'!D17</f>
        <v>84</v>
      </c>
      <c r="E17" s="194"/>
      <c r="F17" s="197">
        <f>'ГП-4 2023 расклад'!D16</f>
        <v>88</v>
      </c>
      <c r="G17" s="276">
        <f>'ГП-4 2024 расклад'!D16</f>
        <v>84</v>
      </c>
      <c r="H17" s="258">
        <f>'ГП-4 2020 расклад'!E17</f>
        <v>3</v>
      </c>
      <c r="I17" s="195"/>
      <c r="J17" s="311">
        <f>'ГП-4 2023 расклад'!E16</f>
        <v>11</v>
      </c>
      <c r="K17" s="295">
        <f>'ГП-4 2024 расклад'!E16</f>
        <v>4</v>
      </c>
      <c r="L17" s="287">
        <f>'ГП-4 2020 расклад'!F17</f>
        <v>3.5714285714285716</v>
      </c>
      <c r="M17" s="196"/>
      <c r="N17" s="248">
        <f>'ГП-4 2023 расклад'!F16</f>
        <v>12.5</v>
      </c>
      <c r="O17" s="256">
        <f>'ГП-4 2024 расклад'!F16</f>
        <v>4.7619047619047619</v>
      </c>
      <c r="P17" s="319">
        <f>'ГП-4 2020 расклад'!G17</f>
        <v>38</v>
      </c>
      <c r="Q17" s="194"/>
      <c r="R17" s="192">
        <f>'ГП-4 2023 расклад'!G16</f>
        <v>46</v>
      </c>
      <c r="S17" s="320">
        <f>'ГП-4 2024 расклад'!G16</f>
        <v>48</v>
      </c>
      <c r="T17" s="326">
        <f>'ГП-4 2020 расклад'!H17</f>
        <v>45.238095238095241</v>
      </c>
      <c r="U17" s="196"/>
      <c r="V17" s="248">
        <f>'ГП-4 2023 расклад'!H16</f>
        <v>52.272727272727273</v>
      </c>
      <c r="W17" s="256">
        <f>'ГП-4 2024 расклад'!H16</f>
        <v>57.142857142857146</v>
      </c>
      <c r="X17" s="319">
        <f>'ГП-4 2020 расклад'!I17</f>
        <v>43</v>
      </c>
      <c r="Y17" s="194"/>
      <c r="Z17" s="192">
        <f>'ГП-4 2023 расклад'!I16</f>
        <v>31</v>
      </c>
      <c r="AA17" s="336">
        <f>'ГП-4 2024 расклад'!I16</f>
        <v>32</v>
      </c>
      <c r="AB17" s="303">
        <f>'ГП-4 2020 расклад'!J17</f>
        <v>51.19047619047619</v>
      </c>
      <c r="AC17" s="198"/>
      <c r="AD17" s="248">
        <f>'ГП-4 2023 расклад'!J16</f>
        <v>35.227272727272727</v>
      </c>
      <c r="AE17" s="248">
        <f>'ГП-4 2024 расклад'!J16</f>
        <v>38.095238095238095</v>
      </c>
      <c r="AF17" s="353">
        <f>'ГП-4 2020 расклад'!K17</f>
        <v>96.428571428571431</v>
      </c>
      <c r="AG17" s="144"/>
      <c r="AH17" s="341">
        <f>'ГП-4 2023 расклад'!K16</f>
        <v>87.5</v>
      </c>
      <c r="AI17" s="67">
        <f>'ГП-4 2024 расклад'!K16</f>
        <v>95.238095238095241</v>
      </c>
    </row>
    <row r="18" spans="1:35" ht="15" customHeight="1" thickBot="1" x14ac:dyDescent="0.3">
      <c r="A18" s="200"/>
      <c r="B18" s="201"/>
      <c r="C18" s="202" t="s">
        <v>112</v>
      </c>
      <c r="D18" s="203">
        <f>'ГП-4 2020 расклад'!D18</f>
        <v>1149</v>
      </c>
      <c r="E18" s="204"/>
      <c r="F18" s="117">
        <f>'ГП-4 2023 расклад'!D17</f>
        <v>1315</v>
      </c>
      <c r="G18" s="277">
        <f>'ГП-4 2024 расклад'!D17</f>
        <v>1203</v>
      </c>
      <c r="H18" s="203">
        <f>'ГП-4 2020 расклад'!E18</f>
        <v>26</v>
      </c>
      <c r="I18" s="204"/>
      <c r="J18" s="117">
        <f>'ГП-4 2023 расклад'!E17</f>
        <v>49</v>
      </c>
      <c r="K18" s="277">
        <f>'ГП-4 2024 расклад'!E17</f>
        <v>47</v>
      </c>
      <c r="L18" s="179">
        <f>'ГП-4 2020 расклад'!F18</f>
        <v>2.2628372497824194</v>
      </c>
      <c r="M18" s="179"/>
      <c r="N18" s="264">
        <f>'ГП-4 2023 расклад'!F17</f>
        <v>3.7262357414448668</v>
      </c>
      <c r="O18" s="205">
        <f>'ГП-4 2024 расклад'!F17</f>
        <v>3.9068994181213634</v>
      </c>
      <c r="P18" s="203">
        <f>'ГП-4 2020 расклад'!G18</f>
        <v>508</v>
      </c>
      <c r="Q18" s="204"/>
      <c r="R18" s="204">
        <f>'ГП-4 2023 расклад'!G17</f>
        <v>642</v>
      </c>
      <c r="S18" s="308">
        <f>'ГП-4 2024 расклад'!G17</f>
        <v>567</v>
      </c>
      <c r="T18" s="327">
        <f>'ГП-4 2020 расклад'!H18</f>
        <v>44.212358572671889</v>
      </c>
      <c r="U18" s="179"/>
      <c r="V18" s="264">
        <f>'ГП-4 2023 расклад'!H17</f>
        <v>48.821292775665398</v>
      </c>
      <c r="W18" s="205">
        <f>'ГП-4 2024 расклад'!H17</f>
        <v>47.132169576059852</v>
      </c>
      <c r="X18" s="203">
        <f>'ГП-4 2020 расклад'!I18</f>
        <v>615</v>
      </c>
      <c r="Y18" s="204"/>
      <c r="Z18" s="204">
        <f>'ГП-4 2023 расклад'!I17</f>
        <v>624</v>
      </c>
      <c r="AA18" s="308">
        <f>'ГП-4 2024 расклад'!I17</f>
        <v>589</v>
      </c>
      <c r="AB18" s="179">
        <f>'ГП-4 2020 расклад'!J18</f>
        <v>53.52480417754569</v>
      </c>
      <c r="AC18" s="179"/>
      <c r="AD18" s="264">
        <f>'ГП-4 2023 расклад'!J17</f>
        <v>47.452471482889734</v>
      </c>
      <c r="AE18" s="264">
        <f>'ГП-4 2024 расклад'!J17</f>
        <v>48.960931005818786</v>
      </c>
      <c r="AF18" s="346">
        <f>'ГП-4 2020 расклад'!K18</f>
        <v>97.157225358290276</v>
      </c>
      <c r="AG18" s="179"/>
      <c r="AH18" s="340">
        <f>'ГП-4 2023 расклад'!K17</f>
        <v>96.186148980451733</v>
      </c>
      <c r="AI18" s="128">
        <f>'ГП-4 2024 расклад'!K17</f>
        <v>95.398750469133631</v>
      </c>
    </row>
    <row r="19" spans="1:35" ht="15" customHeight="1" x14ac:dyDescent="0.25">
      <c r="A19" s="191">
        <v>1</v>
      </c>
      <c r="B19" s="206">
        <v>20040</v>
      </c>
      <c r="C19" s="207" t="s">
        <v>8</v>
      </c>
      <c r="D19" s="278">
        <f>'ГП-4 2020 расклад'!D19</f>
        <v>74</v>
      </c>
      <c r="E19" s="208"/>
      <c r="F19" s="210">
        <f>'ГП-4 2023 расклад'!D18</f>
        <v>103</v>
      </c>
      <c r="G19" s="279">
        <f>'ГП-4 2024 расклад'!D18</f>
        <v>81</v>
      </c>
      <c r="H19" s="259">
        <f>'ГП-4 2020 расклад'!E19</f>
        <v>4</v>
      </c>
      <c r="I19" s="209"/>
      <c r="J19" s="312">
        <f>'ГП-4 2023 расклад'!E18</f>
        <v>8</v>
      </c>
      <c r="K19" s="296">
        <f>'ГП-4 2024 расклад'!E18</f>
        <v>6</v>
      </c>
      <c r="L19" s="288">
        <f>'ГП-4 2020 расклад'!F19</f>
        <v>5.4054054054054053</v>
      </c>
      <c r="M19" s="189"/>
      <c r="N19" s="246">
        <f>'ГП-4 2023 расклад'!F18</f>
        <v>7.766990291262136</v>
      </c>
      <c r="O19" s="257">
        <f>'ГП-4 2024 расклад'!F18</f>
        <v>7.4074074074074074</v>
      </c>
      <c r="P19" s="321">
        <f>'ГП-4 2020 расклад'!G19</f>
        <v>32</v>
      </c>
      <c r="Q19" s="208"/>
      <c r="R19" s="206">
        <f>'ГП-4 2023 расклад'!G18</f>
        <v>49</v>
      </c>
      <c r="S19" s="317">
        <f>'ГП-4 2024 расклад'!G18</f>
        <v>33</v>
      </c>
      <c r="T19" s="324">
        <f>'ГП-4 2020 расклад'!H19</f>
        <v>43.243243243243242</v>
      </c>
      <c r="U19" s="189"/>
      <c r="V19" s="246">
        <f>'ГП-4 2023 расклад'!H18</f>
        <v>47.572815533980581</v>
      </c>
      <c r="W19" s="257">
        <f>'ГП-4 2024 расклад'!H18</f>
        <v>40.74074074074074</v>
      </c>
      <c r="X19" s="321">
        <f>'ГП-4 2020 расклад'!I19</f>
        <v>38</v>
      </c>
      <c r="Y19" s="208"/>
      <c r="Z19" s="206">
        <f>'ГП-4 2023 расклад'!I18</f>
        <v>46</v>
      </c>
      <c r="AA19" s="337">
        <f>'ГП-4 2024 расклад'!I18</f>
        <v>42</v>
      </c>
      <c r="AB19" s="304">
        <f>'ГП-4 2020 расклад'!J19</f>
        <v>51.351351351351354</v>
      </c>
      <c r="AC19" s="211"/>
      <c r="AD19" s="246">
        <f>'ГП-4 2023 расклад'!J18</f>
        <v>44.660194174757279</v>
      </c>
      <c r="AE19" s="246">
        <f>'ГП-4 2024 расклад'!J18</f>
        <v>51.851851851851855</v>
      </c>
      <c r="AF19" s="351">
        <f>'ГП-4 2020 расклад'!K19</f>
        <v>94.594594594594597</v>
      </c>
      <c r="AG19" s="134"/>
      <c r="AH19" s="342">
        <f>'ГП-4 2023 расклад'!K18</f>
        <v>92.233009708737868</v>
      </c>
      <c r="AI19" s="84">
        <f>'ГП-4 2024 расклад'!K18</f>
        <v>92.592592592592595</v>
      </c>
    </row>
    <row r="20" spans="1:35" ht="15" customHeight="1" x14ac:dyDescent="0.25">
      <c r="A20" s="191">
        <v>2</v>
      </c>
      <c r="B20" s="182">
        <v>20061</v>
      </c>
      <c r="C20" s="183" t="s">
        <v>10</v>
      </c>
      <c r="D20" s="184">
        <f>'ГП-4 2020 расклад'!D20</f>
        <v>66</v>
      </c>
      <c r="E20" s="185"/>
      <c r="F20" s="188">
        <f>'ГП-4 2023 расклад'!D19</f>
        <v>70</v>
      </c>
      <c r="G20" s="275">
        <f>'ГП-4 2024 расклад'!D19</f>
        <v>77</v>
      </c>
      <c r="H20" s="254">
        <f>'ГП-4 2020 расклад'!E20</f>
        <v>4</v>
      </c>
      <c r="I20" s="186"/>
      <c r="J20" s="310">
        <f>'ГП-4 2023 расклад'!E19</f>
        <v>0</v>
      </c>
      <c r="K20" s="294">
        <f>'ГП-4 2024 расклад'!E19</f>
        <v>2</v>
      </c>
      <c r="L20" s="286">
        <f>'ГП-4 2020 расклад'!F20</f>
        <v>6.0606060606060606</v>
      </c>
      <c r="M20" s="187"/>
      <c r="N20" s="247">
        <f>'ГП-4 2023 расклад'!F19</f>
        <v>0</v>
      </c>
      <c r="O20" s="255">
        <f>'ГП-4 2024 расклад'!F19</f>
        <v>2.5974025974025974</v>
      </c>
      <c r="P20" s="316">
        <f>'ГП-4 2020 расклад'!G20</f>
        <v>29</v>
      </c>
      <c r="Q20" s="185"/>
      <c r="R20" s="182">
        <f>'ГП-4 2023 расклад'!G19</f>
        <v>34</v>
      </c>
      <c r="S20" s="318">
        <f>'ГП-4 2024 расклад'!G19</f>
        <v>29</v>
      </c>
      <c r="T20" s="325">
        <f>'ГП-4 2020 расклад'!H20</f>
        <v>43.939393939393938</v>
      </c>
      <c r="U20" s="187"/>
      <c r="V20" s="247">
        <f>'ГП-4 2023 расклад'!H19</f>
        <v>48.571428571428569</v>
      </c>
      <c r="W20" s="255">
        <f>'ГП-4 2024 расклад'!H19</f>
        <v>37.662337662337663</v>
      </c>
      <c r="X20" s="316">
        <f>'ГП-4 2020 расклад'!I20</f>
        <v>33</v>
      </c>
      <c r="Y20" s="185"/>
      <c r="Z20" s="182">
        <f>'ГП-4 2023 расклад'!I19</f>
        <v>36</v>
      </c>
      <c r="AA20" s="335">
        <f>'ГП-4 2024 расклад'!I19</f>
        <v>46</v>
      </c>
      <c r="AB20" s="302">
        <f>'ГП-4 2020 расклад'!J20</f>
        <v>50</v>
      </c>
      <c r="AC20" s="190"/>
      <c r="AD20" s="247">
        <f>'ГП-4 2023 расклад'!J19</f>
        <v>51.428571428571431</v>
      </c>
      <c r="AE20" s="247">
        <f>'ГП-4 2024 расклад'!J19</f>
        <v>59.740259740259738</v>
      </c>
      <c r="AF20" s="345">
        <f>'ГП-4 2020 расклад'!K20</f>
        <v>93.939393939393938</v>
      </c>
      <c r="AG20" s="129"/>
      <c r="AH20" s="339">
        <f>'ГП-4 2023 расклад'!K19</f>
        <v>100</v>
      </c>
      <c r="AI20" s="89">
        <f>'ГП-4 2024 расклад'!K19</f>
        <v>97.402597402597408</v>
      </c>
    </row>
    <row r="21" spans="1:35" ht="15" customHeight="1" x14ac:dyDescent="0.25">
      <c r="A21" s="191">
        <v>3</v>
      </c>
      <c r="B21" s="182">
        <v>21020</v>
      </c>
      <c r="C21" s="183" t="s">
        <v>17</v>
      </c>
      <c r="D21" s="184">
        <f>'ГП-4 2020 расклад'!D21</f>
        <v>77</v>
      </c>
      <c r="E21" s="185"/>
      <c r="F21" s="188">
        <f>'ГП-4 2023 расклад'!D20</f>
        <v>105</v>
      </c>
      <c r="G21" s="275">
        <f>'ГП-4 2024 расклад'!D20</f>
        <v>99</v>
      </c>
      <c r="H21" s="254">
        <f>'ГП-4 2020 расклад'!E21</f>
        <v>1</v>
      </c>
      <c r="I21" s="186"/>
      <c r="J21" s="310">
        <f>'ГП-4 2023 расклад'!E20</f>
        <v>4</v>
      </c>
      <c r="K21" s="294">
        <f>'ГП-4 2024 расклад'!E20</f>
        <v>3</v>
      </c>
      <c r="L21" s="286">
        <f>'ГП-4 2020 расклад'!F21</f>
        <v>1.2987012987012987</v>
      </c>
      <c r="M21" s="187"/>
      <c r="N21" s="247">
        <f>'ГП-4 2023 расклад'!F20</f>
        <v>3.8095238095238093</v>
      </c>
      <c r="O21" s="255">
        <f>'ГП-4 2024 расклад'!F20</f>
        <v>3.0303030303030303</v>
      </c>
      <c r="P21" s="316">
        <f>'ГП-4 2020 расклад'!G21</f>
        <v>40</v>
      </c>
      <c r="Q21" s="185"/>
      <c r="R21" s="182">
        <f>'ГП-4 2023 расклад'!G20</f>
        <v>48</v>
      </c>
      <c r="S21" s="318">
        <f>'ГП-4 2024 расклад'!G20</f>
        <v>34</v>
      </c>
      <c r="T21" s="325">
        <f>'ГП-4 2020 расклад'!H21</f>
        <v>51.948051948051948</v>
      </c>
      <c r="U21" s="187"/>
      <c r="V21" s="247">
        <f>'ГП-4 2023 расклад'!H20</f>
        <v>45.714285714285715</v>
      </c>
      <c r="W21" s="255">
        <f>'ГП-4 2024 расклад'!H20</f>
        <v>34.343434343434346</v>
      </c>
      <c r="X21" s="316">
        <f>'ГП-4 2020 расклад'!I21</f>
        <v>36</v>
      </c>
      <c r="Y21" s="185"/>
      <c r="Z21" s="182">
        <f>'ГП-4 2023 расклад'!I20</f>
        <v>53</v>
      </c>
      <c r="AA21" s="335">
        <f>'ГП-4 2024 расклад'!I20</f>
        <v>62</v>
      </c>
      <c r="AB21" s="302">
        <f>'ГП-4 2020 расклад'!J21</f>
        <v>46.753246753246756</v>
      </c>
      <c r="AC21" s="190"/>
      <c r="AD21" s="247">
        <f>'ГП-4 2023 расклад'!J20</f>
        <v>50.476190476190474</v>
      </c>
      <c r="AE21" s="247">
        <f>'ГП-4 2024 расклад'!J20</f>
        <v>62.626262626262623</v>
      </c>
      <c r="AF21" s="345">
        <f>'ГП-4 2020 расклад'!K21</f>
        <v>98.701298701298697</v>
      </c>
      <c r="AG21" s="129"/>
      <c r="AH21" s="339">
        <f>'ГП-4 2023 расклад'!K20</f>
        <v>96.19047619047619</v>
      </c>
      <c r="AI21" s="89">
        <f>'ГП-4 2024 расклад'!K20</f>
        <v>96.969696969696969</v>
      </c>
    </row>
    <row r="22" spans="1:35" ht="15" customHeight="1" x14ac:dyDescent="0.25">
      <c r="A22" s="191">
        <v>4</v>
      </c>
      <c r="B22" s="182">
        <v>20060</v>
      </c>
      <c r="C22" s="183" t="s">
        <v>155</v>
      </c>
      <c r="D22" s="184">
        <f>'ГП-4 2020 расклад'!D22</f>
        <v>153</v>
      </c>
      <c r="E22" s="185"/>
      <c r="F22" s="188">
        <f>'ГП-4 2023 расклад'!D21</f>
        <v>180</v>
      </c>
      <c r="G22" s="275">
        <f>'ГП-4 2024 расклад'!D21</f>
        <v>181</v>
      </c>
      <c r="H22" s="254">
        <f>'ГП-4 2020 расклад'!E22</f>
        <v>2</v>
      </c>
      <c r="I22" s="186"/>
      <c r="J22" s="310">
        <f>'ГП-4 2023 расклад'!E21</f>
        <v>4</v>
      </c>
      <c r="K22" s="294">
        <f>'ГП-4 2024 расклад'!E21</f>
        <v>3</v>
      </c>
      <c r="L22" s="286">
        <f>'ГП-4 2020 расклад'!F22</f>
        <v>1.3071895424836601</v>
      </c>
      <c r="M22" s="187"/>
      <c r="N22" s="247">
        <f>'ГП-4 2023 расклад'!F21</f>
        <v>2.2222222222222223</v>
      </c>
      <c r="O22" s="255">
        <f>'ГП-4 2024 расклад'!F21</f>
        <v>1.6574585635359116</v>
      </c>
      <c r="P22" s="316">
        <f>'ГП-4 2020 расклад'!G22</f>
        <v>62</v>
      </c>
      <c r="Q22" s="185"/>
      <c r="R22" s="182">
        <f>'ГП-4 2023 расклад'!G21</f>
        <v>76</v>
      </c>
      <c r="S22" s="318">
        <f>'ГП-4 2024 расклад'!G21</f>
        <v>68</v>
      </c>
      <c r="T22" s="325">
        <f>'ГП-4 2020 расклад'!H22</f>
        <v>40.522875816993462</v>
      </c>
      <c r="U22" s="187"/>
      <c r="V22" s="247">
        <f>'ГП-4 2023 расклад'!H21</f>
        <v>42.222222222222221</v>
      </c>
      <c r="W22" s="255">
        <f>'ГП-4 2024 расклад'!H21</f>
        <v>37.569060773480665</v>
      </c>
      <c r="X22" s="316">
        <f>'ГП-4 2020 расклад'!I22</f>
        <v>89</v>
      </c>
      <c r="Y22" s="185"/>
      <c r="Z22" s="182">
        <f>'ГП-4 2023 расклад'!I21</f>
        <v>100</v>
      </c>
      <c r="AA22" s="335">
        <f>'ГП-4 2024 расклад'!I21</f>
        <v>110</v>
      </c>
      <c r="AB22" s="302">
        <f>'ГП-4 2020 расклад'!J22</f>
        <v>58.169934640522875</v>
      </c>
      <c r="AC22" s="190"/>
      <c r="AD22" s="247">
        <f>'ГП-4 2023 расклад'!J21</f>
        <v>55.555555555555557</v>
      </c>
      <c r="AE22" s="247">
        <f>'ГП-4 2024 расклад'!J21</f>
        <v>60.773480662983424</v>
      </c>
      <c r="AF22" s="345">
        <f>'ГП-4 2020 расклад'!K22</f>
        <v>98.692810457516345</v>
      </c>
      <c r="AG22" s="129"/>
      <c r="AH22" s="339">
        <f>'ГП-4 2023 расклад'!K21</f>
        <v>97.777777777777771</v>
      </c>
      <c r="AI22" s="89">
        <f>'ГП-4 2024 расклад'!K21</f>
        <v>98.342541436464089</v>
      </c>
    </row>
    <row r="23" spans="1:35" ht="15" customHeight="1" x14ac:dyDescent="0.25">
      <c r="A23" s="191">
        <v>5</v>
      </c>
      <c r="B23" s="182">
        <v>20400</v>
      </c>
      <c r="C23" s="183" t="s">
        <v>75</v>
      </c>
      <c r="D23" s="184">
        <f>'ГП-4 2020 расклад'!D23</f>
        <v>147</v>
      </c>
      <c r="E23" s="185"/>
      <c r="F23" s="188">
        <f>'ГП-4 2023 расклад'!D22</f>
        <v>158</v>
      </c>
      <c r="G23" s="275">
        <f>'ГП-4 2024 расклад'!D22</f>
        <v>165</v>
      </c>
      <c r="H23" s="254">
        <f>'ГП-4 2020 расклад'!E23</f>
        <v>0</v>
      </c>
      <c r="I23" s="186"/>
      <c r="J23" s="310">
        <f>'ГП-4 2023 расклад'!E22</f>
        <v>1</v>
      </c>
      <c r="K23" s="294">
        <f>'ГП-4 2024 расклад'!E22</f>
        <v>0</v>
      </c>
      <c r="L23" s="286">
        <f>'ГП-4 2020 расклад'!F23</f>
        <v>0</v>
      </c>
      <c r="M23" s="187"/>
      <c r="N23" s="247">
        <f>'ГП-4 2023 расклад'!F22</f>
        <v>0.63291139240506333</v>
      </c>
      <c r="O23" s="255">
        <f>'ГП-4 2024 расклад'!F22</f>
        <v>0</v>
      </c>
      <c r="P23" s="316">
        <f>'ГП-4 2020 расклад'!G23</f>
        <v>57</v>
      </c>
      <c r="Q23" s="185"/>
      <c r="R23" s="182">
        <f>'ГП-4 2023 расклад'!G22</f>
        <v>88</v>
      </c>
      <c r="S23" s="318">
        <f>'ГП-4 2024 расклад'!G22</f>
        <v>90</v>
      </c>
      <c r="T23" s="325">
        <f>'ГП-4 2020 расклад'!H23</f>
        <v>38.775510204081634</v>
      </c>
      <c r="U23" s="187"/>
      <c r="V23" s="247">
        <f>'ГП-4 2023 расклад'!H22</f>
        <v>55.696202531645568</v>
      </c>
      <c r="W23" s="255">
        <f>'ГП-4 2024 расклад'!H22</f>
        <v>54.545454545454547</v>
      </c>
      <c r="X23" s="316">
        <f>'ГП-4 2020 расклад'!I23</f>
        <v>90</v>
      </c>
      <c r="Y23" s="185"/>
      <c r="Z23" s="182">
        <f>'ГП-4 2023 расклад'!I22</f>
        <v>69</v>
      </c>
      <c r="AA23" s="335">
        <f>'ГП-4 2024 расклад'!I22</f>
        <v>75</v>
      </c>
      <c r="AB23" s="302">
        <f>'ГП-4 2020 расклад'!J23</f>
        <v>61.224489795918366</v>
      </c>
      <c r="AC23" s="190"/>
      <c r="AD23" s="247">
        <f>'ГП-4 2023 расклад'!J22</f>
        <v>43.670886075949369</v>
      </c>
      <c r="AE23" s="247">
        <f>'ГП-4 2024 расклад'!J22</f>
        <v>45.454545454545453</v>
      </c>
      <c r="AF23" s="345">
        <f>'ГП-4 2020 расклад'!K23</f>
        <v>100</v>
      </c>
      <c r="AG23" s="129"/>
      <c r="AH23" s="339">
        <f>'ГП-4 2023 расклад'!K22</f>
        <v>99.367088607594937</v>
      </c>
      <c r="AI23" s="89">
        <f>'ГП-4 2024 расклад'!K22</f>
        <v>100</v>
      </c>
    </row>
    <row r="24" spans="1:35" ht="15" customHeight="1" x14ac:dyDescent="0.25">
      <c r="A24" s="191">
        <v>6</v>
      </c>
      <c r="B24" s="182">
        <v>20080</v>
      </c>
      <c r="C24" s="183" t="s">
        <v>156</v>
      </c>
      <c r="D24" s="184">
        <f>'ГП-4 2020 расклад'!D24</f>
        <v>87</v>
      </c>
      <c r="E24" s="185"/>
      <c r="F24" s="188">
        <f>'ГП-4 2023 расклад'!D23</f>
        <v>101</v>
      </c>
      <c r="G24" s="275">
        <f>'ГП-4 2024 расклад'!D23</f>
        <v>106</v>
      </c>
      <c r="H24" s="254">
        <f>'ГП-4 2020 расклад'!E24</f>
        <v>2</v>
      </c>
      <c r="I24" s="186"/>
      <c r="J24" s="310">
        <f>'ГП-4 2023 расклад'!E23</f>
        <v>6</v>
      </c>
      <c r="K24" s="294">
        <f>'ГП-4 2024 расклад'!E23</f>
        <v>0</v>
      </c>
      <c r="L24" s="286">
        <f>'ГП-4 2020 расклад'!F24</f>
        <v>2.2988505747126435</v>
      </c>
      <c r="M24" s="187"/>
      <c r="N24" s="247">
        <f>'ГП-4 2023 расклад'!F23</f>
        <v>5.9405940594059405</v>
      </c>
      <c r="O24" s="255">
        <f>'ГП-4 2024 расклад'!F23</f>
        <v>0</v>
      </c>
      <c r="P24" s="316">
        <f>'ГП-4 2020 расклад'!G24</f>
        <v>39</v>
      </c>
      <c r="Q24" s="185"/>
      <c r="R24" s="182">
        <f>'ГП-4 2023 расклад'!G23</f>
        <v>57</v>
      </c>
      <c r="S24" s="318">
        <f>'ГП-4 2024 расклад'!G23</f>
        <v>64</v>
      </c>
      <c r="T24" s="325">
        <f>'ГП-4 2020 расклад'!H24</f>
        <v>44.827586206896555</v>
      </c>
      <c r="U24" s="187"/>
      <c r="V24" s="247">
        <f>'ГП-4 2023 расклад'!H23</f>
        <v>56.435643564356432</v>
      </c>
      <c r="W24" s="255">
        <f>'ГП-4 2024 расклад'!H23</f>
        <v>60.377358490566039</v>
      </c>
      <c r="X24" s="316">
        <f>'ГП-4 2020 расклад'!I24</f>
        <v>46</v>
      </c>
      <c r="Y24" s="185"/>
      <c r="Z24" s="182">
        <f>'ГП-4 2023 расклад'!I23</f>
        <v>38</v>
      </c>
      <c r="AA24" s="335">
        <f>'ГП-4 2024 расклад'!I23</f>
        <v>42</v>
      </c>
      <c r="AB24" s="302">
        <f>'ГП-4 2020 расклад'!J24</f>
        <v>52.873563218390807</v>
      </c>
      <c r="AC24" s="190"/>
      <c r="AD24" s="247">
        <f>'ГП-4 2023 расклад'!J23</f>
        <v>37.623762376237622</v>
      </c>
      <c r="AE24" s="247">
        <f>'ГП-4 2024 расклад'!J23</f>
        <v>39.622641509433961</v>
      </c>
      <c r="AF24" s="345">
        <f>'ГП-4 2020 расклад'!K24</f>
        <v>97.701149425287355</v>
      </c>
      <c r="AG24" s="129"/>
      <c r="AH24" s="339">
        <f>'ГП-4 2023 расклад'!K23</f>
        <v>94.059405940594061</v>
      </c>
      <c r="AI24" s="89">
        <f>'ГП-4 2024 расклад'!K23</f>
        <v>100</v>
      </c>
    </row>
    <row r="25" spans="1:35" ht="15" customHeight="1" x14ac:dyDescent="0.25">
      <c r="A25" s="191">
        <v>7</v>
      </c>
      <c r="B25" s="182">
        <v>20460</v>
      </c>
      <c r="C25" s="183" t="s">
        <v>157</v>
      </c>
      <c r="D25" s="184">
        <f>'ГП-4 2020 расклад'!D25</f>
        <v>118</v>
      </c>
      <c r="E25" s="185"/>
      <c r="F25" s="188">
        <f>'ГП-4 2023 расклад'!D24</f>
        <v>104</v>
      </c>
      <c r="G25" s="275">
        <f>'ГП-4 2024 расклад'!D24</f>
        <v>78</v>
      </c>
      <c r="H25" s="254">
        <f>'ГП-4 2020 расклад'!E25</f>
        <v>0</v>
      </c>
      <c r="I25" s="186"/>
      <c r="J25" s="310">
        <f>'ГП-4 2023 расклад'!E24</f>
        <v>4</v>
      </c>
      <c r="K25" s="294">
        <f>'ГП-4 2024 расклад'!E24</f>
        <v>3</v>
      </c>
      <c r="L25" s="286">
        <f>'ГП-4 2020 расклад'!F25</f>
        <v>0</v>
      </c>
      <c r="M25" s="187"/>
      <c r="N25" s="247">
        <f>'ГП-4 2023 расклад'!F24</f>
        <v>3.8461538461538463</v>
      </c>
      <c r="O25" s="255">
        <f>'ГП-4 2024 расклад'!F24</f>
        <v>3.8461538461538463</v>
      </c>
      <c r="P25" s="316">
        <f>'ГП-4 2020 расклад'!G25</f>
        <v>55</v>
      </c>
      <c r="Q25" s="185"/>
      <c r="R25" s="182">
        <f>'ГП-4 2023 расклад'!G24</f>
        <v>54</v>
      </c>
      <c r="S25" s="318">
        <f>'ГП-4 2024 расклад'!G24</f>
        <v>31</v>
      </c>
      <c r="T25" s="325">
        <f>'ГП-4 2020 расклад'!H25</f>
        <v>46.610169491525426</v>
      </c>
      <c r="U25" s="187"/>
      <c r="V25" s="247">
        <f>'ГП-4 2023 расклад'!H24</f>
        <v>51.92307692307692</v>
      </c>
      <c r="W25" s="255">
        <f>'ГП-4 2024 расклад'!H24</f>
        <v>39.743589743589745</v>
      </c>
      <c r="X25" s="316">
        <f>'ГП-4 2020 расклад'!I25</f>
        <v>63</v>
      </c>
      <c r="Y25" s="185"/>
      <c r="Z25" s="182">
        <f>'ГП-4 2023 расклад'!I24</f>
        <v>46</v>
      </c>
      <c r="AA25" s="335">
        <f>'ГП-4 2024 расклад'!I24</f>
        <v>44</v>
      </c>
      <c r="AB25" s="302">
        <f>'ГП-4 2020 расклад'!J25</f>
        <v>53.389830508474574</v>
      </c>
      <c r="AC25" s="190"/>
      <c r="AD25" s="247">
        <f>'ГП-4 2023 расклад'!J24</f>
        <v>44.230769230769234</v>
      </c>
      <c r="AE25" s="247">
        <f>'ГП-4 2024 расклад'!J24</f>
        <v>56.410256410256409</v>
      </c>
      <c r="AF25" s="345">
        <f>'ГП-4 2020 расклад'!K25</f>
        <v>100</v>
      </c>
      <c r="AG25" s="129"/>
      <c r="AH25" s="339">
        <f>'ГП-4 2023 расклад'!K24</f>
        <v>96.15384615384616</v>
      </c>
      <c r="AI25" s="89">
        <f>'ГП-4 2024 расклад'!K24</f>
        <v>96.15384615384616</v>
      </c>
    </row>
    <row r="26" spans="1:35" ht="15" customHeight="1" x14ac:dyDescent="0.25">
      <c r="A26" s="191">
        <v>8</v>
      </c>
      <c r="B26" s="182">
        <v>20550</v>
      </c>
      <c r="C26" s="183" t="s">
        <v>13</v>
      </c>
      <c r="D26" s="184">
        <f>'ГП-4 2020 расклад'!D27</f>
        <v>72</v>
      </c>
      <c r="E26" s="185"/>
      <c r="F26" s="188">
        <f>'ГП-4 2023 расклад'!D25</f>
        <v>76</v>
      </c>
      <c r="G26" s="275">
        <f>'ГП-4 2024 расклад'!D25</f>
        <v>56</v>
      </c>
      <c r="H26" s="254">
        <f>'ГП-4 2020 расклад'!E27</f>
        <v>4</v>
      </c>
      <c r="I26" s="186"/>
      <c r="J26" s="310">
        <f>'ГП-4 2023 расклад'!E25</f>
        <v>2</v>
      </c>
      <c r="K26" s="294">
        <f>'ГП-4 2024 расклад'!E25</f>
        <v>6</v>
      </c>
      <c r="L26" s="286">
        <f>'ГП-4 2020 расклад'!F27</f>
        <v>5.5555555555555554</v>
      </c>
      <c r="M26" s="187"/>
      <c r="N26" s="247">
        <f>'ГП-4 2023 расклад'!F25</f>
        <v>2.6315789473684212</v>
      </c>
      <c r="O26" s="255">
        <f>'ГП-4 2024 расклад'!F25</f>
        <v>10.714285714285714</v>
      </c>
      <c r="P26" s="316">
        <f>'ГП-4 2020 расклад'!G27</f>
        <v>41</v>
      </c>
      <c r="Q26" s="185"/>
      <c r="R26" s="182">
        <f>'ГП-4 2023 расклад'!G25</f>
        <v>36</v>
      </c>
      <c r="S26" s="318">
        <f>'ГП-4 2024 расклад'!G25</f>
        <v>28</v>
      </c>
      <c r="T26" s="325">
        <f>'ГП-4 2020 расклад'!H27</f>
        <v>56.944444444444443</v>
      </c>
      <c r="U26" s="187"/>
      <c r="V26" s="247">
        <f>'ГП-4 2023 расклад'!H25</f>
        <v>47.368421052631582</v>
      </c>
      <c r="W26" s="255">
        <f>'ГП-4 2024 расклад'!H25</f>
        <v>50</v>
      </c>
      <c r="X26" s="316">
        <f>'ГП-4 2020 расклад'!I27</f>
        <v>27</v>
      </c>
      <c r="Y26" s="185"/>
      <c r="Z26" s="182">
        <f>'ГП-4 2023 расклад'!I25</f>
        <v>38</v>
      </c>
      <c r="AA26" s="335">
        <f>'ГП-4 2024 расклад'!I25</f>
        <v>22</v>
      </c>
      <c r="AB26" s="302">
        <f>'ГП-4 2020 расклад'!J27</f>
        <v>37.5</v>
      </c>
      <c r="AC26" s="190"/>
      <c r="AD26" s="247">
        <f>'ГП-4 2023 расклад'!J25</f>
        <v>50</v>
      </c>
      <c r="AE26" s="247">
        <f>'ГП-4 2024 расклад'!J25</f>
        <v>39.285714285714285</v>
      </c>
      <c r="AF26" s="345">
        <f>'ГП-4 2020 расклад'!K27</f>
        <v>94.444444444444443</v>
      </c>
      <c r="AG26" s="129"/>
      <c r="AH26" s="339">
        <f>'ГП-4 2023 расклад'!K25</f>
        <v>97.368421052631575</v>
      </c>
      <c r="AI26" s="89">
        <f>'ГП-4 2024 расклад'!K25</f>
        <v>89.285714285714292</v>
      </c>
    </row>
    <row r="27" spans="1:35" ht="15" customHeight="1" x14ac:dyDescent="0.25">
      <c r="A27" s="191">
        <v>9</v>
      </c>
      <c r="B27" s="182">
        <v>20630</v>
      </c>
      <c r="C27" s="183" t="s">
        <v>14</v>
      </c>
      <c r="D27" s="184">
        <f>'ГП-4 2020 расклад'!D28</f>
        <v>96</v>
      </c>
      <c r="E27" s="185"/>
      <c r="F27" s="188">
        <f>'ГП-4 2023 расклад'!D26</f>
        <v>84</v>
      </c>
      <c r="G27" s="275">
        <f>'ГП-4 2024 расклад'!D26</f>
        <v>75</v>
      </c>
      <c r="H27" s="254">
        <f>'ГП-4 2020 расклад'!E28</f>
        <v>1</v>
      </c>
      <c r="I27" s="186"/>
      <c r="J27" s="310">
        <f>'ГП-4 2023 расклад'!E26</f>
        <v>2</v>
      </c>
      <c r="K27" s="294">
        <f>'ГП-4 2024 расклад'!E26</f>
        <v>2</v>
      </c>
      <c r="L27" s="286">
        <f>'ГП-4 2020 расклад'!F28</f>
        <v>1.0416666666666667</v>
      </c>
      <c r="M27" s="187"/>
      <c r="N27" s="247">
        <f>'ГП-4 2023 расклад'!F26</f>
        <v>2.3809523809523809</v>
      </c>
      <c r="O27" s="255">
        <f>'ГП-4 2024 расклад'!F26</f>
        <v>2.6666666666666665</v>
      </c>
      <c r="P27" s="316">
        <f>'ГП-4 2020 расклад'!G28</f>
        <v>44</v>
      </c>
      <c r="Q27" s="185"/>
      <c r="R27" s="182">
        <f>'ГП-4 2023 расклад'!G26</f>
        <v>42</v>
      </c>
      <c r="S27" s="318">
        <f>'ГП-4 2024 расклад'!G26</f>
        <v>50</v>
      </c>
      <c r="T27" s="325">
        <f>'ГП-4 2020 расклад'!H28</f>
        <v>45.833333333333336</v>
      </c>
      <c r="U27" s="187"/>
      <c r="V27" s="247">
        <f>'ГП-4 2023 расклад'!H26</f>
        <v>50</v>
      </c>
      <c r="W27" s="255">
        <f>'ГП-4 2024 расклад'!H26</f>
        <v>66.666666666666671</v>
      </c>
      <c r="X27" s="316">
        <f>'ГП-4 2020 расклад'!I28</f>
        <v>51</v>
      </c>
      <c r="Y27" s="185"/>
      <c r="Z27" s="182">
        <f>'ГП-4 2023 расклад'!I26</f>
        <v>40</v>
      </c>
      <c r="AA27" s="335">
        <f>'ГП-4 2024 расклад'!I26</f>
        <v>23</v>
      </c>
      <c r="AB27" s="302">
        <f>'ГП-4 2020 расклад'!J28</f>
        <v>53.125</v>
      </c>
      <c r="AC27" s="190"/>
      <c r="AD27" s="247">
        <f>'ГП-4 2023 расклад'!J26</f>
        <v>47.61904761904762</v>
      </c>
      <c r="AE27" s="247">
        <f>'ГП-4 2024 расклад'!J26</f>
        <v>30.666666666666668</v>
      </c>
      <c r="AF27" s="345">
        <f>'ГП-4 2020 расклад'!K28</f>
        <v>98.958333333333329</v>
      </c>
      <c r="AG27" s="129"/>
      <c r="AH27" s="339">
        <f>'ГП-4 2023 расклад'!K26</f>
        <v>97.61904761904762</v>
      </c>
      <c r="AI27" s="89">
        <f>'ГП-4 2024 расклад'!K26</f>
        <v>97.333333333333329</v>
      </c>
    </row>
    <row r="28" spans="1:35" ht="15" customHeight="1" x14ac:dyDescent="0.25">
      <c r="A28" s="191">
        <v>10</v>
      </c>
      <c r="B28" s="182">
        <v>20810</v>
      </c>
      <c r="C28" s="183" t="s">
        <v>158</v>
      </c>
      <c r="D28" s="184">
        <f>'ГП-4 2020 расклад'!D29</f>
        <v>76</v>
      </c>
      <c r="E28" s="185"/>
      <c r="F28" s="188">
        <f>'ГП-4 2023 расклад'!D27</f>
        <v>96</v>
      </c>
      <c r="G28" s="275">
        <f>'ГП-4 2024 расклад'!D27</f>
        <v>101</v>
      </c>
      <c r="H28" s="254">
        <f>'ГП-4 2020 расклад'!E29</f>
        <v>0</v>
      </c>
      <c r="I28" s="186"/>
      <c r="J28" s="310">
        <f>'ГП-4 2023 расклад'!E27</f>
        <v>6</v>
      </c>
      <c r="K28" s="294">
        <f>'ГП-4 2024 расклад'!E27</f>
        <v>8</v>
      </c>
      <c r="L28" s="286">
        <f>'ГП-4 2020 расклад'!F29</f>
        <v>0</v>
      </c>
      <c r="M28" s="187"/>
      <c r="N28" s="247">
        <f>'ГП-4 2023 расклад'!F27</f>
        <v>6.25</v>
      </c>
      <c r="O28" s="255">
        <f>'ГП-4 2024 расклад'!F27</f>
        <v>7.9207920792079207</v>
      </c>
      <c r="P28" s="316">
        <f>'ГП-4 2020 расклад'!G29</f>
        <v>23</v>
      </c>
      <c r="Q28" s="185"/>
      <c r="R28" s="182">
        <f>'ГП-4 2023 расклад'!G27</f>
        <v>44</v>
      </c>
      <c r="S28" s="318">
        <f>'ГП-4 2024 расклад'!G27</f>
        <v>56</v>
      </c>
      <c r="T28" s="325">
        <f>'ГП-4 2020 расклад'!H29</f>
        <v>30.263157894736842</v>
      </c>
      <c r="U28" s="187"/>
      <c r="V28" s="247">
        <f>'ГП-4 2023 расклад'!H27</f>
        <v>45.833333333333336</v>
      </c>
      <c r="W28" s="255">
        <f>'ГП-4 2024 расклад'!H27</f>
        <v>55.445544554455445</v>
      </c>
      <c r="X28" s="316">
        <f>'ГП-4 2020 расклад'!I29</f>
        <v>53</v>
      </c>
      <c r="Y28" s="185"/>
      <c r="Z28" s="182">
        <f>'ГП-4 2023 расклад'!I27</f>
        <v>46</v>
      </c>
      <c r="AA28" s="335">
        <f>'ГП-4 2024 расклад'!I27</f>
        <v>37</v>
      </c>
      <c r="AB28" s="302">
        <f>'ГП-4 2020 расклад'!J29</f>
        <v>69.736842105263165</v>
      </c>
      <c r="AC28" s="190"/>
      <c r="AD28" s="247">
        <f>'ГП-4 2023 расклад'!J27</f>
        <v>47.916666666666664</v>
      </c>
      <c r="AE28" s="247">
        <f>'ГП-4 2024 расклад'!J27</f>
        <v>36.633663366336634</v>
      </c>
      <c r="AF28" s="345">
        <f>'ГП-4 2020 расклад'!K29</f>
        <v>100</v>
      </c>
      <c r="AG28" s="129"/>
      <c r="AH28" s="339">
        <f>'ГП-4 2023 расклад'!K27</f>
        <v>93.75</v>
      </c>
      <c r="AI28" s="89">
        <f>'ГП-4 2024 расклад'!K27</f>
        <v>92.079207920792072</v>
      </c>
    </row>
    <row r="29" spans="1:35" ht="15" customHeight="1" x14ac:dyDescent="0.25">
      <c r="A29" s="191">
        <v>11</v>
      </c>
      <c r="B29" s="182">
        <v>20900</v>
      </c>
      <c r="C29" s="183" t="s">
        <v>159</v>
      </c>
      <c r="D29" s="184">
        <f>'ГП-4 2020 расклад'!D30</f>
        <v>63</v>
      </c>
      <c r="E29" s="185"/>
      <c r="F29" s="188">
        <f>'ГП-4 2023 расклад'!D28</f>
        <v>148</v>
      </c>
      <c r="G29" s="275">
        <f>'ГП-4 2024 расклад'!D28</f>
        <v>121</v>
      </c>
      <c r="H29" s="254">
        <f>'ГП-4 2020 расклад'!E30</f>
        <v>4</v>
      </c>
      <c r="I29" s="186"/>
      <c r="J29" s="310">
        <f>'ГП-4 2023 расклад'!E28</f>
        <v>7</v>
      </c>
      <c r="K29" s="294">
        <f>'ГП-4 2024 расклад'!E28</f>
        <v>9</v>
      </c>
      <c r="L29" s="286">
        <f>'ГП-4 2020 расклад'!F30</f>
        <v>6.3492063492063489</v>
      </c>
      <c r="M29" s="187"/>
      <c r="N29" s="247">
        <f>'ГП-4 2023 расклад'!F28</f>
        <v>4.7297297297297298</v>
      </c>
      <c r="O29" s="255">
        <f>'ГП-4 2024 расклад'!F28</f>
        <v>7.4380165289256199</v>
      </c>
      <c r="P29" s="316">
        <f>'ГП-4 2020 расклад'!G30</f>
        <v>29</v>
      </c>
      <c r="Q29" s="185"/>
      <c r="R29" s="182">
        <f>'ГП-4 2023 расклад'!G28</f>
        <v>78</v>
      </c>
      <c r="S29" s="318">
        <f>'ГП-4 2024 расклад'!G28</f>
        <v>56</v>
      </c>
      <c r="T29" s="325">
        <f>'ГП-4 2020 расклад'!H30</f>
        <v>46.031746031746032</v>
      </c>
      <c r="U29" s="187"/>
      <c r="V29" s="247">
        <f>'ГП-4 2023 расклад'!H28</f>
        <v>52.702702702702702</v>
      </c>
      <c r="W29" s="255">
        <f>'ГП-4 2024 расклад'!H28</f>
        <v>46.280991735537192</v>
      </c>
      <c r="X29" s="316">
        <f>'ГП-4 2020 расклад'!I30</f>
        <v>30</v>
      </c>
      <c r="Y29" s="185"/>
      <c r="Z29" s="182">
        <f>'ГП-4 2023 расклад'!I28</f>
        <v>63</v>
      </c>
      <c r="AA29" s="335">
        <f>'ГП-4 2024 расклад'!I28</f>
        <v>56</v>
      </c>
      <c r="AB29" s="302">
        <f>'ГП-4 2020 расклад'!J30</f>
        <v>47.61904761904762</v>
      </c>
      <c r="AC29" s="190"/>
      <c r="AD29" s="247">
        <f>'ГП-4 2023 расклад'!J28</f>
        <v>42.567567567567565</v>
      </c>
      <c r="AE29" s="247">
        <f>'ГП-4 2024 расклад'!J28</f>
        <v>46.280991735537192</v>
      </c>
      <c r="AF29" s="345">
        <f>'ГП-4 2020 расклад'!K30</f>
        <v>93.650793650793645</v>
      </c>
      <c r="AG29" s="129"/>
      <c r="AH29" s="339">
        <f>'ГП-4 2023 расклад'!K28</f>
        <v>95.270270270270274</v>
      </c>
      <c r="AI29" s="89">
        <f>'ГП-4 2024 расклад'!K28</f>
        <v>92.561983471074385</v>
      </c>
    </row>
    <row r="30" spans="1:35" ht="15" customHeight="1" thickBot="1" x14ac:dyDescent="0.3">
      <c r="A30" s="191">
        <v>12</v>
      </c>
      <c r="B30" s="212">
        <v>21350</v>
      </c>
      <c r="C30" s="213" t="s">
        <v>160</v>
      </c>
      <c r="D30" s="222">
        <f>'ГП-4 2020 расклад'!D31</f>
        <v>72</v>
      </c>
      <c r="E30" s="194"/>
      <c r="F30" s="197">
        <f>'ГП-4 2023 расклад'!D29</f>
        <v>90</v>
      </c>
      <c r="G30" s="276">
        <f>'ГП-4 2024 расклад'!D29</f>
        <v>63</v>
      </c>
      <c r="H30" s="258">
        <f>'ГП-4 2020 расклад'!E31</f>
        <v>1</v>
      </c>
      <c r="I30" s="195"/>
      <c r="J30" s="311">
        <f>'ГП-4 2023 расклад'!E29</f>
        <v>5</v>
      </c>
      <c r="K30" s="295">
        <f>'ГП-4 2024 расклад'!E29</f>
        <v>5</v>
      </c>
      <c r="L30" s="287">
        <f>'ГП-4 2020 расклад'!F31</f>
        <v>1.3888888888888888</v>
      </c>
      <c r="M30" s="196"/>
      <c r="N30" s="248">
        <f>'ГП-4 2023 расклад'!F29</f>
        <v>5.5555555555555554</v>
      </c>
      <c r="O30" s="256">
        <f>'ГП-4 2024 расклад'!F29</f>
        <v>7.9365079365079367</v>
      </c>
      <c r="P30" s="319">
        <f>'ГП-4 2020 расклад'!G31</f>
        <v>39</v>
      </c>
      <c r="Q30" s="194"/>
      <c r="R30" s="192">
        <f>'ГП-4 2023 расклад'!G29</f>
        <v>36</v>
      </c>
      <c r="S30" s="320">
        <f>'ГП-4 2024 расклад'!G29</f>
        <v>28</v>
      </c>
      <c r="T30" s="326">
        <f>'ГП-4 2020 расклад'!H31</f>
        <v>54.166666666666664</v>
      </c>
      <c r="U30" s="196"/>
      <c r="V30" s="248">
        <f>'ГП-4 2023 расклад'!H29</f>
        <v>40</v>
      </c>
      <c r="W30" s="256">
        <f>'ГП-4 2024 расклад'!H29</f>
        <v>44.444444444444443</v>
      </c>
      <c r="X30" s="319">
        <f>'ГП-4 2020 расклад'!I31</f>
        <v>32</v>
      </c>
      <c r="Y30" s="194"/>
      <c r="Z30" s="192">
        <f>'ГП-4 2023 расклад'!I29</f>
        <v>49</v>
      </c>
      <c r="AA30" s="336">
        <f>'ГП-4 2024 расклад'!I29</f>
        <v>30</v>
      </c>
      <c r="AB30" s="303">
        <f>'ГП-4 2020 расклад'!J31</f>
        <v>44.444444444444443</v>
      </c>
      <c r="AC30" s="198"/>
      <c r="AD30" s="248">
        <f>'ГП-4 2023 расклад'!J29</f>
        <v>54.444444444444443</v>
      </c>
      <c r="AE30" s="248">
        <f>'ГП-4 2024 расклад'!J29</f>
        <v>47.61904761904762</v>
      </c>
      <c r="AF30" s="353">
        <f>'ГП-4 2020 расклад'!K31</f>
        <v>98.611111111111114</v>
      </c>
      <c r="AG30" s="144"/>
      <c r="AH30" s="341">
        <f>'ГП-4 2023 расклад'!K29</f>
        <v>94.444444444444443</v>
      </c>
      <c r="AI30" s="67">
        <f>'ГП-4 2024 расклад'!K29</f>
        <v>92.063492063492063</v>
      </c>
    </row>
    <row r="31" spans="1:35" ht="15" customHeight="1" thickBot="1" x14ac:dyDescent="0.3">
      <c r="A31" s="172"/>
      <c r="B31" s="201"/>
      <c r="C31" s="118" t="s">
        <v>113</v>
      </c>
      <c r="D31" s="203">
        <f>'ГП-4 2020 расклад'!D32</f>
        <v>1579</v>
      </c>
      <c r="E31" s="204"/>
      <c r="F31" s="117">
        <f>'ГП-4 2023 расклад'!D30</f>
        <v>1775</v>
      </c>
      <c r="G31" s="277">
        <f>'ГП-4 2024 расклад'!D30</f>
        <v>1590</v>
      </c>
      <c r="H31" s="203">
        <f>'ГП-4 2020 расклад'!E32</f>
        <v>59</v>
      </c>
      <c r="I31" s="204"/>
      <c r="J31" s="117">
        <f>'ГП-4 2023 расклад'!E30</f>
        <v>84</v>
      </c>
      <c r="K31" s="277">
        <f>'ГП-4 2024 расклад'!E30</f>
        <v>60</v>
      </c>
      <c r="L31" s="179">
        <f>'ГП-4 2020 расклад'!F32</f>
        <v>3.7365421152628246</v>
      </c>
      <c r="M31" s="179"/>
      <c r="N31" s="264">
        <f>'ГП-4 2023 расклад'!F30</f>
        <v>4.732394366197183</v>
      </c>
      <c r="O31" s="205">
        <f>'ГП-4 2024 расклад'!F30</f>
        <v>3.7735849056603774</v>
      </c>
      <c r="P31" s="203">
        <f>'ГП-4 2020 расклад'!G32</f>
        <v>776</v>
      </c>
      <c r="Q31" s="204"/>
      <c r="R31" s="204">
        <f>'ГП-4 2023 расклад'!G30</f>
        <v>949</v>
      </c>
      <c r="S31" s="308">
        <f>'ГП-4 2024 расклад'!G30</f>
        <v>821</v>
      </c>
      <c r="T31" s="327">
        <f>'ГП-4 2020 расклад'!H32</f>
        <v>49.145028499050035</v>
      </c>
      <c r="U31" s="179"/>
      <c r="V31" s="264">
        <f>'ГП-4 2023 расклад'!H30</f>
        <v>53.464788732394368</v>
      </c>
      <c r="W31" s="205">
        <f>'ГП-4 2024 расклад'!H30</f>
        <v>51.635220125786162</v>
      </c>
      <c r="X31" s="203">
        <f>'ГП-4 2020 расклад'!I32</f>
        <v>744</v>
      </c>
      <c r="Y31" s="204"/>
      <c r="Z31" s="204">
        <f>'ГП-4 2023 расклад'!I30</f>
        <v>742</v>
      </c>
      <c r="AA31" s="308">
        <f>'ГП-4 2024 расклад'!I30</f>
        <v>709</v>
      </c>
      <c r="AB31" s="179">
        <f>'ГП-4 2020 расклад'!J32</f>
        <v>47.118429385687143</v>
      </c>
      <c r="AC31" s="179"/>
      <c r="AD31" s="264">
        <f>'ГП-4 2023 расклад'!J30</f>
        <v>41.802816901408448</v>
      </c>
      <c r="AE31" s="264">
        <f>'ГП-4 2024 расклад'!J30</f>
        <v>44.591194968553459</v>
      </c>
      <c r="AF31" s="346">
        <f>'ГП-4 2020 расклад'!K32</f>
        <v>96.334967370230842</v>
      </c>
      <c r="AG31" s="179"/>
      <c r="AH31" s="340">
        <f>'ГП-4 2023 расклад'!K30</f>
        <v>95.102945273743103</v>
      </c>
      <c r="AI31" s="128">
        <f>'ГП-4 2024 расклад'!K30</f>
        <v>96.307099286754195</v>
      </c>
    </row>
    <row r="32" spans="1:35" ht="15" customHeight="1" x14ac:dyDescent="0.25">
      <c r="A32" s="191">
        <v>1</v>
      </c>
      <c r="B32" s="182">
        <v>30070</v>
      </c>
      <c r="C32" s="183" t="s">
        <v>77</v>
      </c>
      <c r="D32" s="278">
        <f>'ГП-4 2020 расклад'!D33</f>
        <v>102</v>
      </c>
      <c r="E32" s="214"/>
      <c r="F32" s="250">
        <f>'ГП-4 2023 расклад'!D31</f>
        <v>141</v>
      </c>
      <c r="G32" s="279">
        <f>'ГП-4 2024 расклад'!D31</f>
        <v>116</v>
      </c>
      <c r="H32" s="254">
        <f>'ГП-4 2020 расклад'!E33</f>
        <v>5</v>
      </c>
      <c r="I32" s="186"/>
      <c r="J32" s="310">
        <f>'ГП-4 2023 расклад'!E31</f>
        <v>18</v>
      </c>
      <c r="K32" s="294">
        <f>'ГП-4 2024 расклад'!E31</f>
        <v>12</v>
      </c>
      <c r="L32" s="286">
        <f>'ГП-4 2020 расклад'!F33</f>
        <v>4.9019607843137258</v>
      </c>
      <c r="M32" s="187"/>
      <c r="N32" s="247">
        <f>'ГП-4 2023 расклад'!F31</f>
        <v>12.76595744680851</v>
      </c>
      <c r="O32" s="255">
        <f>'ГП-4 2024 расклад'!F31</f>
        <v>10.344827586206897</v>
      </c>
      <c r="P32" s="316">
        <f>'ГП-4 2020 расклад'!G33</f>
        <v>62</v>
      </c>
      <c r="Q32" s="185"/>
      <c r="R32" s="182">
        <f>'ГП-4 2023 расклад'!G31</f>
        <v>79</v>
      </c>
      <c r="S32" s="317">
        <f>'ГП-4 2024 расклад'!G31</f>
        <v>68</v>
      </c>
      <c r="T32" s="324">
        <f>'ГП-4 2020 расклад'!H33</f>
        <v>60.784313725490193</v>
      </c>
      <c r="U32" s="189"/>
      <c r="V32" s="246">
        <f>'ГП-4 2023 расклад'!H31</f>
        <v>56.028368794326241</v>
      </c>
      <c r="W32" s="257">
        <f>'ГП-4 2024 расклад'!H31</f>
        <v>58.620689655172413</v>
      </c>
      <c r="X32" s="316">
        <f>'ГП-4 2020 расклад'!I33</f>
        <v>35</v>
      </c>
      <c r="Y32" s="185"/>
      <c r="Z32" s="182">
        <f>'ГП-4 2023 расклад'!I31</f>
        <v>44</v>
      </c>
      <c r="AA32" s="335">
        <f>'ГП-4 2024 расклад'!I31</f>
        <v>36</v>
      </c>
      <c r="AB32" s="302">
        <f>'ГП-4 2020 расклад'!J33</f>
        <v>34.313725490196077</v>
      </c>
      <c r="AC32" s="190"/>
      <c r="AD32" s="247">
        <f>'ГП-4 2023 расклад'!J31</f>
        <v>31.205673758865249</v>
      </c>
      <c r="AE32" s="247">
        <f>'ГП-4 2024 расклад'!J31</f>
        <v>31.03448275862069</v>
      </c>
      <c r="AF32" s="351">
        <f>'ГП-4 2020 расклад'!K33</f>
        <v>95.098039215686271</v>
      </c>
      <c r="AG32" s="134"/>
      <c r="AH32" s="342">
        <f>'ГП-4 2023 расклад'!K31</f>
        <v>87.234042553191486</v>
      </c>
      <c r="AI32" s="84">
        <f>'ГП-4 2024 расклад'!K31</f>
        <v>89.65517241379311</v>
      </c>
    </row>
    <row r="33" spans="1:35" ht="15" customHeight="1" x14ac:dyDescent="0.25">
      <c r="A33" s="191">
        <v>2</v>
      </c>
      <c r="B33" s="182">
        <v>30480</v>
      </c>
      <c r="C33" s="183" t="s">
        <v>161</v>
      </c>
      <c r="D33" s="280">
        <f>'ГП-4 2020 расклад'!D34</f>
        <v>115</v>
      </c>
      <c r="E33" s="215"/>
      <c r="F33" s="251">
        <f>'ГП-4 2023 расклад'!D32</f>
        <v>109</v>
      </c>
      <c r="G33" s="281">
        <f>'ГП-4 2024 расклад'!D32</f>
        <v>119</v>
      </c>
      <c r="H33" s="254">
        <f>'ГП-4 2020 расклад'!E34</f>
        <v>0</v>
      </c>
      <c r="I33" s="186"/>
      <c r="J33" s="310">
        <f>'ГП-4 2023 расклад'!E32</f>
        <v>1</v>
      </c>
      <c r="K33" s="294">
        <f>'ГП-4 2024 расклад'!E32</f>
        <v>4</v>
      </c>
      <c r="L33" s="286">
        <f>'ГП-4 2020 расклад'!F34</f>
        <v>0</v>
      </c>
      <c r="M33" s="187"/>
      <c r="N33" s="247">
        <f>'ГП-4 2023 расклад'!F32</f>
        <v>0.91743119266055051</v>
      </c>
      <c r="O33" s="255">
        <f>'ГП-4 2024 расклад'!F32</f>
        <v>3.3613445378151261</v>
      </c>
      <c r="P33" s="316">
        <f>'ГП-4 2020 расклад'!G34</f>
        <v>59</v>
      </c>
      <c r="Q33" s="185"/>
      <c r="R33" s="182">
        <f>'ГП-4 2023 расклад'!G32</f>
        <v>65</v>
      </c>
      <c r="S33" s="318">
        <f>'ГП-4 2024 расклад'!G32</f>
        <v>70</v>
      </c>
      <c r="T33" s="325">
        <f>'ГП-4 2020 расклад'!H34</f>
        <v>51.304347826086953</v>
      </c>
      <c r="U33" s="187"/>
      <c r="V33" s="247">
        <f>'ГП-4 2023 расклад'!H32</f>
        <v>59.633027522935777</v>
      </c>
      <c r="W33" s="255">
        <f>'ГП-4 2024 расклад'!H32</f>
        <v>58.823529411764703</v>
      </c>
      <c r="X33" s="316">
        <f>'ГП-4 2020 расклад'!I34</f>
        <v>56</v>
      </c>
      <c r="Y33" s="185"/>
      <c r="Z33" s="182">
        <f>'ГП-4 2023 расклад'!I32</f>
        <v>43</v>
      </c>
      <c r="AA33" s="335">
        <f>'ГП-4 2024 расклад'!I32</f>
        <v>45</v>
      </c>
      <c r="AB33" s="302">
        <f>'ГП-4 2020 расклад'!J34</f>
        <v>48.695652173913047</v>
      </c>
      <c r="AC33" s="190"/>
      <c r="AD33" s="247">
        <f>'ГП-4 2023 расклад'!J32</f>
        <v>39.449541284403672</v>
      </c>
      <c r="AE33" s="247">
        <f>'ГП-4 2024 расклад'!J32</f>
        <v>37.815126050420169</v>
      </c>
      <c r="AF33" s="345">
        <f>'ГП-4 2020 расклад'!K34</f>
        <v>100</v>
      </c>
      <c r="AG33" s="129"/>
      <c r="AH33" s="339">
        <f>'ГП-4 2023 расклад'!K32</f>
        <v>99.082568807339456</v>
      </c>
      <c r="AI33" s="89">
        <f>'ГП-4 2024 расклад'!K32</f>
        <v>96.638655462184872</v>
      </c>
    </row>
    <row r="34" spans="1:35" ht="15" customHeight="1" x14ac:dyDescent="0.25">
      <c r="A34" s="191">
        <v>3</v>
      </c>
      <c r="B34" s="182">
        <v>30460</v>
      </c>
      <c r="C34" s="183" t="s">
        <v>78</v>
      </c>
      <c r="D34" s="280">
        <f>'ГП-4 2020 расклад'!D35</f>
        <v>126</v>
      </c>
      <c r="E34" s="215"/>
      <c r="F34" s="251">
        <f>'ГП-4 2023 расклад'!D33</f>
        <v>162</v>
      </c>
      <c r="G34" s="281">
        <f>'ГП-4 2024 расклад'!D33</f>
        <v>150</v>
      </c>
      <c r="H34" s="254">
        <f>'ГП-4 2020 расклад'!E35</f>
        <v>8</v>
      </c>
      <c r="I34" s="186"/>
      <c r="J34" s="310">
        <f>'ГП-4 2023 расклад'!E33</f>
        <v>2</v>
      </c>
      <c r="K34" s="294">
        <f>'ГП-4 2024 расклад'!E33</f>
        <v>2</v>
      </c>
      <c r="L34" s="286">
        <f>'ГП-4 2020 расклад'!F35</f>
        <v>6.3492063492063489</v>
      </c>
      <c r="M34" s="187"/>
      <c r="N34" s="247">
        <f>'ГП-4 2023 расклад'!F33</f>
        <v>1.2345679012345678</v>
      </c>
      <c r="O34" s="255">
        <f>'ГП-4 2024 расклад'!F33</f>
        <v>1.3333333333333333</v>
      </c>
      <c r="P34" s="316">
        <f>'ГП-4 2020 расклад'!G35</f>
        <v>58</v>
      </c>
      <c r="Q34" s="185"/>
      <c r="R34" s="182">
        <f>'ГП-4 2023 расклад'!G33</f>
        <v>75</v>
      </c>
      <c r="S34" s="318">
        <f>'ГП-4 2024 расклад'!G33</f>
        <v>51</v>
      </c>
      <c r="T34" s="325">
        <f>'ГП-4 2020 расклад'!H35</f>
        <v>46.031746031746032</v>
      </c>
      <c r="U34" s="187"/>
      <c r="V34" s="247">
        <f>'ГП-4 2023 расклад'!H33</f>
        <v>46.296296296296298</v>
      </c>
      <c r="W34" s="255">
        <f>'ГП-4 2024 расклад'!H33</f>
        <v>34</v>
      </c>
      <c r="X34" s="316">
        <f>'ГП-4 2020 расклад'!I35</f>
        <v>60</v>
      </c>
      <c r="Y34" s="185"/>
      <c r="Z34" s="182">
        <f>'ГП-4 2023 расклад'!I33</f>
        <v>85</v>
      </c>
      <c r="AA34" s="335">
        <f>'ГП-4 2024 расклад'!I33</f>
        <v>97</v>
      </c>
      <c r="AB34" s="302">
        <f>'ГП-4 2020 расклад'!J35</f>
        <v>47.61904761904762</v>
      </c>
      <c r="AC34" s="190"/>
      <c r="AD34" s="247">
        <f>'ГП-4 2023 расклад'!J33</f>
        <v>52.469135802469133</v>
      </c>
      <c r="AE34" s="247">
        <f>'ГП-4 2024 расклад'!J33</f>
        <v>64.666666666666671</v>
      </c>
      <c r="AF34" s="345">
        <f>'ГП-4 2020 расклад'!K35</f>
        <v>93.650793650793645</v>
      </c>
      <c r="AG34" s="129"/>
      <c r="AH34" s="339">
        <f>'ГП-4 2023 расклад'!K33</f>
        <v>98.76543209876543</v>
      </c>
      <c r="AI34" s="89">
        <f>'ГП-4 2024 расклад'!K33</f>
        <v>98.666666666666671</v>
      </c>
    </row>
    <row r="35" spans="1:35" ht="15" customHeight="1" x14ac:dyDescent="0.25">
      <c r="A35" s="191">
        <v>4</v>
      </c>
      <c r="B35" s="206">
        <v>30030</v>
      </c>
      <c r="C35" s="207" t="s">
        <v>162</v>
      </c>
      <c r="D35" s="184">
        <f>'ГП-4 2020 расклад'!D36</f>
        <v>71</v>
      </c>
      <c r="E35" s="185"/>
      <c r="F35" s="188">
        <f>'ГП-4 2023 расклад'!D34</f>
        <v>112</v>
      </c>
      <c r="G35" s="279">
        <f>'ГП-4 2024 расклад'!D34</f>
        <v>76</v>
      </c>
      <c r="H35" s="259">
        <f>'ГП-4 2020 расклад'!E36</f>
        <v>7</v>
      </c>
      <c r="I35" s="209"/>
      <c r="J35" s="312">
        <f>'ГП-4 2023 расклад'!E34</f>
        <v>5</v>
      </c>
      <c r="K35" s="296">
        <f>'ГП-4 2024 расклад'!E34</f>
        <v>3</v>
      </c>
      <c r="L35" s="288">
        <f>'ГП-4 2020 расклад'!F36</f>
        <v>9.8591549295774641</v>
      </c>
      <c r="M35" s="189"/>
      <c r="N35" s="246">
        <f>'ГП-4 2023 расклад'!F34</f>
        <v>4.4642857142857144</v>
      </c>
      <c r="O35" s="257">
        <f>'ГП-4 2024 расклад'!F34</f>
        <v>3.9473684210526314</v>
      </c>
      <c r="P35" s="321">
        <f>'ГП-4 2020 расклад'!G36</f>
        <v>31</v>
      </c>
      <c r="Q35" s="208"/>
      <c r="R35" s="206">
        <f>'ГП-4 2023 расклад'!G34</f>
        <v>62</v>
      </c>
      <c r="S35" s="317">
        <f>'ГП-4 2024 расклад'!G34</f>
        <v>42</v>
      </c>
      <c r="T35" s="324">
        <f>'ГП-4 2020 расклад'!H36</f>
        <v>43.661971830985912</v>
      </c>
      <c r="U35" s="189"/>
      <c r="V35" s="246">
        <f>'ГП-4 2023 расклад'!H34</f>
        <v>55.357142857142854</v>
      </c>
      <c r="W35" s="257">
        <f>'ГП-4 2024 расклад'!H34</f>
        <v>55.263157894736842</v>
      </c>
      <c r="X35" s="321">
        <f>'ГП-4 2020 расклад'!I36</f>
        <v>33</v>
      </c>
      <c r="Y35" s="208"/>
      <c r="Z35" s="206">
        <f>'ГП-4 2023 расклад'!I34</f>
        <v>45</v>
      </c>
      <c r="AA35" s="337">
        <f>'ГП-4 2024 расклад'!I34</f>
        <v>31</v>
      </c>
      <c r="AB35" s="304">
        <f>'ГП-4 2020 расклад'!J36</f>
        <v>46.478873239436616</v>
      </c>
      <c r="AC35" s="211"/>
      <c r="AD35" s="246">
        <f>'ГП-4 2023 расклад'!J34</f>
        <v>40.178571428571431</v>
      </c>
      <c r="AE35" s="246">
        <f>'ГП-4 2024 расклад'!J34</f>
        <v>40.789473684210527</v>
      </c>
      <c r="AF35" s="345">
        <f>'ГП-4 2020 расклад'!K36</f>
        <v>90.140845070422529</v>
      </c>
      <c r="AG35" s="129"/>
      <c r="AH35" s="339">
        <f>'ГП-4 2023 расклад'!K34</f>
        <v>95.535714285714292</v>
      </c>
      <c r="AI35" s="89">
        <f>'ГП-4 2024 расклад'!K34</f>
        <v>96.05263157894737</v>
      </c>
    </row>
    <row r="36" spans="1:35" ht="15" customHeight="1" x14ac:dyDescent="0.25">
      <c r="A36" s="191">
        <v>5</v>
      </c>
      <c r="B36" s="182">
        <v>31000</v>
      </c>
      <c r="C36" s="183" t="s">
        <v>79</v>
      </c>
      <c r="D36" s="184">
        <f>'ГП-4 2020 расклад'!D37</f>
        <v>100</v>
      </c>
      <c r="E36" s="216"/>
      <c r="F36" s="252">
        <f>'ГП-4 2023 расклад'!D35</f>
        <v>70</v>
      </c>
      <c r="G36" s="275">
        <f>'ГП-4 2024 расклад'!D35</f>
        <v>84</v>
      </c>
      <c r="H36" s="254">
        <f>'ГП-4 2020 расклад'!E37</f>
        <v>0</v>
      </c>
      <c r="I36" s="186"/>
      <c r="J36" s="310">
        <f>'ГП-4 2023 расклад'!E35</f>
        <v>3</v>
      </c>
      <c r="K36" s="294">
        <f>'ГП-4 2024 расклад'!E35</f>
        <v>1</v>
      </c>
      <c r="L36" s="286">
        <f>'ГП-4 2020 расклад'!F37</f>
        <v>0</v>
      </c>
      <c r="M36" s="187"/>
      <c r="N36" s="247">
        <f>'ГП-4 2023 расклад'!F35</f>
        <v>4.2857142857142856</v>
      </c>
      <c r="O36" s="255">
        <f>'ГП-4 2024 расклад'!F35</f>
        <v>1.1904761904761905</v>
      </c>
      <c r="P36" s="316">
        <f>'ГП-4 2020 расклад'!G37</f>
        <v>48</v>
      </c>
      <c r="Q36" s="185"/>
      <c r="R36" s="182">
        <f>'ГП-4 2023 расклад'!G35</f>
        <v>41</v>
      </c>
      <c r="S36" s="318">
        <f>'ГП-4 2024 расклад'!G35</f>
        <v>44</v>
      </c>
      <c r="T36" s="325">
        <f>'ГП-4 2020 расклад'!H37</f>
        <v>48</v>
      </c>
      <c r="U36" s="187"/>
      <c r="V36" s="247">
        <f>'ГП-4 2023 расклад'!H35</f>
        <v>58.571428571428569</v>
      </c>
      <c r="W36" s="255">
        <f>'ГП-4 2024 расклад'!H35</f>
        <v>52.38095238095238</v>
      </c>
      <c r="X36" s="316">
        <f>'ГП-4 2020 расклад'!I37</f>
        <v>52</v>
      </c>
      <c r="Y36" s="185"/>
      <c r="Z36" s="182">
        <f>'ГП-4 2023 расклад'!I35</f>
        <v>26</v>
      </c>
      <c r="AA36" s="335">
        <f>'ГП-4 2024 расклад'!I35</f>
        <v>39</v>
      </c>
      <c r="AB36" s="302">
        <f>'ГП-4 2020 расклад'!J37</f>
        <v>52</v>
      </c>
      <c r="AC36" s="190"/>
      <c r="AD36" s="247">
        <f>'ГП-4 2023 расклад'!J35</f>
        <v>37.142857142857146</v>
      </c>
      <c r="AE36" s="247">
        <f>'ГП-4 2024 расклад'!J35</f>
        <v>46.428571428571431</v>
      </c>
      <c r="AF36" s="345">
        <f>'ГП-4 2020 расклад'!K37</f>
        <v>100</v>
      </c>
      <c r="AG36" s="129"/>
      <c r="AH36" s="339">
        <f>'ГП-4 2023 расклад'!K35</f>
        <v>95.714285714285708</v>
      </c>
      <c r="AI36" s="89">
        <f>'ГП-4 2024 расклад'!K35</f>
        <v>98.80952380952381</v>
      </c>
    </row>
    <row r="37" spans="1:35" ht="15" customHeight="1" x14ac:dyDescent="0.25">
      <c r="A37" s="191">
        <v>6</v>
      </c>
      <c r="B37" s="182">
        <v>30130</v>
      </c>
      <c r="C37" s="183" t="s">
        <v>19</v>
      </c>
      <c r="D37" s="184">
        <f>'ГП-4 2020 расклад'!D38</f>
        <v>50</v>
      </c>
      <c r="E37" s="216"/>
      <c r="F37" s="252">
        <f>'ГП-4 2023 расклад'!D36</f>
        <v>51</v>
      </c>
      <c r="G37" s="275">
        <f>'ГП-4 2024 расклад'!D36</f>
        <v>50</v>
      </c>
      <c r="H37" s="254">
        <f>'ГП-4 2020 расклад'!E38</f>
        <v>1</v>
      </c>
      <c r="I37" s="186"/>
      <c r="J37" s="310">
        <f>'ГП-4 2023 расклад'!E36</f>
        <v>1</v>
      </c>
      <c r="K37" s="294">
        <f>'ГП-4 2024 расклад'!E36</f>
        <v>0</v>
      </c>
      <c r="L37" s="286">
        <f>'ГП-4 2020 расклад'!F38</f>
        <v>2</v>
      </c>
      <c r="M37" s="187"/>
      <c r="N37" s="247">
        <f>'ГП-4 2023 расклад'!F36</f>
        <v>1.9607843137254901</v>
      </c>
      <c r="O37" s="255">
        <f>'ГП-4 2024 расклад'!F36</f>
        <v>0</v>
      </c>
      <c r="P37" s="316">
        <f>'ГП-4 2020 расклад'!G38</f>
        <v>30</v>
      </c>
      <c r="Q37" s="185"/>
      <c r="R37" s="182">
        <f>'ГП-4 2023 расклад'!G36</f>
        <v>21</v>
      </c>
      <c r="S37" s="318">
        <f>'ГП-4 2024 расклад'!G36</f>
        <v>20</v>
      </c>
      <c r="T37" s="325">
        <f>'ГП-4 2020 расклад'!H38</f>
        <v>60</v>
      </c>
      <c r="U37" s="187"/>
      <c r="V37" s="247">
        <f>'ГП-4 2023 расклад'!H36</f>
        <v>41.176470588235297</v>
      </c>
      <c r="W37" s="255">
        <f>'ГП-4 2024 расклад'!H36</f>
        <v>40</v>
      </c>
      <c r="X37" s="316">
        <f>'ГП-4 2020 расклад'!I38</f>
        <v>19</v>
      </c>
      <c r="Y37" s="185"/>
      <c r="Z37" s="182">
        <f>'ГП-4 2023 расклад'!I36</f>
        <v>29</v>
      </c>
      <c r="AA37" s="335">
        <f>'ГП-4 2024 расклад'!I36</f>
        <v>30</v>
      </c>
      <c r="AB37" s="302">
        <f>'ГП-4 2020 расклад'!J38</f>
        <v>38</v>
      </c>
      <c r="AC37" s="190"/>
      <c r="AD37" s="247">
        <f>'ГП-4 2023 расклад'!J36</f>
        <v>56.862745098039213</v>
      </c>
      <c r="AE37" s="247">
        <f>'ГП-4 2024 расклад'!J36</f>
        <v>60</v>
      </c>
      <c r="AF37" s="345">
        <f>'ГП-4 2020 расклад'!K38</f>
        <v>98</v>
      </c>
      <c r="AG37" s="129"/>
      <c r="AH37" s="339">
        <f>'ГП-4 2023 расклад'!K36</f>
        <v>98.039215686274517</v>
      </c>
      <c r="AI37" s="89">
        <f>'ГП-4 2024 расклад'!K36</f>
        <v>100</v>
      </c>
    </row>
    <row r="38" spans="1:35" ht="15" customHeight="1" x14ac:dyDescent="0.25">
      <c r="A38" s="191">
        <v>7</v>
      </c>
      <c r="B38" s="182">
        <v>30160</v>
      </c>
      <c r="C38" s="183" t="s">
        <v>163</v>
      </c>
      <c r="D38" s="184">
        <f>'ГП-4 2020 расклад'!D39</f>
        <v>102</v>
      </c>
      <c r="E38" s="185"/>
      <c r="F38" s="188">
        <f>'ГП-4 2023 расклад'!D37</f>
        <v>140</v>
      </c>
      <c r="G38" s="275">
        <f>'ГП-4 2024 расклад'!D37</f>
        <v>133</v>
      </c>
      <c r="H38" s="254">
        <f>'ГП-4 2020 расклад'!E39</f>
        <v>11</v>
      </c>
      <c r="I38" s="186"/>
      <c r="J38" s="310">
        <f>'ГП-4 2023 расклад'!E37</f>
        <v>19</v>
      </c>
      <c r="K38" s="294">
        <f>'ГП-4 2024 расклад'!E37</f>
        <v>11</v>
      </c>
      <c r="L38" s="286">
        <f>'ГП-4 2020 расклад'!F39</f>
        <v>10.784313725490197</v>
      </c>
      <c r="M38" s="187"/>
      <c r="N38" s="247">
        <f>'ГП-4 2023 расклад'!F37</f>
        <v>13.571428571428571</v>
      </c>
      <c r="O38" s="255">
        <f>'ГП-4 2024 расклад'!F37</f>
        <v>8.2706766917293226</v>
      </c>
      <c r="P38" s="316">
        <f>'ГП-4 2020 расклад'!G39</f>
        <v>52</v>
      </c>
      <c r="Q38" s="185"/>
      <c r="R38" s="182">
        <f>'ГП-4 2023 расклад'!G37</f>
        <v>75</v>
      </c>
      <c r="S38" s="318">
        <f>'ГП-4 2024 расклад'!G37</f>
        <v>86</v>
      </c>
      <c r="T38" s="325">
        <f>'ГП-4 2020 расклад'!H39</f>
        <v>50.980392156862742</v>
      </c>
      <c r="U38" s="187"/>
      <c r="V38" s="247">
        <f>'ГП-4 2023 расклад'!H37</f>
        <v>53.571428571428569</v>
      </c>
      <c r="W38" s="255">
        <f>'ГП-4 2024 расклад'!H37</f>
        <v>64.661654135338352</v>
      </c>
      <c r="X38" s="316">
        <f>'ГП-4 2020 расклад'!I39</f>
        <v>39</v>
      </c>
      <c r="Y38" s="185"/>
      <c r="Z38" s="182">
        <f>'ГП-4 2023 расклад'!I37</f>
        <v>46</v>
      </c>
      <c r="AA38" s="335">
        <f>'ГП-4 2024 расклад'!I37</f>
        <v>36</v>
      </c>
      <c r="AB38" s="302">
        <f>'ГП-4 2020 расклад'!J39</f>
        <v>38.235294117647058</v>
      </c>
      <c r="AC38" s="190"/>
      <c r="AD38" s="247">
        <f>'ГП-4 2023 расклад'!J37</f>
        <v>32.857142857142854</v>
      </c>
      <c r="AE38" s="247">
        <f>'ГП-4 2024 расклад'!J37</f>
        <v>27.06766917293233</v>
      </c>
      <c r="AF38" s="345">
        <f>'ГП-4 2020 расклад'!K39</f>
        <v>89.215686274509807</v>
      </c>
      <c r="AG38" s="129"/>
      <c r="AH38" s="339">
        <f>'ГП-4 2023 расклад'!K37</f>
        <v>86.428571428571431</v>
      </c>
      <c r="AI38" s="89">
        <f>'ГП-4 2024 расклад'!K37</f>
        <v>91.729323308270679</v>
      </c>
    </row>
    <row r="39" spans="1:35" ht="15" customHeight="1" x14ac:dyDescent="0.25">
      <c r="A39" s="191">
        <v>8</v>
      </c>
      <c r="B39" s="217">
        <v>30310</v>
      </c>
      <c r="C39" s="111" t="s">
        <v>21</v>
      </c>
      <c r="D39" s="184">
        <f>'ГП-4 2020 расклад'!D40</f>
        <v>78</v>
      </c>
      <c r="E39" s="185"/>
      <c r="F39" s="188">
        <f>'ГП-4 2023 расклад'!D38</f>
        <v>53</v>
      </c>
      <c r="G39" s="275">
        <f>'ГП-4 2024 расклад'!D38</f>
        <v>48</v>
      </c>
      <c r="H39" s="254">
        <f>'ГП-4 2020 расклад'!E40</f>
        <v>1</v>
      </c>
      <c r="I39" s="186"/>
      <c r="J39" s="310">
        <f>'ГП-4 2023 расклад'!E38</f>
        <v>6</v>
      </c>
      <c r="K39" s="294">
        <f>'ГП-4 2024 расклад'!E38</f>
        <v>0</v>
      </c>
      <c r="L39" s="286">
        <f>'ГП-4 2020 расклад'!F40</f>
        <v>1.2820512820512822</v>
      </c>
      <c r="M39" s="187"/>
      <c r="N39" s="247">
        <f>'ГП-4 2023 расклад'!F38</f>
        <v>11.320754716981131</v>
      </c>
      <c r="O39" s="255">
        <f>'ГП-4 2024 расклад'!F38</f>
        <v>0</v>
      </c>
      <c r="P39" s="316">
        <f>'ГП-4 2020 расклад'!G40</f>
        <v>37</v>
      </c>
      <c r="Q39" s="185"/>
      <c r="R39" s="182">
        <f>'ГП-4 2023 расклад'!G38</f>
        <v>32</v>
      </c>
      <c r="S39" s="318">
        <f>'ГП-4 2024 расклад'!G38</f>
        <v>27</v>
      </c>
      <c r="T39" s="325">
        <f>'ГП-4 2020 расклад'!H40</f>
        <v>47.435897435897438</v>
      </c>
      <c r="U39" s="187"/>
      <c r="V39" s="247">
        <f>'ГП-4 2023 расклад'!H38</f>
        <v>60.377358490566039</v>
      </c>
      <c r="W39" s="255">
        <f>'ГП-4 2024 расклад'!H38</f>
        <v>56.25</v>
      </c>
      <c r="X39" s="316">
        <f>'ГП-4 2020 расклад'!I40</f>
        <v>40</v>
      </c>
      <c r="Y39" s="185"/>
      <c r="Z39" s="182">
        <f>'ГП-4 2023 расклад'!I38</f>
        <v>15</v>
      </c>
      <c r="AA39" s="335">
        <f>'ГП-4 2024 расклад'!I38</f>
        <v>21</v>
      </c>
      <c r="AB39" s="302">
        <f>'ГП-4 2020 расклад'!J40</f>
        <v>51.282051282051285</v>
      </c>
      <c r="AC39" s="190"/>
      <c r="AD39" s="247">
        <f>'ГП-4 2023 расклад'!J38</f>
        <v>28.30188679245283</v>
      </c>
      <c r="AE39" s="247">
        <f>'ГП-4 2024 расклад'!J38</f>
        <v>43.75</v>
      </c>
      <c r="AF39" s="345">
        <f>'ГП-4 2020 расклад'!K40</f>
        <v>98.717948717948715</v>
      </c>
      <c r="AG39" s="129"/>
      <c r="AH39" s="339">
        <f>'ГП-4 2023 расклад'!K38</f>
        <v>88.679245283018872</v>
      </c>
      <c r="AI39" s="89">
        <f>'ГП-4 2024 расклад'!K38</f>
        <v>100</v>
      </c>
    </row>
    <row r="40" spans="1:35" ht="15" customHeight="1" x14ac:dyDescent="0.25">
      <c r="A40" s="191">
        <v>9</v>
      </c>
      <c r="B40" s="182">
        <v>30440</v>
      </c>
      <c r="C40" s="183" t="s">
        <v>22</v>
      </c>
      <c r="D40" s="184">
        <f>'ГП-4 2020 расклад'!D41</f>
        <v>100</v>
      </c>
      <c r="E40" s="185"/>
      <c r="F40" s="188">
        <f>'ГП-4 2023 расклад'!D39</f>
        <v>88</v>
      </c>
      <c r="G40" s="275">
        <f>'ГП-4 2024 расклад'!D39</f>
        <v>87</v>
      </c>
      <c r="H40" s="254">
        <f>'ГП-4 2020 расклад'!E41</f>
        <v>3</v>
      </c>
      <c r="I40" s="186"/>
      <c r="J40" s="310">
        <f>'ГП-4 2023 расклад'!E39</f>
        <v>1</v>
      </c>
      <c r="K40" s="294">
        <f>'ГП-4 2024 расклад'!E39</f>
        <v>4</v>
      </c>
      <c r="L40" s="286">
        <f>'ГП-4 2020 расклад'!F41</f>
        <v>3</v>
      </c>
      <c r="M40" s="187"/>
      <c r="N40" s="247">
        <f>'ГП-4 2023 расклад'!F39</f>
        <v>1.1363636363636365</v>
      </c>
      <c r="O40" s="255">
        <f>'ГП-4 2024 расклад'!F39</f>
        <v>4.5977011494252871</v>
      </c>
      <c r="P40" s="316">
        <f>'ГП-4 2020 расклад'!G41</f>
        <v>49</v>
      </c>
      <c r="Q40" s="185"/>
      <c r="R40" s="182">
        <f>'ГП-4 2023 расклад'!G39</f>
        <v>26</v>
      </c>
      <c r="S40" s="318">
        <f>'ГП-4 2024 расклад'!G39</f>
        <v>43</v>
      </c>
      <c r="T40" s="325">
        <f>'ГП-4 2020 расклад'!H41</f>
        <v>49</v>
      </c>
      <c r="U40" s="187"/>
      <c r="V40" s="247">
        <f>'ГП-4 2023 расклад'!H39</f>
        <v>29.545454545454547</v>
      </c>
      <c r="W40" s="255">
        <f>'ГП-4 2024 расклад'!H39</f>
        <v>49.425287356321839</v>
      </c>
      <c r="X40" s="316">
        <f>'ГП-4 2020 расклад'!I41</f>
        <v>48</v>
      </c>
      <c r="Y40" s="185"/>
      <c r="Z40" s="182">
        <f>'ГП-4 2023 расклад'!I39</f>
        <v>61</v>
      </c>
      <c r="AA40" s="335">
        <f>'ГП-4 2024 расклад'!I39</f>
        <v>40</v>
      </c>
      <c r="AB40" s="302">
        <f>'ГП-4 2020 расклад'!J41</f>
        <v>48</v>
      </c>
      <c r="AC40" s="190"/>
      <c r="AD40" s="247">
        <f>'ГП-4 2023 расклад'!J39</f>
        <v>69.318181818181813</v>
      </c>
      <c r="AE40" s="247">
        <f>'ГП-4 2024 расклад'!J39</f>
        <v>45.977011494252871</v>
      </c>
      <c r="AF40" s="345">
        <f>'ГП-4 2020 расклад'!K41</f>
        <v>97</v>
      </c>
      <c r="AG40" s="129"/>
      <c r="AH40" s="339">
        <f>'ГП-4 2023 расклад'!K39</f>
        <v>98.86363636363636</v>
      </c>
      <c r="AI40" s="89">
        <f>'ГП-4 2024 расклад'!K39</f>
        <v>95.402298850574709</v>
      </c>
    </row>
    <row r="41" spans="1:35" ht="15" customHeight="1" x14ac:dyDescent="0.25">
      <c r="A41" s="191">
        <v>10</v>
      </c>
      <c r="B41" s="182">
        <v>30500</v>
      </c>
      <c r="C41" s="183" t="s">
        <v>164</v>
      </c>
      <c r="D41" s="184">
        <f>'ГП-4 2020 расклад'!D43</f>
        <v>38</v>
      </c>
      <c r="E41" s="185"/>
      <c r="F41" s="188">
        <f>'ГП-4 2023 расклад'!D40</f>
        <v>23</v>
      </c>
      <c r="G41" s="275">
        <f>'ГП-4 2024 расклад'!D40</f>
        <v>47</v>
      </c>
      <c r="H41" s="254">
        <f>'ГП-4 2020 расклад'!E43</f>
        <v>0</v>
      </c>
      <c r="I41" s="186"/>
      <c r="J41" s="310">
        <f>'ГП-4 2023 расклад'!E40</f>
        <v>1</v>
      </c>
      <c r="K41" s="294">
        <f>'ГП-4 2024 расклад'!E40</f>
        <v>5</v>
      </c>
      <c r="L41" s="286">
        <f>'ГП-4 2020 расклад'!F43</f>
        <v>0</v>
      </c>
      <c r="M41" s="187"/>
      <c r="N41" s="247">
        <f>'ГП-4 2023 расклад'!F40</f>
        <v>4.3478260869565215</v>
      </c>
      <c r="O41" s="255">
        <f>'ГП-4 2024 расклад'!F40</f>
        <v>10.638297872340425</v>
      </c>
      <c r="P41" s="316">
        <f>'ГП-4 2020 расклад'!G43</f>
        <v>15</v>
      </c>
      <c r="Q41" s="185"/>
      <c r="R41" s="182">
        <f>'ГП-4 2023 расклад'!G40</f>
        <v>15</v>
      </c>
      <c r="S41" s="318">
        <f>'ГП-4 2024 расклад'!G40</f>
        <v>28</v>
      </c>
      <c r="T41" s="325">
        <f>'ГП-4 2020 расклад'!H43</f>
        <v>39.473684210526315</v>
      </c>
      <c r="U41" s="187"/>
      <c r="V41" s="247">
        <f>'ГП-4 2023 расклад'!H40</f>
        <v>65.217391304347828</v>
      </c>
      <c r="W41" s="255">
        <f>'ГП-4 2024 расклад'!H40</f>
        <v>59.574468085106382</v>
      </c>
      <c r="X41" s="316">
        <f>'ГП-4 2020 расклад'!I43</f>
        <v>23</v>
      </c>
      <c r="Y41" s="185"/>
      <c r="Z41" s="182">
        <f>'ГП-4 2023 расклад'!I40</f>
        <v>7</v>
      </c>
      <c r="AA41" s="335">
        <f>'ГП-4 2024 расклад'!I40</f>
        <v>14</v>
      </c>
      <c r="AB41" s="302">
        <f>'ГП-4 2020 расклад'!J43</f>
        <v>60.526315789473685</v>
      </c>
      <c r="AC41" s="190"/>
      <c r="AD41" s="247">
        <f>'ГП-4 2023 расклад'!J40</f>
        <v>30.434782608695652</v>
      </c>
      <c r="AE41" s="247">
        <f>'ГП-4 2024 расклад'!J40</f>
        <v>29.787234042553191</v>
      </c>
      <c r="AF41" s="345">
        <f>'ГП-4 2020 расклад'!K43</f>
        <v>100</v>
      </c>
      <c r="AG41" s="129"/>
      <c r="AH41" s="339">
        <f>'ГП-4 2023 расклад'!K40</f>
        <v>95.652173913043484</v>
      </c>
      <c r="AI41" s="89">
        <f>'ГП-4 2024 расклад'!K40</f>
        <v>89.361702127659569</v>
      </c>
    </row>
    <row r="42" spans="1:35" ht="15" customHeight="1" x14ac:dyDescent="0.25">
      <c r="A42" s="191">
        <v>11</v>
      </c>
      <c r="B42" s="182">
        <v>30530</v>
      </c>
      <c r="C42" s="183" t="s">
        <v>165</v>
      </c>
      <c r="D42" s="184">
        <f>'ГП-4 2020 расклад'!D44</f>
        <v>153</v>
      </c>
      <c r="E42" s="185"/>
      <c r="F42" s="188">
        <f>'ГП-4 2023 расклад'!D41</f>
        <v>194</v>
      </c>
      <c r="G42" s="275">
        <f>'ГП-4 2024 расклад'!D41</f>
        <v>124</v>
      </c>
      <c r="H42" s="254">
        <f>'ГП-4 2020 расклад'!E44</f>
        <v>7</v>
      </c>
      <c r="I42" s="186"/>
      <c r="J42" s="310">
        <f>'ГП-4 2023 расклад'!E41</f>
        <v>4</v>
      </c>
      <c r="K42" s="294">
        <f>'ГП-4 2024 расклад'!E41</f>
        <v>10</v>
      </c>
      <c r="L42" s="286">
        <f>'ГП-4 2020 расклад'!F44</f>
        <v>4.5751633986928102</v>
      </c>
      <c r="M42" s="187"/>
      <c r="N42" s="247">
        <f>'ГП-4 2023 расклад'!F41</f>
        <v>2.0618556701030926</v>
      </c>
      <c r="O42" s="255">
        <f>'ГП-4 2024 расклад'!F41</f>
        <v>8.064516129032258</v>
      </c>
      <c r="P42" s="316">
        <f>'ГП-4 2020 расклад'!G44</f>
        <v>62</v>
      </c>
      <c r="Q42" s="185"/>
      <c r="R42" s="182">
        <f>'ГП-4 2023 расклад'!G41</f>
        <v>123</v>
      </c>
      <c r="S42" s="318">
        <f>'ГП-4 2024 расклад'!G41</f>
        <v>66</v>
      </c>
      <c r="T42" s="325">
        <f>'ГП-4 2020 расклад'!H44</f>
        <v>40.522875816993462</v>
      </c>
      <c r="U42" s="187"/>
      <c r="V42" s="247">
        <f>'ГП-4 2023 расклад'!H41</f>
        <v>63.402061855670105</v>
      </c>
      <c r="W42" s="255">
        <f>'ГП-4 2024 расклад'!H41</f>
        <v>53.225806451612904</v>
      </c>
      <c r="X42" s="316">
        <f>'ГП-4 2020 расклад'!I44</f>
        <v>84</v>
      </c>
      <c r="Y42" s="185"/>
      <c r="Z42" s="182">
        <f>'ГП-4 2023 расклад'!I41</f>
        <v>67</v>
      </c>
      <c r="AA42" s="335">
        <f>'ГП-4 2024 расклад'!I41</f>
        <v>48</v>
      </c>
      <c r="AB42" s="302">
        <f>'ГП-4 2020 расклад'!J44</f>
        <v>54.901960784313722</v>
      </c>
      <c r="AC42" s="190"/>
      <c r="AD42" s="247">
        <f>'ГП-4 2023 расклад'!J41</f>
        <v>34.536082474226802</v>
      </c>
      <c r="AE42" s="247">
        <f>'ГП-4 2024 расклад'!J41</f>
        <v>38.70967741935484</v>
      </c>
      <c r="AF42" s="345">
        <f>'ГП-4 2020 расклад'!K44</f>
        <v>95.424836601307192</v>
      </c>
      <c r="AG42" s="129"/>
      <c r="AH42" s="339">
        <f>'ГП-4 2023 расклад'!K41</f>
        <v>97.9381443298969</v>
      </c>
      <c r="AI42" s="89">
        <f>'ГП-4 2024 расклад'!K41</f>
        <v>91.935483870967744</v>
      </c>
    </row>
    <row r="43" spans="1:35" ht="15" customHeight="1" x14ac:dyDescent="0.25">
      <c r="A43" s="191">
        <v>12</v>
      </c>
      <c r="B43" s="182">
        <v>30640</v>
      </c>
      <c r="C43" s="183" t="s">
        <v>26</v>
      </c>
      <c r="D43" s="184">
        <f>'ГП-4 2020 расклад'!D45</f>
        <v>75</v>
      </c>
      <c r="E43" s="185"/>
      <c r="F43" s="188">
        <f>'ГП-4 2023 расклад'!D42</f>
        <v>72</v>
      </c>
      <c r="G43" s="275">
        <f>'ГП-4 2024 расклад'!D42</f>
        <v>91</v>
      </c>
      <c r="H43" s="254">
        <f>'ГП-4 2020 расклад'!E45</f>
        <v>0</v>
      </c>
      <c r="I43" s="186"/>
      <c r="J43" s="310">
        <f>'ГП-4 2023 расклад'!E42</f>
        <v>1</v>
      </c>
      <c r="K43" s="294">
        <f>'ГП-4 2024 расклад'!E42</f>
        <v>1</v>
      </c>
      <c r="L43" s="286">
        <f>'ГП-4 2020 расклад'!F45</f>
        <v>0</v>
      </c>
      <c r="M43" s="187"/>
      <c r="N43" s="247">
        <f>'ГП-4 2023 расклад'!F42</f>
        <v>1.3888888888888888</v>
      </c>
      <c r="O43" s="255">
        <f>'ГП-4 2024 расклад'!F42</f>
        <v>1.098901098901099</v>
      </c>
      <c r="P43" s="316">
        <f>'ГП-4 2020 расклад'!G45</f>
        <v>40</v>
      </c>
      <c r="Q43" s="185"/>
      <c r="R43" s="182">
        <f>'ГП-4 2023 расклад'!G42</f>
        <v>32</v>
      </c>
      <c r="S43" s="318">
        <f>'ГП-4 2024 расклад'!G42</f>
        <v>43</v>
      </c>
      <c r="T43" s="325">
        <f>'ГП-4 2020 расклад'!H45</f>
        <v>53.333333333333336</v>
      </c>
      <c r="U43" s="187"/>
      <c r="V43" s="247">
        <f>'ГП-4 2023 расклад'!H42</f>
        <v>44.444444444444443</v>
      </c>
      <c r="W43" s="255">
        <f>'ГП-4 2024 расклад'!H42</f>
        <v>47.252747252747255</v>
      </c>
      <c r="X43" s="316">
        <f>'ГП-4 2020 расклад'!I45</f>
        <v>35</v>
      </c>
      <c r="Y43" s="185"/>
      <c r="Z43" s="182">
        <f>'ГП-4 2023 расклад'!I42</f>
        <v>39</v>
      </c>
      <c r="AA43" s="335">
        <f>'ГП-4 2024 расклад'!I42</f>
        <v>47</v>
      </c>
      <c r="AB43" s="302">
        <f>'ГП-4 2020 расклад'!J45</f>
        <v>46.666666666666664</v>
      </c>
      <c r="AC43" s="190"/>
      <c r="AD43" s="247">
        <f>'ГП-4 2023 расклад'!J42</f>
        <v>54.166666666666664</v>
      </c>
      <c r="AE43" s="247">
        <f>'ГП-4 2024 расклад'!J42</f>
        <v>51.64835164835165</v>
      </c>
      <c r="AF43" s="345">
        <f>'ГП-4 2020 расклад'!K45</f>
        <v>100</v>
      </c>
      <c r="AG43" s="129"/>
      <c r="AH43" s="339">
        <f>'ГП-4 2023 расклад'!K42</f>
        <v>98.611111111111114</v>
      </c>
      <c r="AI43" s="89">
        <f>'ГП-4 2024 расклад'!K42</f>
        <v>98.901098901098905</v>
      </c>
    </row>
    <row r="44" spans="1:35" ht="15" customHeight="1" x14ac:dyDescent="0.25">
      <c r="A44" s="191">
        <v>13</v>
      </c>
      <c r="B44" s="182">
        <v>30650</v>
      </c>
      <c r="C44" s="183" t="s">
        <v>166</v>
      </c>
      <c r="D44" s="184">
        <f>'ГП-4 2020 расклад'!D46</f>
        <v>68</v>
      </c>
      <c r="E44" s="185"/>
      <c r="F44" s="188">
        <f>'ГП-4 2023 расклад'!D43</f>
        <v>129</v>
      </c>
      <c r="G44" s="275">
        <f>'ГП-4 2024 расклад'!D43</f>
        <v>88</v>
      </c>
      <c r="H44" s="254">
        <f>'ГП-4 2020 расклад'!E46</f>
        <v>3</v>
      </c>
      <c r="I44" s="186"/>
      <c r="J44" s="310">
        <f>'ГП-4 2023 расклад'!E43</f>
        <v>3</v>
      </c>
      <c r="K44" s="294">
        <f>'ГП-4 2024 расклад'!E43</f>
        <v>0</v>
      </c>
      <c r="L44" s="286">
        <f>'ГП-4 2020 расклад'!F46</f>
        <v>4.4117647058823533</v>
      </c>
      <c r="M44" s="187"/>
      <c r="N44" s="247">
        <f>'ГП-4 2023 расклад'!F43</f>
        <v>2.3255813953488373</v>
      </c>
      <c r="O44" s="255">
        <f>'ГП-4 2024 расклад'!F43</f>
        <v>0</v>
      </c>
      <c r="P44" s="316">
        <f>'ГП-4 2020 расклад'!G46</f>
        <v>32</v>
      </c>
      <c r="Q44" s="185"/>
      <c r="R44" s="182">
        <f>'ГП-4 2023 расклад'!G43</f>
        <v>60</v>
      </c>
      <c r="S44" s="318">
        <f>'ГП-4 2024 расклад'!G43</f>
        <v>43</v>
      </c>
      <c r="T44" s="325">
        <f>'ГП-4 2020 расклад'!H46</f>
        <v>47.058823529411768</v>
      </c>
      <c r="U44" s="187"/>
      <c r="V44" s="247">
        <f>'ГП-4 2023 расклад'!H43</f>
        <v>46.511627906976742</v>
      </c>
      <c r="W44" s="255">
        <f>'ГП-4 2024 расклад'!H43</f>
        <v>48.863636363636367</v>
      </c>
      <c r="X44" s="316">
        <f>'ГП-4 2020 расклад'!I46</f>
        <v>33</v>
      </c>
      <c r="Y44" s="185"/>
      <c r="Z44" s="182">
        <f>'ГП-4 2023 расклад'!I43</f>
        <v>66</v>
      </c>
      <c r="AA44" s="335">
        <f>'ГП-4 2024 расклад'!I43</f>
        <v>45</v>
      </c>
      <c r="AB44" s="302">
        <f>'ГП-4 2020 расклад'!J46</f>
        <v>48.529411764705884</v>
      </c>
      <c r="AC44" s="190"/>
      <c r="AD44" s="247">
        <f>'ГП-4 2023 расклад'!J43</f>
        <v>51.162790697674417</v>
      </c>
      <c r="AE44" s="247">
        <f>'ГП-4 2024 расклад'!J43</f>
        <v>51.136363636363633</v>
      </c>
      <c r="AF44" s="345">
        <f>'ГП-4 2020 расклад'!K46</f>
        <v>95.588235294117652</v>
      </c>
      <c r="AG44" s="129"/>
      <c r="AH44" s="339">
        <f>'ГП-4 2023 расклад'!K43</f>
        <v>97.674418604651166</v>
      </c>
      <c r="AI44" s="89">
        <f>'ГП-4 2024 расклад'!K43</f>
        <v>100</v>
      </c>
    </row>
    <row r="45" spans="1:35" ht="15" customHeight="1" x14ac:dyDescent="0.25">
      <c r="A45" s="191">
        <v>14</v>
      </c>
      <c r="B45" s="182">
        <v>30790</v>
      </c>
      <c r="C45" s="183" t="s">
        <v>28</v>
      </c>
      <c r="D45" s="184">
        <f>'ГП-4 2020 расклад'!D47</f>
        <v>72</v>
      </c>
      <c r="E45" s="185"/>
      <c r="F45" s="188">
        <f>'ГП-4 2023 расклад'!D44</f>
        <v>88</v>
      </c>
      <c r="G45" s="275">
        <f>'ГП-4 2024 расклад'!D44</f>
        <v>67</v>
      </c>
      <c r="H45" s="254">
        <f>'ГП-4 2020 расклад'!E47</f>
        <v>5</v>
      </c>
      <c r="I45" s="186"/>
      <c r="J45" s="310">
        <f>'ГП-4 2023 расклад'!E44</f>
        <v>9</v>
      </c>
      <c r="K45" s="294">
        <f>'ГП-4 2024 расклад'!E44</f>
        <v>3</v>
      </c>
      <c r="L45" s="286">
        <f>'ГП-4 2020 расклад'!F47</f>
        <v>6.9444444444444446</v>
      </c>
      <c r="M45" s="187"/>
      <c r="N45" s="247">
        <f>'ГП-4 2023 расклад'!F44</f>
        <v>10.227272727272727</v>
      </c>
      <c r="O45" s="255">
        <f>'ГП-4 2024 расклад'!F44</f>
        <v>4.4776119402985071</v>
      </c>
      <c r="P45" s="316">
        <f>'ГП-4 2020 расклад'!G47</f>
        <v>24</v>
      </c>
      <c r="Q45" s="185"/>
      <c r="R45" s="182">
        <f>'ГП-4 2023 расклад'!G44</f>
        <v>41</v>
      </c>
      <c r="S45" s="318">
        <f>'ГП-4 2024 расклад'!G44</f>
        <v>27</v>
      </c>
      <c r="T45" s="325">
        <f>'ГП-4 2020 расклад'!H47</f>
        <v>33.333333333333336</v>
      </c>
      <c r="U45" s="187"/>
      <c r="V45" s="247">
        <f>'ГП-4 2023 расклад'!H44</f>
        <v>46.590909090909093</v>
      </c>
      <c r="W45" s="255">
        <f>'ГП-4 2024 расклад'!H44</f>
        <v>40.298507462686565</v>
      </c>
      <c r="X45" s="316">
        <f>'ГП-4 2020 расклад'!I47</f>
        <v>43</v>
      </c>
      <c r="Y45" s="185"/>
      <c r="Z45" s="182">
        <f>'ГП-4 2023 расклад'!I44</f>
        <v>38</v>
      </c>
      <c r="AA45" s="335">
        <f>'ГП-4 2024 расклад'!I44</f>
        <v>37</v>
      </c>
      <c r="AB45" s="302">
        <f>'ГП-4 2020 расклад'!J47</f>
        <v>59.722222222222221</v>
      </c>
      <c r="AC45" s="190"/>
      <c r="AD45" s="247">
        <f>'ГП-4 2023 расклад'!J44</f>
        <v>43.18181818181818</v>
      </c>
      <c r="AE45" s="247">
        <f>'ГП-4 2024 расклад'!J44</f>
        <v>55.223880597014926</v>
      </c>
      <c r="AF45" s="345">
        <f>'ГП-4 2020 расклад'!K47</f>
        <v>93.055555555555557</v>
      </c>
      <c r="AG45" s="129"/>
      <c r="AH45" s="339">
        <f>'ГП-4 2023 расклад'!K44</f>
        <v>89.772727272727266</v>
      </c>
      <c r="AI45" s="89">
        <f>'ГП-4 2024 расклад'!K44</f>
        <v>95.522388059701498</v>
      </c>
    </row>
    <row r="46" spans="1:35" ht="15" customHeight="1" x14ac:dyDescent="0.25">
      <c r="A46" s="191">
        <v>15</v>
      </c>
      <c r="B46" s="182">
        <v>30890</v>
      </c>
      <c r="C46" s="183" t="s">
        <v>167</v>
      </c>
      <c r="D46" s="184">
        <f>'ГП-4 2020 расклад'!D48</f>
        <v>41</v>
      </c>
      <c r="E46" s="185"/>
      <c r="F46" s="188">
        <f>'ГП-4 2023 расклад'!D45</f>
        <v>70</v>
      </c>
      <c r="G46" s="275">
        <f>'ГП-4 2024 расклад'!D45</f>
        <v>53</v>
      </c>
      <c r="H46" s="254">
        <f>'ГП-4 2020 расклад'!E48</f>
        <v>3</v>
      </c>
      <c r="I46" s="186"/>
      <c r="J46" s="310">
        <f>'ГП-4 2023 расклад'!E45</f>
        <v>5</v>
      </c>
      <c r="K46" s="294">
        <f>'ГП-4 2024 расклад'!E45</f>
        <v>2</v>
      </c>
      <c r="L46" s="286">
        <f>'ГП-4 2020 расклад'!F48</f>
        <v>7.3170731707317076</v>
      </c>
      <c r="M46" s="187"/>
      <c r="N46" s="247">
        <f>'ГП-4 2023 расклад'!F45</f>
        <v>7.1428571428571432</v>
      </c>
      <c r="O46" s="255">
        <f>'ГП-4 2024 расклад'!F45</f>
        <v>3.7735849056603774</v>
      </c>
      <c r="P46" s="316">
        <f>'ГП-4 2020 расклад'!G48</f>
        <v>19</v>
      </c>
      <c r="Q46" s="185"/>
      <c r="R46" s="182">
        <f>'ГП-4 2023 расклад'!G45</f>
        <v>40</v>
      </c>
      <c r="S46" s="318">
        <f>'ГП-4 2024 расклад'!G45</f>
        <v>23</v>
      </c>
      <c r="T46" s="325">
        <f>'ГП-4 2020 расклад'!H48</f>
        <v>46.341463414634148</v>
      </c>
      <c r="U46" s="187"/>
      <c r="V46" s="247">
        <f>'ГП-4 2023 расклад'!H45</f>
        <v>57.142857142857146</v>
      </c>
      <c r="W46" s="255">
        <f>'ГП-4 2024 расклад'!H45</f>
        <v>43.39622641509434</v>
      </c>
      <c r="X46" s="316">
        <f>'ГП-4 2020 расклад'!I48</f>
        <v>19</v>
      </c>
      <c r="Y46" s="185"/>
      <c r="Z46" s="182">
        <f>'ГП-4 2023 расклад'!I45</f>
        <v>25</v>
      </c>
      <c r="AA46" s="335">
        <f>'ГП-4 2024 расклад'!I45</f>
        <v>28</v>
      </c>
      <c r="AB46" s="302">
        <f>'ГП-4 2020 расклад'!J48</f>
        <v>46.341463414634148</v>
      </c>
      <c r="AC46" s="190"/>
      <c r="AD46" s="247">
        <f>'ГП-4 2023 расклад'!J45</f>
        <v>35.714285714285715</v>
      </c>
      <c r="AE46" s="247">
        <f>'ГП-4 2024 расклад'!J45</f>
        <v>52.830188679245282</v>
      </c>
      <c r="AF46" s="345">
        <f>'ГП-4 2020 расклад'!K48</f>
        <v>92.682926829268297</v>
      </c>
      <c r="AG46" s="129"/>
      <c r="AH46" s="339">
        <f>'ГП-4 2023 расклад'!K45</f>
        <v>92.857142857142861</v>
      </c>
      <c r="AI46" s="89">
        <f>'ГП-4 2024 расклад'!K45</f>
        <v>96.226415094339629</v>
      </c>
    </row>
    <row r="47" spans="1:35" ht="15" customHeight="1" x14ac:dyDescent="0.25">
      <c r="A47" s="191">
        <v>16</v>
      </c>
      <c r="B47" s="182">
        <v>30940</v>
      </c>
      <c r="C47" s="183" t="s">
        <v>30</v>
      </c>
      <c r="D47" s="184">
        <f>'ГП-4 2020 расклад'!D49</f>
        <v>110</v>
      </c>
      <c r="E47" s="185"/>
      <c r="F47" s="188">
        <f>'ГП-4 2023 расклад'!D46</f>
        <v>122</v>
      </c>
      <c r="G47" s="275">
        <f>'ГП-4 2024 расклад'!D46</f>
        <v>119</v>
      </c>
      <c r="H47" s="254">
        <f>'ГП-4 2020 расклад'!E49</f>
        <v>5</v>
      </c>
      <c r="I47" s="186"/>
      <c r="J47" s="310">
        <f>'ГП-4 2023 расклад'!E46</f>
        <v>5</v>
      </c>
      <c r="K47" s="294">
        <f>'ГП-4 2024 расклад'!E46</f>
        <v>2</v>
      </c>
      <c r="L47" s="286">
        <f>'ГП-4 2020 расклад'!F49</f>
        <v>4.5454545454545459</v>
      </c>
      <c r="M47" s="187"/>
      <c r="N47" s="247">
        <f>'ГП-4 2023 расклад'!F46</f>
        <v>4.0983606557377046</v>
      </c>
      <c r="O47" s="255">
        <f>'ГП-4 2024 расклад'!F46</f>
        <v>1.680672268907563</v>
      </c>
      <c r="P47" s="316">
        <f>'ГП-4 2020 расклад'!G49</f>
        <v>54</v>
      </c>
      <c r="Q47" s="185"/>
      <c r="R47" s="182">
        <f>'ГП-4 2023 расклад'!G46</f>
        <v>69</v>
      </c>
      <c r="S47" s="318">
        <f>'ГП-4 2024 расклад'!G46</f>
        <v>55</v>
      </c>
      <c r="T47" s="325">
        <f>'ГП-4 2020 расклад'!H49</f>
        <v>49.090909090909093</v>
      </c>
      <c r="U47" s="187"/>
      <c r="V47" s="247">
        <f>'ГП-4 2023 расклад'!H46</f>
        <v>56.557377049180324</v>
      </c>
      <c r="W47" s="255">
        <f>'ГП-4 2024 расклад'!H46</f>
        <v>46.218487394957982</v>
      </c>
      <c r="X47" s="316">
        <f>'ГП-4 2020 расклад'!I49</f>
        <v>51</v>
      </c>
      <c r="Y47" s="185"/>
      <c r="Z47" s="182">
        <f>'ГП-4 2023 расклад'!I46</f>
        <v>48</v>
      </c>
      <c r="AA47" s="335">
        <f>'ГП-4 2024 расклад'!I46</f>
        <v>62</v>
      </c>
      <c r="AB47" s="302">
        <f>'ГП-4 2020 расклад'!J49</f>
        <v>46.363636363636367</v>
      </c>
      <c r="AC47" s="190"/>
      <c r="AD47" s="247">
        <f>'ГП-4 2023 расклад'!J46</f>
        <v>39.344262295081968</v>
      </c>
      <c r="AE47" s="247">
        <f>'ГП-4 2024 расклад'!J46</f>
        <v>52.100840336134453</v>
      </c>
      <c r="AF47" s="345">
        <f>'ГП-4 2020 расклад'!K49</f>
        <v>95.454545454545453</v>
      </c>
      <c r="AG47" s="129"/>
      <c r="AH47" s="339">
        <f>'ГП-4 2023 расклад'!K46</f>
        <v>95.901639344262293</v>
      </c>
      <c r="AI47" s="89">
        <f>'ГП-4 2024 расклад'!K46</f>
        <v>98.319327731092443</v>
      </c>
    </row>
    <row r="48" spans="1:35" ht="15" customHeight="1" thickBot="1" x14ac:dyDescent="0.3">
      <c r="A48" s="191">
        <v>17</v>
      </c>
      <c r="B48" s="192">
        <v>31480</v>
      </c>
      <c r="C48" s="193" t="s">
        <v>31</v>
      </c>
      <c r="D48" s="220">
        <f>'ГП-4 2020 расклад'!D50</f>
        <v>124</v>
      </c>
      <c r="E48" s="194"/>
      <c r="F48" s="197">
        <f>'ГП-4 2023 расклад'!D47</f>
        <v>151</v>
      </c>
      <c r="G48" s="276">
        <f>'ГП-4 2024 расклад'!D47</f>
        <v>138</v>
      </c>
      <c r="H48" s="258">
        <f>'ГП-4 2020 расклад'!E50</f>
        <v>0</v>
      </c>
      <c r="I48" s="195"/>
      <c r="J48" s="311">
        <f>'ГП-4 2023 расклад'!E47</f>
        <v>0</v>
      </c>
      <c r="K48" s="295">
        <f>'ГП-4 2024 расклад'!E47</f>
        <v>0</v>
      </c>
      <c r="L48" s="287">
        <f>'ГП-4 2020 расклад'!F50</f>
        <v>0</v>
      </c>
      <c r="M48" s="196"/>
      <c r="N48" s="248">
        <f>'ГП-4 2023 расклад'!F47</f>
        <v>0</v>
      </c>
      <c r="O48" s="256">
        <f>'ГП-4 2024 расклад'!F47</f>
        <v>0</v>
      </c>
      <c r="P48" s="319">
        <f>'ГП-4 2020 расклад'!G50</f>
        <v>76</v>
      </c>
      <c r="Q48" s="194"/>
      <c r="R48" s="192">
        <f>'ГП-4 2023 расклад'!G47</f>
        <v>93</v>
      </c>
      <c r="S48" s="320">
        <f>'ГП-4 2024 расклад'!G47</f>
        <v>85</v>
      </c>
      <c r="T48" s="326">
        <f>'ГП-4 2020 расклад'!H50</f>
        <v>61.29032258064516</v>
      </c>
      <c r="U48" s="196"/>
      <c r="V48" s="248">
        <f>'ГП-4 2023 расклад'!H47</f>
        <v>61.589403973509931</v>
      </c>
      <c r="W48" s="256">
        <f>'ГП-4 2024 расклад'!H47</f>
        <v>61.594202898550726</v>
      </c>
      <c r="X48" s="319">
        <f>'ГП-4 2020 расклад'!I50</f>
        <v>48</v>
      </c>
      <c r="Y48" s="194"/>
      <c r="Z48" s="192">
        <f>'ГП-4 2023 расклад'!I47</f>
        <v>58</v>
      </c>
      <c r="AA48" s="336">
        <f>'ГП-4 2024 расклад'!I47</f>
        <v>53</v>
      </c>
      <c r="AB48" s="303">
        <f>'ГП-4 2020 расклад'!J50</f>
        <v>38.70967741935484</v>
      </c>
      <c r="AC48" s="198"/>
      <c r="AD48" s="248">
        <f>'ГП-4 2023 расклад'!J47</f>
        <v>38.410596026490069</v>
      </c>
      <c r="AE48" s="248">
        <f>'ГП-4 2024 расклад'!J47</f>
        <v>38.405797101449274</v>
      </c>
      <c r="AF48" s="353">
        <f>'ГП-4 2020 расклад'!K50</f>
        <v>100</v>
      </c>
      <c r="AG48" s="144"/>
      <c r="AH48" s="341">
        <f>'ГП-4 2023 расклад'!K47</f>
        <v>100</v>
      </c>
      <c r="AI48" s="67">
        <f>'ГП-4 2024 расклад'!K47</f>
        <v>100</v>
      </c>
    </row>
    <row r="49" spans="1:35" ht="15" customHeight="1" thickBot="1" x14ac:dyDescent="0.3">
      <c r="A49" s="172"/>
      <c r="B49" s="201"/>
      <c r="C49" s="118" t="s">
        <v>114</v>
      </c>
      <c r="D49" s="203">
        <f>'ГП-4 2020 расклад'!D51</f>
        <v>1713</v>
      </c>
      <c r="E49" s="204"/>
      <c r="F49" s="117">
        <f>'ГП-4 2023 расклад'!D48</f>
        <v>2045</v>
      </c>
      <c r="G49" s="277">
        <f>'ГП-4 2024 расклад'!D48</f>
        <v>2037</v>
      </c>
      <c r="H49" s="203">
        <f>'ГП-4 2020 расклад'!E51</f>
        <v>91</v>
      </c>
      <c r="I49" s="204"/>
      <c r="J49" s="117">
        <f>'ГП-4 2023 расклад'!E48</f>
        <v>92</v>
      </c>
      <c r="K49" s="277">
        <f>'ГП-4 2024 расклад'!E48</f>
        <v>120</v>
      </c>
      <c r="L49" s="179">
        <f>'ГП-4 2020 расклад'!F51</f>
        <v>5.3123175715119677</v>
      </c>
      <c r="M49" s="179"/>
      <c r="N49" s="264">
        <f>'ГП-4 2023 расклад'!F48</f>
        <v>4.4987775061124697</v>
      </c>
      <c r="O49" s="205">
        <f>'ГП-4 2024 расклад'!F48</f>
        <v>5.8910162002945512</v>
      </c>
      <c r="P49" s="203">
        <f>'ГП-4 2020 расклад'!G51</f>
        <v>847</v>
      </c>
      <c r="Q49" s="204"/>
      <c r="R49" s="204">
        <f>'ГП-4 2023 расклад'!G48</f>
        <v>1092</v>
      </c>
      <c r="S49" s="308">
        <f>'ГП-4 2024 расклад'!G48</f>
        <v>957</v>
      </c>
      <c r="T49" s="327">
        <f>'ГП-4 2020 расклад'!H51</f>
        <v>49.44541739638062</v>
      </c>
      <c r="U49" s="179"/>
      <c r="V49" s="264">
        <f>'ГП-4 2023 расклад'!H48</f>
        <v>53.398533007334962</v>
      </c>
      <c r="W49" s="205">
        <f>'ГП-4 2024 расклад'!H48</f>
        <v>46.980854197349039</v>
      </c>
      <c r="X49" s="203">
        <f>'ГП-4 2020 расклад'!I51</f>
        <v>775</v>
      </c>
      <c r="Y49" s="204"/>
      <c r="Z49" s="204">
        <f>'ГП-4 2023 расклад'!I48</f>
        <v>861</v>
      </c>
      <c r="AA49" s="308">
        <f>'ГП-4 2024 расклад'!I48</f>
        <v>960</v>
      </c>
      <c r="AB49" s="179">
        <f>'ГП-4 2020 расклад'!J51</f>
        <v>45.242265032107412</v>
      </c>
      <c r="AC49" s="179"/>
      <c r="AD49" s="264">
        <f>'ГП-4 2023 расклад'!J48</f>
        <v>42.10268948655257</v>
      </c>
      <c r="AE49" s="264">
        <f>'ГП-4 2024 расклад'!J48</f>
        <v>47.12812960235641</v>
      </c>
      <c r="AF49" s="346">
        <f>'ГП-4 2020 расклад'!K51</f>
        <v>95.043853705080608</v>
      </c>
      <c r="AG49" s="179"/>
      <c r="AH49" s="340">
        <f>'ГП-4 2023 расклад'!K48</f>
        <v>95.782250794376651</v>
      </c>
      <c r="AI49" s="128">
        <f>'ГП-4 2024 расклад'!K48</f>
        <v>93.833612717128034</v>
      </c>
    </row>
    <row r="50" spans="1:35" ht="15" customHeight="1" x14ac:dyDescent="0.25">
      <c r="A50" s="181">
        <v>1</v>
      </c>
      <c r="B50" s="218">
        <v>40010</v>
      </c>
      <c r="C50" s="219" t="s">
        <v>32</v>
      </c>
      <c r="D50" s="282">
        <f>'ГП-4 2020 расклад'!D52</f>
        <v>182</v>
      </c>
      <c r="E50" s="208"/>
      <c r="F50" s="210">
        <f>'ГП-4 2023 расклад'!D49</f>
        <v>249</v>
      </c>
      <c r="G50" s="279">
        <f>'ГП-4 2024 расклад'!D49</f>
        <v>181</v>
      </c>
      <c r="H50" s="259">
        <f>'ГП-4 2020 расклад'!E52</f>
        <v>13</v>
      </c>
      <c r="I50" s="209"/>
      <c r="J50" s="312">
        <f>'ГП-4 2023 расклад'!E49</f>
        <v>17</v>
      </c>
      <c r="K50" s="296">
        <f>'ГП-4 2024 расклад'!E49</f>
        <v>20</v>
      </c>
      <c r="L50" s="288">
        <f>'ГП-4 2020 расклад'!F52</f>
        <v>7.1428571428571432</v>
      </c>
      <c r="M50" s="189"/>
      <c r="N50" s="246">
        <f>'ГП-4 2023 расклад'!F49</f>
        <v>6.8273092369477908</v>
      </c>
      <c r="O50" s="257">
        <f>'ГП-4 2024 расклад'!F49</f>
        <v>11.049723756906078</v>
      </c>
      <c r="P50" s="321">
        <f>'ГП-4 2020 расклад'!G52</f>
        <v>100</v>
      </c>
      <c r="Q50" s="208"/>
      <c r="R50" s="206">
        <f>'ГП-4 2023 расклад'!G49</f>
        <v>135</v>
      </c>
      <c r="S50" s="317">
        <f>'ГП-4 2024 расклад'!G49</f>
        <v>77</v>
      </c>
      <c r="T50" s="324">
        <f>'ГП-4 2020 расклад'!H52</f>
        <v>54.945054945054942</v>
      </c>
      <c r="U50" s="189"/>
      <c r="V50" s="246">
        <f>'ГП-4 2023 расклад'!H49</f>
        <v>54.216867469879517</v>
      </c>
      <c r="W50" s="257">
        <f>'ГП-4 2024 расклад'!H49</f>
        <v>42.541436464088399</v>
      </c>
      <c r="X50" s="321">
        <f>'ГП-4 2020 расклад'!I52</f>
        <v>69</v>
      </c>
      <c r="Y50" s="208"/>
      <c r="Z50" s="206">
        <f>'ГП-4 2023 расклад'!I49</f>
        <v>97</v>
      </c>
      <c r="AA50" s="337">
        <f>'ГП-4 2024 расклад'!I49</f>
        <v>84</v>
      </c>
      <c r="AB50" s="304">
        <f>'ГП-4 2020 расклад'!J52</f>
        <v>37.912087912087912</v>
      </c>
      <c r="AC50" s="211"/>
      <c r="AD50" s="246">
        <f>'ГП-4 2023 расклад'!J49</f>
        <v>38.955823293172692</v>
      </c>
      <c r="AE50" s="246">
        <f>'ГП-4 2024 расклад'!J49</f>
        <v>46.408839779005525</v>
      </c>
      <c r="AF50" s="354">
        <f>'ГП-4 2020 расклад'!K52</f>
        <v>92.857142857142861</v>
      </c>
      <c r="AG50" s="134"/>
      <c r="AH50" s="342">
        <f>'ГП-4 2023 расклад'!K49</f>
        <v>93.172690763052202</v>
      </c>
      <c r="AI50" s="84">
        <f>'ГП-4 2024 расклад'!K49</f>
        <v>88.950276243093924</v>
      </c>
    </row>
    <row r="51" spans="1:35" ht="15" customHeight="1" x14ac:dyDescent="0.25">
      <c r="A51" s="191">
        <v>2</v>
      </c>
      <c r="B51" s="182">
        <v>40030</v>
      </c>
      <c r="C51" s="183" t="s">
        <v>168</v>
      </c>
      <c r="D51" s="184">
        <f>'ГП-4 2020 расклад'!D53</f>
        <v>50</v>
      </c>
      <c r="E51" s="185"/>
      <c r="F51" s="188">
        <f>'ГП-4 2023 расклад'!D50</f>
        <v>51</v>
      </c>
      <c r="G51" s="275">
        <f>'ГП-4 2024 расклад'!D50</f>
        <v>78</v>
      </c>
      <c r="H51" s="254">
        <f>'ГП-4 2020 расклад'!E53</f>
        <v>1</v>
      </c>
      <c r="I51" s="186"/>
      <c r="J51" s="310">
        <f>'ГП-4 2023 расклад'!E50</f>
        <v>0</v>
      </c>
      <c r="K51" s="294">
        <f>'ГП-4 2024 расклад'!E50</f>
        <v>2</v>
      </c>
      <c r="L51" s="286">
        <f>'ГП-4 2020 расклад'!F53</f>
        <v>2</v>
      </c>
      <c r="M51" s="187"/>
      <c r="N51" s="247">
        <f>'ГП-4 2023 расклад'!F50</f>
        <v>0</v>
      </c>
      <c r="O51" s="255">
        <f>'ГП-4 2024 расклад'!F50</f>
        <v>2.5641025641025643</v>
      </c>
      <c r="P51" s="316">
        <f>'ГП-4 2020 расклад'!G53</f>
        <v>18</v>
      </c>
      <c r="Q51" s="185"/>
      <c r="R51" s="182">
        <f>'ГП-4 2023 расклад'!G50</f>
        <v>25</v>
      </c>
      <c r="S51" s="318">
        <f>'ГП-4 2024 расклад'!G50</f>
        <v>28</v>
      </c>
      <c r="T51" s="325">
        <f>'ГП-4 2020 расклад'!H53</f>
        <v>36</v>
      </c>
      <c r="U51" s="187"/>
      <c r="V51" s="247">
        <f>'ГП-4 2023 расклад'!H50</f>
        <v>49.019607843137258</v>
      </c>
      <c r="W51" s="255">
        <f>'ГП-4 2024 расклад'!H50</f>
        <v>35.897435897435898</v>
      </c>
      <c r="X51" s="316">
        <f>'ГП-4 2020 расклад'!I53</f>
        <v>31</v>
      </c>
      <c r="Y51" s="185"/>
      <c r="Z51" s="182">
        <f>'ГП-4 2023 расклад'!I50</f>
        <v>26</v>
      </c>
      <c r="AA51" s="335">
        <f>'ГП-4 2024 расклад'!I50</f>
        <v>48</v>
      </c>
      <c r="AB51" s="302">
        <f>'ГП-4 2020 расклад'!J53</f>
        <v>62</v>
      </c>
      <c r="AC51" s="190"/>
      <c r="AD51" s="247">
        <f>'ГП-4 2023 расклад'!J50</f>
        <v>50.980392156862742</v>
      </c>
      <c r="AE51" s="247">
        <f>'ГП-4 2024 расклад'!J50</f>
        <v>61.53846153846154</v>
      </c>
      <c r="AF51" s="347">
        <f>'ГП-4 2020 расклад'!K53</f>
        <v>98</v>
      </c>
      <c r="AG51" s="129"/>
      <c r="AH51" s="339">
        <f>'ГП-4 2023 расклад'!K50</f>
        <v>100</v>
      </c>
      <c r="AI51" s="89">
        <f>'ГП-4 2024 расклад'!K50</f>
        <v>97.435897435897431</v>
      </c>
    </row>
    <row r="52" spans="1:35" ht="15" customHeight="1" x14ac:dyDescent="0.25">
      <c r="A52" s="191">
        <v>3</v>
      </c>
      <c r="B52" s="182">
        <v>40410</v>
      </c>
      <c r="C52" s="183" t="s">
        <v>84</v>
      </c>
      <c r="D52" s="184">
        <f>'ГП-4 2020 расклад'!D54</f>
        <v>164</v>
      </c>
      <c r="E52" s="185"/>
      <c r="F52" s="188">
        <f>'ГП-4 2023 расклад'!D51</f>
        <v>186</v>
      </c>
      <c r="G52" s="275">
        <f>'ГП-4 2024 расклад'!D51</f>
        <v>176</v>
      </c>
      <c r="H52" s="254">
        <f>'ГП-4 2020 расклад'!E54</f>
        <v>0</v>
      </c>
      <c r="I52" s="186"/>
      <c r="J52" s="310">
        <f>'ГП-4 2023 расклад'!E51</f>
        <v>6</v>
      </c>
      <c r="K52" s="294">
        <f>'ГП-4 2024 расклад'!E51</f>
        <v>0</v>
      </c>
      <c r="L52" s="286">
        <f>'ГП-4 2020 расклад'!F54</f>
        <v>0</v>
      </c>
      <c r="M52" s="187"/>
      <c r="N52" s="247">
        <f>'ГП-4 2023 расклад'!F51</f>
        <v>3.225806451612903</v>
      </c>
      <c r="O52" s="255">
        <f>'ГП-4 2024 расклад'!F51</f>
        <v>0</v>
      </c>
      <c r="P52" s="316">
        <f>'ГП-4 2020 расклад'!G54</f>
        <v>74</v>
      </c>
      <c r="Q52" s="185"/>
      <c r="R52" s="182">
        <f>'ГП-4 2023 расклад'!G51</f>
        <v>98</v>
      </c>
      <c r="S52" s="318">
        <f>'ГП-4 2024 расклад'!G51</f>
        <v>79</v>
      </c>
      <c r="T52" s="325">
        <f>'ГП-4 2020 расклад'!H54</f>
        <v>45.121951219512198</v>
      </c>
      <c r="U52" s="187"/>
      <c r="V52" s="247">
        <f>'ГП-4 2023 расклад'!H51</f>
        <v>52.688172043010752</v>
      </c>
      <c r="W52" s="255">
        <f>'ГП-4 2024 расклад'!H51</f>
        <v>44.886363636363633</v>
      </c>
      <c r="X52" s="316">
        <f>'ГП-4 2020 расклад'!I54</f>
        <v>90</v>
      </c>
      <c r="Y52" s="185"/>
      <c r="Z52" s="182">
        <f>'ГП-4 2023 расклад'!I51</f>
        <v>82</v>
      </c>
      <c r="AA52" s="335">
        <f>'ГП-4 2024 расклад'!I51</f>
        <v>97</v>
      </c>
      <c r="AB52" s="302">
        <f>'ГП-4 2020 расклад'!J54</f>
        <v>54.878048780487802</v>
      </c>
      <c r="AC52" s="190"/>
      <c r="AD52" s="247">
        <f>'ГП-4 2023 расклад'!J51</f>
        <v>44.086021505376344</v>
      </c>
      <c r="AE52" s="247">
        <f>'ГП-4 2024 расклад'!J51</f>
        <v>55.113636363636367</v>
      </c>
      <c r="AF52" s="347">
        <f>'ГП-4 2020 расклад'!K54</f>
        <v>100</v>
      </c>
      <c r="AG52" s="129"/>
      <c r="AH52" s="339">
        <f>'ГП-4 2023 расклад'!K51</f>
        <v>96.774193548387103</v>
      </c>
      <c r="AI52" s="89">
        <f>'ГП-4 2024 расклад'!K51</f>
        <v>100</v>
      </c>
    </row>
    <row r="53" spans="1:35" ht="15" customHeight="1" x14ac:dyDescent="0.25">
      <c r="A53" s="191">
        <v>4</v>
      </c>
      <c r="B53" s="182">
        <v>40011</v>
      </c>
      <c r="C53" s="183" t="s">
        <v>80</v>
      </c>
      <c r="D53" s="184">
        <f>'ГП-4 2020 расклад'!D55</f>
        <v>213</v>
      </c>
      <c r="E53" s="185"/>
      <c r="F53" s="188">
        <f>'ГП-4 2023 расклад'!D52</f>
        <v>235</v>
      </c>
      <c r="G53" s="275">
        <f>'ГП-4 2024 расклад'!D52</f>
        <v>268</v>
      </c>
      <c r="H53" s="254">
        <f>'ГП-4 2020 расклад'!E55</f>
        <v>17</v>
      </c>
      <c r="I53" s="186"/>
      <c r="J53" s="310">
        <f>'ГП-4 2023 расклад'!E52</f>
        <v>4</v>
      </c>
      <c r="K53" s="294">
        <f>'ГП-4 2024 расклад'!E52</f>
        <v>18</v>
      </c>
      <c r="L53" s="286">
        <f>'ГП-4 2020 расклад'!F55</f>
        <v>7.981220657276995</v>
      </c>
      <c r="M53" s="187"/>
      <c r="N53" s="247">
        <f>'ГП-4 2023 расклад'!F52</f>
        <v>1.7021276595744681</v>
      </c>
      <c r="O53" s="255">
        <f>'ГП-4 2024 расклад'!F52</f>
        <v>6.7164179104477615</v>
      </c>
      <c r="P53" s="316">
        <f>'ГП-4 2020 расклад'!G55</f>
        <v>122</v>
      </c>
      <c r="Q53" s="185"/>
      <c r="R53" s="182">
        <f>'ГП-4 2023 расклад'!G52</f>
        <v>110</v>
      </c>
      <c r="S53" s="318">
        <f>'ГП-4 2024 расклад'!G52</f>
        <v>116</v>
      </c>
      <c r="T53" s="325">
        <f>'ГП-4 2020 расклад'!H55</f>
        <v>57.27699530516432</v>
      </c>
      <c r="U53" s="187"/>
      <c r="V53" s="247">
        <f>'ГП-4 2023 расклад'!H52</f>
        <v>46.808510638297875</v>
      </c>
      <c r="W53" s="255">
        <f>'ГП-4 2024 расклад'!H52</f>
        <v>43.28358208955224</v>
      </c>
      <c r="X53" s="316">
        <f>'ГП-4 2020 расклад'!I55</f>
        <v>74</v>
      </c>
      <c r="Y53" s="185"/>
      <c r="Z53" s="182">
        <f>'ГП-4 2023 расклад'!I52</f>
        <v>121</v>
      </c>
      <c r="AA53" s="335">
        <f>'ГП-4 2024 расклад'!I52</f>
        <v>134</v>
      </c>
      <c r="AB53" s="302">
        <f>'ГП-4 2020 расклад'!J55</f>
        <v>34.741784037558688</v>
      </c>
      <c r="AC53" s="190"/>
      <c r="AD53" s="247">
        <f>'ГП-4 2023 расклад'!J52</f>
        <v>51.48936170212766</v>
      </c>
      <c r="AE53" s="247">
        <f>'ГП-4 2024 расклад'!J52</f>
        <v>50</v>
      </c>
      <c r="AF53" s="347">
        <f>'ГП-4 2020 расклад'!K55</f>
        <v>92.018779342723008</v>
      </c>
      <c r="AG53" s="129"/>
      <c r="AH53" s="339">
        <f>'ГП-4 2023 расклад'!K52</f>
        <v>98.297872340425528</v>
      </c>
      <c r="AI53" s="89">
        <f>'ГП-4 2024 расклад'!K52</f>
        <v>93.28358208955224</v>
      </c>
    </row>
    <row r="54" spans="1:35" ht="15" customHeight="1" x14ac:dyDescent="0.25">
      <c r="A54" s="191">
        <v>5</v>
      </c>
      <c r="B54" s="182">
        <v>40080</v>
      </c>
      <c r="C54" s="183" t="s">
        <v>81</v>
      </c>
      <c r="D54" s="184">
        <f>'ГП-4 2020 расклад'!D56</f>
        <v>132</v>
      </c>
      <c r="E54" s="185"/>
      <c r="F54" s="188">
        <f>'ГП-4 2023 расклад'!D53</f>
        <v>136</v>
      </c>
      <c r="G54" s="275">
        <f>'ГП-4 2024 расклад'!D53</f>
        <v>126</v>
      </c>
      <c r="H54" s="254">
        <f>'ГП-4 2020 расклад'!E56</f>
        <v>1</v>
      </c>
      <c r="I54" s="186"/>
      <c r="J54" s="310">
        <f>'ГП-4 2023 расклад'!E53</f>
        <v>2</v>
      </c>
      <c r="K54" s="294">
        <f>'ГП-4 2024 расклад'!E53</f>
        <v>2</v>
      </c>
      <c r="L54" s="286">
        <f>'ГП-4 2020 расклад'!F56</f>
        <v>0.75757575757575757</v>
      </c>
      <c r="M54" s="187"/>
      <c r="N54" s="247">
        <f>'ГП-4 2023 расклад'!F53</f>
        <v>1.4705882352941178</v>
      </c>
      <c r="O54" s="255">
        <f>'ГП-4 2024 расклад'!F53</f>
        <v>1.5873015873015872</v>
      </c>
      <c r="P54" s="316">
        <f>'ГП-4 2020 расклад'!G56</f>
        <v>55</v>
      </c>
      <c r="Q54" s="185"/>
      <c r="R54" s="182">
        <f>'ГП-4 2023 расклад'!G53</f>
        <v>75</v>
      </c>
      <c r="S54" s="318">
        <f>'ГП-4 2024 расклад'!G53</f>
        <v>73</v>
      </c>
      <c r="T54" s="325">
        <f>'ГП-4 2020 расклад'!H56</f>
        <v>41.666666666666664</v>
      </c>
      <c r="U54" s="187"/>
      <c r="V54" s="247">
        <f>'ГП-4 2023 расклад'!H53</f>
        <v>55.147058823529413</v>
      </c>
      <c r="W54" s="255">
        <f>'ГП-4 2024 расклад'!H53</f>
        <v>57.936507936507937</v>
      </c>
      <c r="X54" s="316">
        <f>'ГП-4 2020 расклад'!I56</f>
        <v>76</v>
      </c>
      <c r="Y54" s="185"/>
      <c r="Z54" s="182">
        <f>'ГП-4 2023 расклад'!I53</f>
        <v>59</v>
      </c>
      <c r="AA54" s="335">
        <f>'ГП-4 2024 расклад'!I53</f>
        <v>51</v>
      </c>
      <c r="AB54" s="302">
        <f>'ГП-4 2020 расклад'!J56</f>
        <v>57.575757575757578</v>
      </c>
      <c r="AC54" s="190"/>
      <c r="AD54" s="247">
        <f>'ГП-4 2023 расклад'!J53</f>
        <v>43.382352941176471</v>
      </c>
      <c r="AE54" s="247">
        <f>'ГП-4 2024 расклад'!J53</f>
        <v>40.476190476190474</v>
      </c>
      <c r="AF54" s="347">
        <f>'ГП-4 2020 расклад'!K56</f>
        <v>99.242424242424249</v>
      </c>
      <c r="AG54" s="129"/>
      <c r="AH54" s="339">
        <f>'ГП-4 2023 расклад'!K53</f>
        <v>98.529411764705884</v>
      </c>
      <c r="AI54" s="89">
        <f>'ГП-4 2024 расклад'!K53</f>
        <v>98.412698412698418</v>
      </c>
    </row>
    <row r="55" spans="1:35" ht="15" customHeight="1" x14ac:dyDescent="0.25">
      <c r="A55" s="191">
        <v>6</v>
      </c>
      <c r="B55" s="182">
        <v>40100</v>
      </c>
      <c r="C55" s="183" t="s">
        <v>34</v>
      </c>
      <c r="D55" s="184">
        <f>'ГП-4 2020 расклад'!D57</f>
        <v>131</v>
      </c>
      <c r="E55" s="185"/>
      <c r="F55" s="188">
        <f>'ГП-4 2023 расклад'!D54</f>
        <v>103</v>
      </c>
      <c r="G55" s="275">
        <f>'ГП-4 2024 расклад'!D54</f>
        <v>112</v>
      </c>
      <c r="H55" s="254">
        <f>'ГП-4 2020 расклад'!E57</f>
        <v>11</v>
      </c>
      <c r="I55" s="186"/>
      <c r="J55" s="310">
        <f>'ГП-4 2023 расклад'!E54</f>
        <v>4</v>
      </c>
      <c r="K55" s="294">
        <f>'ГП-4 2024 расклад'!E54</f>
        <v>1</v>
      </c>
      <c r="L55" s="286">
        <f>'ГП-4 2020 расклад'!F57</f>
        <v>8.3969465648854964</v>
      </c>
      <c r="M55" s="187"/>
      <c r="N55" s="247">
        <f>'ГП-4 2023 расклад'!F54</f>
        <v>3.883495145631068</v>
      </c>
      <c r="O55" s="255">
        <f>'ГП-4 2024 расклад'!F54</f>
        <v>0.8928571428571429</v>
      </c>
      <c r="P55" s="316">
        <f>'ГП-4 2020 расклад'!G57</f>
        <v>72</v>
      </c>
      <c r="Q55" s="185"/>
      <c r="R55" s="182">
        <f>'ГП-4 2023 расклад'!G54</f>
        <v>56</v>
      </c>
      <c r="S55" s="318">
        <f>'ГП-4 2024 расклад'!G54</f>
        <v>52</v>
      </c>
      <c r="T55" s="325">
        <f>'ГП-4 2020 расклад'!H57</f>
        <v>54.961832061068705</v>
      </c>
      <c r="U55" s="187"/>
      <c r="V55" s="247">
        <f>'ГП-4 2023 расклад'!H54</f>
        <v>54.368932038834949</v>
      </c>
      <c r="W55" s="255">
        <f>'ГП-4 2024 расклад'!H54</f>
        <v>46.428571428571431</v>
      </c>
      <c r="X55" s="316">
        <f>'ГП-4 2020 расклад'!I57</f>
        <v>48</v>
      </c>
      <c r="Y55" s="185"/>
      <c r="Z55" s="182">
        <f>'ГП-4 2023 расклад'!I54</f>
        <v>43</v>
      </c>
      <c r="AA55" s="335">
        <f>'ГП-4 2024 расклад'!I54</f>
        <v>59</v>
      </c>
      <c r="AB55" s="302">
        <f>'ГП-4 2020 расклад'!J57</f>
        <v>36.641221374045799</v>
      </c>
      <c r="AC55" s="190"/>
      <c r="AD55" s="247">
        <f>'ГП-4 2023 расклад'!J54</f>
        <v>41.747572815533978</v>
      </c>
      <c r="AE55" s="247">
        <f>'ГП-4 2024 расклад'!J54</f>
        <v>52.678571428571431</v>
      </c>
      <c r="AF55" s="347">
        <f>'ГП-4 2020 расклад'!K57</f>
        <v>91.603053435114504</v>
      </c>
      <c r="AG55" s="129"/>
      <c r="AH55" s="339">
        <f>'ГП-4 2023 расклад'!K54</f>
        <v>96.116504854368927</v>
      </c>
      <c r="AI55" s="89">
        <f>'ГП-4 2024 расклад'!K54</f>
        <v>99.107142857142861</v>
      </c>
    </row>
    <row r="56" spans="1:35" ht="15" customHeight="1" x14ac:dyDescent="0.25">
      <c r="A56" s="191">
        <v>7</v>
      </c>
      <c r="B56" s="182">
        <v>40020</v>
      </c>
      <c r="C56" s="183" t="s">
        <v>169</v>
      </c>
      <c r="D56" s="184">
        <f>'ГП-4 2020 расклад'!D58</f>
        <v>18</v>
      </c>
      <c r="E56" s="185"/>
      <c r="F56" s="188">
        <f>'ГП-4 2023 расклад'!D55</f>
        <v>30</v>
      </c>
      <c r="G56" s="275">
        <f>'ГП-4 2024 расклад'!D55</f>
        <v>26</v>
      </c>
      <c r="H56" s="254">
        <f>'ГП-4 2020 расклад'!E58</f>
        <v>0</v>
      </c>
      <c r="I56" s="186"/>
      <c r="J56" s="310">
        <f>'ГП-4 2023 расклад'!E55</f>
        <v>1</v>
      </c>
      <c r="K56" s="294">
        <f>'ГП-4 2024 расклад'!E55</f>
        <v>4</v>
      </c>
      <c r="L56" s="286">
        <f>'ГП-4 2020 расклад'!F58</f>
        <v>0</v>
      </c>
      <c r="M56" s="187"/>
      <c r="N56" s="247">
        <f>'ГП-4 2023 расклад'!F55</f>
        <v>3.3333333333333335</v>
      </c>
      <c r="O56" s="255">
        <f>'ГП-4 2024 расклад'!F55</f>
        <v>15.384615384615385</v>
      </c>
      <c r="P56" s="316">
        <f>'ГП-4 2020 расклад'!G58</f>
        <v>8</v>
      </c>
      <c r="Q56" s="185"/>
      <c r="R56" s="182">
        <f>'ГП-4 2023 расклад'!G55</f>
        <v>15</v>
      </c>
      <c r="S56" s="318">
        <f>'ГП-4 2024 расклад'!G55</f>
        <v>14</v>
      </c>
      <c r="T56" s="325">
        <f>'ГП-4 2020 расклад'!H58</f>
        <v>44.444444444444443</v>
      </c>
      <c r="U56" s="187"/>
      <c r="V56" s="247">
        <f>'ГП-4 2023 расклад'!H55</f>
        <v>50</v>
      </c>
      <c r="W56" s="255">
        <f>'ГП-4 2024 расклад'!H55</f>
        <v>53.846153846153847</v>
      </c>
      <c r="X56" s="316">
        <f>'ГП-4 2020 расклад'!I58</f>
        <v>10</v>
      </c>
      <c r="Y56" s="185"/>
      <c r="Z56" s="182">
        <f>'ГП-4 2023 расклад'!I55</f>
        <v>14</v>
      </c>
      <c r="AA56" s="335">
        <f>'ГП-4 2024 расклад'!I55</f>
        <v>8</v>
      </c>
      <c r="AB56" s="302">
        <f>'ГП-4 2020 расклад'!J58</f>
        <v>55.555555555555557</v>
      </c>
      <c r="AC56" s="190"/>
      <c r="AD56" s="247">
        <f>'ГП-4 2023 расклад'!J55</f>
        <v>46.666666666666664</v>
      </c>
      <c r="AE56" s="247">
        <f>'ГП-4 2024 расклад'!J55</f>
        <v>30.76923076923077</v>
      </c>
      <c r="AF56" s="347">
        <f>'ГП-4 2020 расклад'!K58</f>
        <v>100</v>
      </c>
      <c r="AG56" s="129"/>
      <c r="AH56" s="339">
        <f>'ГП-4 2023 расклад'!K55</f>
        <v>96.666666666666671</v>
      </c>
      <c r="AI56" s="89">
        <f>'ГП-4 2024 расклад'!K55</f>
        <v>84.615384615384613</v>
      </c>
    </row>
    <row r="57" spans="1:35" ht="15" customHeight="1" x14ac:dyDescent="0.25">
      <c r="A57" s="191">
        <v>8</v>
      </c>
      <c r="B57" s="182">
        <v>40031</v>
      </c>
      <c r="C57" s="183" t="s">
        <v>170</v>
      </c>
      <c r="D57" s="184">
        <f>'ГП-4 2020 расклад'!D59</f>
        <v>85</v>
      </c>
      <c r="E57" s="185"/>
      <c r="F57" s="188">
        <f>'ГП-4 2023 расклад'!D56</f>
        <v>110</v>
      </c>
      <c r="G57" s="275">
        <f>'ГП-4 2024 расклад'!D56</f>
        <v>109</v>
      </c>
      <c r="H57" s="254">
        <f>'ГП-4 2020 расклад'!E59</f>
        <v>14</v>
      </c>
      <c r="I57" s="186"/>
      <c r="J57" s="310">
        <f>'ГП-4 2023 расклад'!E56</f>
        <v>10</v>
      </c>
      <c r="K57" s="294">
        <f>'ГП-4 2024 расклад'!E56</f>
        <v>10</v>
      </c>
      <c r="L57" s="286">
        <f>'ГП-4 2020 расклад'!F59</f>
        <v>16.470588235294116</v>
      </c>
      <c r="M57" s="187"/>
      <c r="N57" s="247">
        <f>'ГП-4 2023 расклад'!F56</f>
        <v>9.0909090909090917</v>
      </c>
      <c r="O57" s="255">
        <f>'ГП-4 2024 расклад'!F56</f>
        <v>9.1743119266055047</v>
      </c>
      <c r="P57" s="316">
        <f>'ГП-4 2020 расклад'!G59</f>
        <v>46</v>
      </c>
      <c r="Q57" s="185"/>
      <c r="R57" s="182">
        <f>'ГП-4 2023 расклад'!G56</f>
        <v>61</v>
      </c>
      <c r="S57" s="318">
        <f>'ГП-4 2024 расклад'!G56</f>
        <v>64</v>
      </c>
      <c r="T57" s="325">
        <f>'ГП-4 2020 расклад'!H59</f>
        <v>54.117647058823529</v>
      </c>
      <c r="U57" s="187"/>
      <c r="V57" s="247">
        <f>'ГП-4 2023 расклад'!H56</f>
        <v>55.454545454545453</v>
      </c>
      <c r="W57" s="255">
        <f>'ГП-4 2024 расклад'!H56</f>
        <v>58.715596330275233</v>
      </c>
      <c r="X57" s="316">
        <f>'ГП-4 2020 расклад'!I59</f>
        <v>25</v>
      </c>
      <c r="Y57" s="185"/>
      <c r="Z57" s="182">
        <f>'ГП-4 2023 расклад'!I56</f>
        <v>39</v>
      </c>
      <c r="AA57" s="335">
        <f>'ГП-4 2024 расклад'!I56</f>
        <v>35</v>
      </c>
      <c r="AB57" s="302">
        <f>'ГП-4 2020 расклад'!J59</f>
        <v>29.411764705882351</v>
      </c>
      <c r="AC57" s="190"/>
      <c r="AD57" s="247">
        <f>'ГП-4 2023 расклад'!J56</f>
        <v>35.454545454545453</v>
      </c>
      <c r="AE57" s="247">
        <f>'ГП-4 2024 расклад'!J56</f>
        <v>32.110091743119263</v>
      </c>
      <c r="AF57" s="347">
        <f>'ГП-4 2020 расклад'!K59</f>
        <v>83.529411764705884</v>
      </c>
      <c r="AG57" s="129"/>
      <c r="AH57" s="339">
        <f>'ГП-4 2023 расклад'!K56</f>
        <v>90.909090909090907</v>
      </c>
      <c r="AI57" s="89">
        <f>'ГП-4 2024 расклад'!K56</f>
        <v>90.825688073394502</v>
      </c>
    </row>
    <row r="58" spans="1:35" ht="15" customHeight="1" x14ac:dyDescent="0.25">
      <c r="A58" s="191">
        <v>9</v>
      </c>
      <c r="B58" s="182">
        <v>40210</v>
      </c>
      <c r="C58" s="183" t="s">
        <v>35</v>
      </c>
      <c r="D58" s="184">
        <f>'ГП-4 2020 расклад'!D60</f>
        <v>44</v>
      </c>
      <c r="E58" s="185"/>
      <c r="F58" s="188">
        <f>'ГП-4 2023 расклад'!D57</f>
        <v>44</v>
      </c>
      <c r="G58" s="275">
        <f>'ГП-4 2024 расклад'!D57</f>
        <v>51</v>
      </c>
      <c r="H58" s="254">
        <f>'ГП-4 2020 расклад'!E60</f>
        <v>6</v>
      </c>
      <c r="I58" s="186"/>
      <c r="J58" s="310">
        <f>'ГП-4 2023 расклад'!E57</f>
        <v>2</v>
      </c>
      <c r="K58" s="294">
        <f>'ГП-4 2024 расклад'!E57</f>
        <v>8</v>
      </c>
      <c r="L58" s="286">
        <f>'ГП-4 2020 расклад'!F60</f>
        <v>13.636363636363637</v>
      </c>
      <c r="M58" s="187"/>
      <c r="N58" s="247">
        <f>'ГП-4 2023 расклад'!F57</f>
        <v>4.5454545454545459</v>
      </c>
      <c r="O58" s="255">
        <f>'ГП-4 2024 расклад'!F57</f>
        <v>15.686274509803921</v>
      </c>
      <c r="P58" s="316">
        <f>'ГП-4 2020 расклад'!G60</f>
        <v>25</v>
      </c>
      <c r="Q58" s="185"/>
      <c r="R58" s="182">
        <f>'ГП-4 2023 расклад'!G57</f>
        <v>26</v>
      </c>
      <c r="S58" s="318">
        <f>'ГП-4 2024 расклад'!G57</f>
        <v>27</v>
      </c>
      <c r="T58" s="325">
        <f>'ГП-4 2020 расклад'!H60</f>
        <v>56.81818181818182</v>
      </c>
      <c r="U58" s="187"/>
      <c r="V58" s="247">
        <f>'ГП-4 2023 расклад'!H57</f>
        <v>59.090909090909093</v>
      </c>
      <c r="W58" s="255">
        <f>'ГП-4 2024 расклад'!H57</f>
        <v>52.941176470588232</v>
      </c>
      <c r="X58" s="316">
        <f>'ГП-4 2020 расклад'!I60</f>
        <v>13</v>
      </c>
      <c r="Y58" s="185"/>
      <c r="Z58" s="182">
        <f>'ГП-4 2023 расклад'!I57</f>
        <v>16</v>
      </c>
      <c r="AA58" s="335">
        <f>'ГП-4 2024 расклад'!I57</f>
        <v>16</v>
      </c>
      <c r="AB58" s="302">
        <f>'ГП-4 2020 расклад'!J60</f>
        <v>29.545454545454547</v>
      </c>
      <c r="AC58" s="190"/>
      <c r="AD58" s="247">
        <f>'ГП-4 2023 расклад'!J57</f>
        <v>36.363636363636367</v>
      </c>
      <c r="AE58" s="247">
        <f>'ГП-4 2024 расклад'!J57</f>
        <v>31.372549019607842</v>
      </c>
      <c r="AF58" s="347">
        <f>'ГП-4 2020 расклад'!K60</f>
        <v>86.36363636363636</v>
      </c>
      <c r="AG58" s="129"/>
      <c r="AH58" s="339">
        <f>'ГП-4 2023 расклад'!K57</f>
        <v>95.454545454545453</v>
      </c>
      <c r="AI58" s="89">
        <f>'ГП-4 2024 расклад'!K57</f>
        <v>84.313725490196077</v>
      </c>
    </row>
    <row r="59" spans="1:35" ht="15" customHeight="1" x14ac:dyDescent="0.25">
      <c r="A59" s="184">
        <v>10</v>
      </c>
      <c r="B59" s="182">
        <v>40300</v>
      </c>
      <c r="C59" s="183" t="s">
        <v>82</v>
      </c>
      <c r="D59" s="184">
        <f>'ГП-4 2020 расклад'!D61</f>
        <v>29</v>
      </c>
      <c r="E59" s="185"/>
      <c r="F59" s="188">
        <f>'ГП-4 2023 расклад'!D58</f>
        <v>29</v>
      </c>
      <c r="G59" s="275">
        <f>'ГП-4 2024 расклад'!D58</f>
        <v>30</v>
      </c>
      <c r="H59" s="254">
        <f>'ГП-4 2020 расклад'!E61</f>
        <v>0</v>
      </c>
      <c r="I59" s="186"/>
      <c r="J59" s="310">
        <f>'ГП-4 2023 расклад'!E58</f>
        <v>1</v>
      </c>
      <c r="K59" s="294">
        <f>'ГП-4 2024 расклад'!E58</f>
        <v>3</v>
      </c>
      <c r="L59" s="286">
        <f>'ГП-4 2020 расклад'!F61</f>
        <v>0</v>
      </c>
      <c r="M59" s="187"/>
      <c r="N59" s="247">
        <f>'ГП-4 2023 расклад'!F58</f>
        <v>3.4482758620689653</v>
      </c>
      <c r="O59" s="255">
        <f>'ГП-4 2024 расклад'!F58</f>
        <v>10</v>
      </c>
      <c r="P59" s="316">
        <f>'ГП-4 2020 расклад'!G61</f>
        <v>14</v>
      </c>
      <c r="Q59" s="185"/>
      <c r="R59" s="182">
        <f>'ГП-4 2023 расклад'!G58</f>
        <v>19</v>
      </c>
      <c r="S59" s="318">
        <f>'ГП-4 2024 расклад'!G58</f>
        <v>18</v>
      </c>
      <c r="T59" s="325">
        <f>'ГП-4 2020 расклад'!H61</f>
        <v>48.275862068965516</v>
      </c>
      <c r="U59" s="187"/>
      <c r="V59" s="247">
        <f>'ГП-4 2023 расклад'!H58</f>
        <v>65.517241379310349</v>
      </c>
      <c r="W59" s="255">
        <f>'ГП-4 2024 расклад'!H58</f>
        <v>60</v>
      </c>
      <c r="X59" s="316">
        <f>'ГП-4 2020 расклад'!I61</f>
        <v>15</v>
      </c>
      <c r="Y59" s="185"/>
      <c r="Z59" s="182">
        <f>'ГП-4 2023 расклад'!I58</f>
        <v>9</v>
      </c>
      <c r="AA59" s="335">
        <f>'ГП-4 2024 расклад'!I58</f>
        <v>9</v>
      </c>
      <c r="AB59" s="302">
        <f>'ГП-4 2020 расклад'!J61</f>
        <v>51.724137931034484</v>
      </c>
      <c r="AC59" s="190"/>
      <c r="AD59" s="247">
        <f>'ГП-4 2023 расклад'!J58</f>
        <v>31.03448275862069</v>
      </c>
      <c r="AE59" s="247">
        <f>'ГП-4 2024 расклад'!J58</f>
        <v>30</v>
      </c>
      <c r="AF59" s="347">
        <f>'ГП-4 2020 расклад'!K61</f>
        <v>100</v>
      </c>
      <c r="AG59" s="129"/>
      <c r="AH59" s="339">
        <f>'ГП-4 2023 расклад'!K58</f>
        <v>96.551724137931032</v>
      </c>
      <c r="AI59" s="89">
        <f>'ГП-4 2024 расклад'!K58</f>
        <v>90</v>
      </c>
    </row>
    <row r="60" spans="1:35" ht="15" customHeight="1" x14ac:dyDescent="0.25">
      <c r="A60" s="191">
        <v>11</v>
      </c>
      <c r="B60" s="182">
        <v>40360</v>
      </c>
      <c r="C60" s="183" t="s">
        <v>36</v>
      </c>
      <c r="D60" s="184">
        <f>'ГП-4 2020 расклад'!D62</f>
        <v>67</v>
      </c>
      <c r="E60" s="185"/>
      <c r="F60" s="188">
        <f>'ГП-4 2023 расклад'!D59</f>
        <v>56</v>
      </c>
      <c r="G60" s="275">
        <f>'ГП-4 2024 расклад'!D59</f>
        <v>40</v>
      </c>
      <c r="H60" s="254">
        <f>'ГП-4 2020 расклад'!E62</f>
        <v>1</v>
      </c>
      <c r="I60" s="186"/>
      <c r="J60" s="310">
        <f>'ГП-4 2023 расклад'!E59</f>
        <v>0</v>
      </c>
      <c r="K60" s="294">
        <f>'ГП-4 2024 расклад'!E59</f>
        <v>1</v>
      </c>
      <c r="L60" s="286">
        <f>'ГП-4 2020 расклад'!F62</f>
        <v>1.4925373134328359</v>
      </c>
      <c r="M60" s="187"/>
      <c r="N60" s="247">
        <f>'ГП-4 2023 расклад'!F59</f>
        <v>0</v>
      </c>
      <c r="O60" s="255">
        <f>'ГП-4 2024 расклад'!F59</f>
        <v>2.5</v>
      </c>
      <c r="P60" s="316">
        <f>'ГП-4 2020 расклад'!G62</f>
        <v>40</v>
      </c>
      <c r="Q60" s="185"/>
      <c r="R60" s="182">
        <f>'ГП-4 2023 расклад'!G59</f>
        <v>29</v>
      </c>
      <c r="S60" s="318">
        <f>'ГП-4 2024 расклад'!G59</f>
        <v>21</v>
      </c>
      <c r="T60" s="325">
        <f>'ГП-4 2020 расклад'!H62</f>
        <v>59.701492537313435</v>
      </c>
      <c r="U60" s="187"/>
      <c r="V60" s="247">
        <f>'ГП-4 2023 расклад'!H59</f>
        <v>51.785714285714285</v>
      </c>
      <c r="W60" s="255">
        <f>'ГП-4 2024 расклад'!H59</f>
        <v>52.5</v>
      </c>
      <c r="X60" s="316">
        <f>'ГП-4 2020 расклад'!I62</f>
        <v>26</v>
      </c>
      <c r="Y60" s="185"/>
      <c r="Z60" s="182">
        <f>'ГП-4 2023 расклад'!I59</f>
        <v>27</v>
      </c>
      <c r="AA60" s="335">
        <f>'ГП-4 2024 расклад'!I59</f>
        <v>18</v>
      </c>
      <c r="AB60" s="302">
        <f>'ГП-4 2020 расклад'!J62</f>
        <v>38.805970149253731</v>
      </c>
      <c r="AC60" s="190"/>
      <c r="AD60" s="247">
        <f>'ГП-4 2023 расклад'!J59</f>
        <v>48.214285714285715</v>
      </c>
      <c r="AE60" s="247">
        <f>'ГП-4 2024 расклад'!J59</f>
        <v>45</v>
      </c>
      <c r="AF60" s="347">
        <f>'ГП-4 2020 расклад'!K62</f>
        <v>98.507462686567166</v>
      </c>
      <c r="AG60" s="129"/>
      <c r="AH60" s="339">
        <f>'ГП-4 2023 расклад'!K59</f>
        <v>100</v>
      </c>
      <c r="AI60" s="89">
        <f>'ГП-4 2024 расклад'!K59</f>
        <v>97.5</v>
      </c>
    </row>
    <row r="61" spans="1:35" ht="15" customHeight="1" x14ac:dyDescent="0.25">
      <c r="A61" s="191">
        <v>12</v>
      </c>
      <c r="B61" s="182">
        <v>40390</v>
      </c>
      <c r="C61" s="183" t="s">
        <v>83</v>
      </c>
      <c r="D61" s="184">
        <f>'ГП-4 2020 расклад'!D63</f>
        <v>78</v>
      </c>
      <c r="E61" s="185"/>
      <c r="F61" s="188">
        <f>'ГП-4 2023 расклад'!D60</f>
        <v>55</v>
      </c>
      <c r="G61" s="275">
        <f>'ГП-4 2024 расклад'!D60</f>
        <v>43</v>
      </c>
      <c r="H61" s="254">
        <f>'ГП-4 2020 расклад'!E63</f>
        <v>0</v>
      </c>
      <c r="I61" s="186"/>
      <c r="J61" s="310">
        <f>'ГП-4 2023 расклад'!E60</f>
        <v>3</v>
      </c>
      <c r="K61" s="294">
        <f>'ГП-4 2024 расклад'!E60</f>
        <v>6</v>
      </c>
      <c r="L61" s="286">
        <f>'ГП-4 2020 расклад'!F63</f>
        <v>0</v>
      </c>
      <c r="M61" s="187"/>
      <c r="N61" s="247">
        <f>'ГП-4 2023 расклад'!F60</f>
        <v>5.4545454545454541</v>
      </c>
      <c r="O61" s="255">
        <f>'ГП-4 2024 расклад'!F60</f>
        <v>13.953488372093023</v>
      </c>
      <c r="P61" s="316">
        <f>'ГП-4 2020 расклад'!G63</f>
        <v>33</v>
      </c>
      <c r="Q61" s="185"/>
      <c r="R61" s="182">
        <f>'ГП-4 2023 расклад'!G60</f>
        <v>32</v>
      </c>
      <c r="S61" s="318">
        <f>'ГП-4 2024 расклад'!G60</f>
        <v>19</v>
      </c>
      <c r="T61" s="325">
        <f>'ГП-4 2020 расклад'!H63</f>
        <v>42.307692307692307</v>
      </c>
      <c r="U61" s="187"/>
      <c r="V61" s="247">
        <f>'ГП-4 2023 расклад'!H60</f>
        <v>58.18181818181818</v>
      </c>
      <c r="W61" s="255">
        <f>'ГП-4 2024 расклад'!H60</f>
        <v>44.186046511627907</v>
      </c>
      <c r="X61" s="316">
        <f>'ГП-4 2020 расклад'!I63</f>
        <v>45</v>
      </c>
      <c r="Y61" s="185"/>
      <c r="Z61" s="182">
        <f>'ГП-4 2023 расклад'!I60</f>
        <v>20</v>
      </c>
      <c r="AA61" s="335">
        <f>'ГП-4 2024 расклад'!I60</f>
        <v>18</v>
      </c>
      <c r="AB61" s="302">
        <f>'ГП-4 2020 расклад'!J63</f>
        <v>57.692307692307693</v>
      </c>
      <c r="AC61" s="190"/>
      <c r="AD61" s="247">
        <f>'ГП-4 2023 расклад'!J60</f>
        <v>36.363636363636367</v>
      </c>
      <c r="AE61" s="247">
        <f>'ГП-4 2024 расклад'!J60</f>
        <v>41.860465116279073</v>
      </c>
      <c r="AF61" s="347">
        <f>'ГП-4 2020 расклад'!K63</f>
        <v>100</v>
      </c>
      <c r="AG61" s="129"/>
      <c r="AH61" s="339">
        <f>'ГП-4 2023 расклад'!K60</f>
        <v>94.545454545454547</v>
      </c>
      <c r="AI61" s="89">
        <f>'ГП-4 2024 расклад'!K60</f>
        <v>86.04651162790698</v>
      </c>
    </row>
    <row r="62" spans="1:35" ht="15" customHeight="1" x14ac:dyDescent="0.25">
      <c r="A62" s="191">
        <v>13</v>
      </c>
      <c r="B62" s="182">
        <v>40720</v>
      </c>
      <c r="C62" s="183" t="s">
        <v>171</v>
      </c>
      <c r="D62" s="184">
        <f>'ГП-4 2020 расклад'!D64</f>
        <v>81</v>
      </c>
      <c r="E62" s="185"/>
      <c r="F62" s="188">
        <f>'ГП-4 2023 расклад'!D61</f>
        <v>101</v>
      </c>
      <c r="G62" s="275">
        <f>'ГП-4 2024 расклад'!D61</f>
        <v>125</v>
      </c>
      <c r="H62" s="254">
        <f>'ГП-4 2020 расклад'!E64</f>
        <v>7</v>
      </c>
      <c r="I62" s="186"/>
      <c r="J62" s="310">
        <f>'ГП-4 2023 расклад'!E61</f>
        <v>0</v>
      </c>
      <c r="K62" s="294">
        <f>'ГП-4 2024 расклад'!E61</f>
        <v>11</v>
      </c>
      <c r="L62" s="286">
        <f>'ГП-4 2020 расклад'!F64</f>
        <v>8.6419753086419746</v>
      </c>
      <c r="M62" s="187"/>
      <c r="N62" s="247">
        <f>'ГП-4 2023 расклад'!F61</f>
        <v>0</v>
      </c>
      <c r="O62" s="255">
        <f>'ГП-4 2024 расклад'!F61</f>
        <v>8.8000000000000007</v>
      </c>
      <c r="P62" s="316">
        <f>'ГП-4 2020 расклад'!G64</f>
        <v>33</v>
      </c>
      <c r="Q62" s="185"/>
      <c r="R62" s="182">
        <f>'ГП-4 2023 расклад'!G61</f>
        <v>60</v>
      </c>
      <c r="S62" s="318">
        <f>'ГП-4 2024 расклад'!G61</f>
        <v>68</v>
      </c>
      <c r="T62" s="325">
        <f>'ГП-4 2020 расклад'!H64</f>
        <v>40.74074074074074</v>
      </c>
      <c r="U62" s="187"/>
      <c r="V62" s="247">
        <f>'ГП-4 2023 расклад'!H61</f>
        <v>59.405940594059409</v>
      </c>
      <c r="W62" s="255">
        <f>'ГП-4 2024 расклад'!H61</f>
        <v>54.4</v>
      </c>
      <c r="X62" s="316">
        <f>'ГП-4 2020 расклад'!I64</f>
        <v>41</v>
      </c>
      <c r="Y62" s="185"/>
      <c r="Z62" s="182">
        <f>'ГП-4 2023 расклад'!I61</f>
        <v>41</v>
      </c>
      <c r="AA62" s="335">
        <f>'ГП-4 2024 расклад'!I61</f>
        <v>46</v>
      </c>
      <c r="AB62" s="302">
        <f>'ГП-4 2020 расклад'!J64</f>
        <v>50.617283950617285</v>
      </c>
      <c r="AC62" s="190"/>
      <c r="AD62" s="247">
        <f>'ГП-4 2023 расклад'!J61</f>
        <v>40.594059405940591</v>
      </c>
      <c r="AE62" s="247">
        <f>'ГП-4 2024 расклад'!J61</f>
        <v>36.799999999999997</v>
      </c>
      <c r="AF62" s="347">
        <f>'ГП-4 2020 расклад'!K64</f>
        <v>91.358024691358025</v>
      </c>
      <c r="AG62" s="129"/>
      <c r="AH62" s="339">
        <f>'ГП-4 2023 расклад'!K61</f>
        <v>100</v>
      </c>
      <c r="AI62" s="89">
        <f>'ГП-4 2024 расклад'!K61</f>
        <v>91.2</v>
      </c>
    </row>
    <row r="63" spans="1:35" ht="15" customHeight="1" x14ac:dyDescent="0.25">
      <c r="A63" s="191">
        <v>14</v>
      </c>
      <c r="B63" s="182">
        <v>40730</v>
      </c>
      <c r="C63" s="183" t="s">
        <v>85</v>
      </c>
      <c r="D63" s="184">
        <f>'ГП-4 2020 расклад'!D65</f>
        <v>21</v>
      </c>
      <c r="E63" s="185"/>
      <c r="F63" s="188">
        <f>'ГП-4 2023 расклад'!D62</f>
        <v>23</v>
      </c>
      <c r="G63" s="275">
        <f>'ГП-4 2024 расклад'!D62</f>
        <v>35</v>
      </c>
      <c r="H63" s="254">
        <f>'ГП-4 2020 расклад'!E65</f>
        <v>1</v>
      </c>
      <c r="I63" s="186"/>
      <c r="J63" s="310">
        <f>'ГП-4 2023 расклад'!E62</f>
        <v>0</v>
      </c>
      <c r="K63" s="294">
        <f>'ГП-4 2024 расклад'!E62</f>
        <v>0</v>
      </c>
      <c r="L63" s="286">
        <f>'ГП-4 2020 расклад'!F65</f>
        <v>4.7619047619047619</v>
      </c>
      <c r="M63" s="187"/>
      <c r="N63" s="247">
        <f>'ГП-4 2023 расклад'!F62</f>
        <v>0</v>
      </c>
      <c r="O63" s="255">
        <f>'ГП-4 2024 расклад'!F62</f>
        <v>0</v>
      </c>
      <c r="P63" s="316">
        <f>'ГП-4 2020 расклад'!G65</f>
        <v>9</v>
      </c>
      <c r="Q63" s="185"/>
      <c r="R63" s="182">
        <f>'ГП-4 2023 расклад'!G62</f>
        <v>15</v>
      </c>
      <c r="S63" s="318">
        <f>'ГП-4 2024 расклад'!G62</f>
        <v>14</v>
      </c>
      <c r="T63" s="325">
        <f>'ГП-4 2020 расклад'!H65</f>
        <v>42.857142857142854</v>
      </c>
      <c r="U63" s="187"/>
      <c r="V63" s="247">
        <f>'ГП-4 2023 расклад'!H62</f>
        <v>65.217391304347828</v>
      </c>
      <c r="W63" s="255">
        <f>'ГП-4 2024 расклад'!H62</f>
        <v>40</v>
      </c>
      <c r="X63" s="316">
        <f>'ГП-4 2020 расклад'!I65</f>
        <v>11</v>
      </c>
      <c r="Y63" s="185"/>
      <c r="Z63" s="182">
        <f>'ГП-4 2023 расклад'!I62</f>
        <v>8</v>
      </c>
      <c r="AA63" s="335">
        <f>'ГП-4 2024 расклад'!I62</f>
        <v>21</v>
      </c>
      <c r="AB63" s="302">
        <f>'ГП-4 2020 расклад'!J65</f>
        <v>52.38095238095238</v>
      </c>
      <c r="AC63" s="190"/>
      <c r="AD63" s="247">
        <f>'ГП-4 2023 расклад'!J62</f>
        <v>34.782608695652172</v>
      </c>
      <c r="AE63" s="247">
        <f>'ГП-4 2024 расклад'!J62</f>
        <v>60</v>
      </c>
      <c r="AF63" s="347">
        <f>'ГП-4 2020 расклад'!K65</f>
        <v>95.238095238095241</v>
      </c>
      <c r="AG63" s="129"/>
      <c r="AH63" s="339">
        <f>'ГП-4 2023 расклад'!K62</f>
        <v>100</v>
      </c>
      <c r="AI63" s="89">
        <f>'ГП-4 2024 расклад'!K62</f>
        <v>100</v>
      </c>
    </row>
    <row r="64" spans="1:35" ht="15" customHeight="1" x14ac:dyDescent="0.25">
      <c r="A64" s="191">
        <v>15</v>
      </c>
      <c r="B64" s="182">
        <v>40820</v>
      </c>
      <c r="C64" s="183" t="s">
        <v>172</v>
      </c>
      <c r="D64" s="184">
        <f>'ГП-4 2020 расклад'!D66</f>
        <v>72</v>
      </c>
      <c r="E64" s="185"/>
      <c r="F64" s="188">
        <f>'ГП-4 2023 расклад'!D63</f>
        <v>96</v>
      </c>
      <c r="G64" s="275">
        <f>'ГП-4 2024 расклад'!D63</f>
        <v>83</v>
      </c>
      <c r="H64" s="254">
        <f>'ГП-4 2020 расклад'!E66</f>
        <v>2</v>
      </c>
      <c r="I64" s="186"/>
      <c r="J64" s="310">
        <f>'ГП-4 2023 расклад'!E63</f>
        <v>6</v>
      </c>
      <c r="K64" s="294">
        <f>'ГП-4 2024 расклад'!E63</f>
        <v>1</v>
      </c>
      <c r="L64" s="286">
        <f>'ГП-4 2020 расклад'!F66</f>
        <v>2.7777777777777777</v>
      </c>
      <c r="M64" s="187"/>
      <c r="N64" s="247">
        <f>'ГП-4 2023 расклад'!F63</f>
        <v>6.25</v>
      </c>
      <c r="O64" s="255">
        <f>'ГП-4 2024 расклад'!F63</f>
        <v>1.2048192771084338</v>
      </c>
      <c r="P64" s="316">
        <f>'ГП-4 2020 расклад'!G66</f>
        <v>37</v>
      </c>
      <c r="Q64" s="185"/>
      <c r="R64" s="182">
        <f>'ГП-4 2023 расклад'!G63</f>
        <v>48</v>
      </c>
      <c r="S64" s="318">
        <f>'ГП-4 2024 расклад'!G63</f>
        <v>43</v>
      </c>
      <c r="T64" s="325">
        <f>'ГП-4 2020 расклад'!H66</f>
        <v>51.388888888888886</v>
      </c>
      <c r="U64" s="187"/>
      <c r="V64" s="247">
        <f>'ГП-4 2023 расклад'!H63</f>
        <v>50</v>
      </c>
      <c r="W64" s="255">
        <f>'ГП-4 2024 расклад'!H63</f>
        <v>51.807228915662648</v>
      </c>
      <c r="X64" s="316">
        <f>'ГП-4 2020 расклад'!I66</f>
        <v>33</v>
      </c>
      <c r="Y64" s="185"/>
      <c r="Z64" s="182">
        <f>'ГП-4 2023 расклад'!I63</f>
        <v>42</v>
      </c>
      <c r="AA64" s="335">
        <f>'ГП-4 2024 расклад'!I63</f>
        <v>39</v>
      </c>
      <c r="AB64" s="302">
        <f>'ГП-4 2020 расклад'!J66</f>
        <v>45.833333333333336</v>
      </c>
      <c r="AC64" s="190"/>
      <c r="AD64" s="247">
        <f>'ГП-4 2023 расклад'!J63</f>
        <v>43.75</v>
      </c>
      <c r="AE64" s="247">
        <f>'ГП-4 2024 расклад'!J63</f>
        <v>46.987951807228917</v>
      </c>
      <c r="AF64" s="347">
        <f>'ГП-4 2020 расклад'!K66</f>
        <v>97.222222222222229</v>
      </c>
      <c r="AG64" s="129"/>
      <c r="AH64" s="339">
        <f>'ГП-4 2023 расклад'!K63</f>
        <v>93.75</v>
      </c>
      <c r="AI64" s="89">
        <f>'ГП-4 2024 расклад'!K63</f>
        <v>98.795180722891573</v>
      </c>
    </row>
    <row r="65" spans="1:35" ht="15" customHeight="1" x14ac:dyDescent="0.25">
      <c r="A65" s="191">
        <v>16</v>
      </c>
      <c r="B65" s="182">
        <v>40840</v>
      </c>
      <c r="C65" s="183" t="s">
        <v>37</v>
      </c>
      <c r="D65" s="184">
        <f>'ГП-4 2020 расклад'!D67</f>
        <v>90</v>
      </c>
      <c r="E65" s="185"/>
      <c r="F65" s="188">
        <f>'ГП-4 2023 расклад'!D64</f>
        <v>91</v>
      </c>
      <c r="G65" s="275">
        <f>'ГП-4 2024 расклад'!D64</f>
        <v>78</v>
      </c>
      <c r="H65" s="254">
        <f>'ГП-4 2020 расклад'!E67</f>
        <v>2</v>
      </c>
      <c r="I65" s="186"/>
      <c r="J65" s="310">
        <f>'ГП-4 2023 расклад'!E64</f>
        <v>8</v>
      </c>
      <c r="K65" s="294">
        <f>'ГП-4 2024 расклад'!E64</f>
        <v>0</v>
      </c>
      <c r="L65" s="286">
        <f>'ГП-4 2020 расклад'!F67</f>
        <v>2.2222222222222223</v>
      </c>
      <c r="M65" s="187"/>
      <c r="N65" s="247">
        <f>'ГП-4 2023 расклад'!F64</f>
        <v>8.791208791208792</v>
      </c>
      <c r="O65" s="255">
        <f>'ГП-4 2024 расклад'!F64</f>
        <v>0</v>
      </c>
      <c r="P65" s="316">
        <f>'ГП-4 2020 расклад'!G67</f>
        <v>43</v>
      </c>
      <c r="Q65" s="185"/>
      <c r="R65" s="182">
        <f>'ГП-4 2023 расклад'!G64</f>
        <v>56</v>
      </c>
      <c r="S65" s="318">
        <f>'ГП-4 2024 расклад'!G64</f>
        <v>39</v>
      </c>
      <c r="T65" s="325">
        <f>'ГП-4 2020 расклад'!H67</f>
        <v>47.777777777777779</v>
      </c>
      <c r="U65" s="187"/>
      <c r="V65" s="247">
        <f>'ГП-4 2023 расклад'!H64</f>
        <v>61.53846153846154</v>
      </c>
      <c r="W65" s="255">
        <f>'ГП-4 2024 расклад'!H64</f>
        <v>50</v>
      </c>
      <c r="X65" s="316">
        <f>'ГП-4 2020 расклад'!I67</f>
        <v>45</v>
      </c>
      <c r="Y65" s="185"/>
      <c r="Z65" s="182">
        <f>'ГП-4 2023 расклад'!I64</f>
        <v>27</v>
      </c>
      <c r="AA65" s="335">
        <f>'ГП-4 2024 расклад'!I64</f>
        <v>39</v>
      </c>
      <c r="AB65" s="302">
        <f>'ГП-4 2020 расклад'!J67</f>
        <v>50</v>
      </c>
      <c r="AC65" s="190"/>
      <c r="AD65" s="247">
        <f>'ГП-4 2023 расклад'!J64</f>
        <v>29.670329670329672</v>
      </c>
      <c r="AE65" s="247">
        <f>'ГП-4 2024 расклад'!J64</f>
        <v>50</v>
      </c>
      <c r="AF65" s="347">
        <f>'ГП-4 2020 расклад'!K67</f>
        <v>97.777777777777771</v>
      </c>
      <c r="AG65" s="129"/>
      <c r="AH65" s="339">
        <f>'ГП-4 2023 расклад'!K64</f>
        <v>91.208791208791212</v>
      </c>
      <c r="AI65" s="89">
        <f>'ГП-4 2024 расклад'!K64</f>
        <v>100</v>
      </c>
    </row>
    <row r="66" spans="1:35" ht="15" customHeight="1" x14ac:dyDescent="0.25">
      <c r="A66" s="184">
        <v>17</v>
      </c>
      <c r="B66" s="182">
        <v>40950</v>
      </c>
      <c r="C66" s="183" t="s">
        <v>38</v>
      </c>
      <c r="D66" s="184">
        <f>'ГП-4 2020 расклад'!D68</f>
        <v>104</v>
      </c>
      <c r="E66" s="185"/>
      <c r="F66" s="188">
        <f>'ГП-4 2023 расклад'!D65</f>
        <v>119</v>
      </c>
      <c r="G66" s="275">
        <f>'ГП-4 2024 расклад'!D65</f>
        <v>107</v>
      </c>
      <c r="H66" s="254">
        <f>'ГП-4 2020 расклад'!E68</f>
        <v>8</v>
      </c>
      <c r="I66" s="186"/>
      <c r="J66" s="310">
        <f>'ГП-4 2023 расклад'!E65</f>
        <v>3</v>
      </c>
      <c r="K66" s="294">
        <f>'ГП-4 2024 расклад'!E65</f>
        <v>0</v>
      </c>
      <c r="L66" s="286">
        <f>'ГП-4 2020 расклад'!F68</f>
        <v>7.6923076923076925</v>
      </c>
      <c r="M66" s="187"/>
      <c r="N66" s="247">
        <f>'ГП-4 2023 расклад'!F65</f>
        <v>2.5210084033613445</v>
      </c>
      <c r="O66" s="255">
        <f>'ГП-4 2024 расклад'!F65</f>
        <v>0</v>
      </c>
      <c r="P66" s="316">
        <f>'ГП-4 2020 расклад'!G68</f>
        <v>35</v>
      </c>
      <c r="Q66" s="185"/>
      <c r="R66" s="182">
        <f>'ГП-4 2023 расклад'!G65</f>
        <v>58</v>
      </c>
      <c r="S66" s="318">
        <f>'ГП-4 2024 расклад'!G65</f>
        <v>32</v>
      </c>
      <c r="T66" s="325">
        <f>'ГП-4 2020 расклад'!H68</f>
        <v>33.653846153846153</v>
      </c>
      <c r="U66" s="187"/>
      <c r="V66" s="247">
        <f>'ГП-4 2023 расклад'!H65</f>
        <v>48.739495798319325</v>
      </c>
      <c r="W66" s="255">
        <f>'ГП-4 2024 расклад'!H65</f>
        <v>29.906542056074766</v>
      </c>
      <c r="X66" s="316">
        <f>'ГП-4 2020 расклад'!I68</f>
        <v>61</v>
      </c>
      <c r="Y66" s="185"/>
      <c r="Z66" s="182">
        <f>'ГП-4 2023 расклад'!I65</f>
        <v>58</v>
      </c>
      <c r="AA66" s="335">
        <f>'ГП-4 2024 расклад'!I65</f>
        <v>75</v>
      </c>
      <c r="AB66" s="302">
        <f>'ГП-4 2020 расклад'!J68</f>
        <v>58.653846153846153</v>
      </c>
      <c r="AC66" s="190"/>
      <c r="AD66" s="247">
        <f>'ГП-4 2023 расклад'!J65</f>
        <v>48.739495798319325</v>
      </c>
      <c r="AE66" s="247">
        <f>'ГП-4 2024 расклад'!J65</f>
        <v>70.09345794392523</v>
      </c>
      <c r="AF66" s="347">
        <f>'ГП-4 2020 расклад'!K68</f>
        <v>92.307692307692307</v>
      </c>
      <c r="AG66" s="129"/>
      <c r="AH66" s="339">
        <f>'ГП-4 2023 расклад'!K65</f>
        <v>97.47899159663865</v>
      </c>
      <c r="AI66" s="89">
        <f>'ГП-4 2024 расклад'!K65</f>
        <v>100</v>
      </c>
    </row>
    <row r="67" spans="1:35" ht="15" customHeight="1" x14ac:dyDescent="0.25">
      <c r="A67" s="191">
        <v>18</v>
      </c>
      <c r="B67" s="182">
        <v>40990</v>
      </c>
      <c r="C67" s="183" t="s">
        <v>39</v>
      </c>
      <c r="D67" s="184">
        <f>'ГП-4 2020 расклад'!D69</f>
        <v>105</v>
      </c>
      <c r="E67" s="185"/>
      <c r="F67" s="188">
        <f>'ГП-4 2023 расклад'!D66</f>
        <v>131</v>
      </c>
      <c r="G67" s="275">
        <f>'ГП-4 2024 расклад'!D66</f>
        <v>102</v>
      </c>
      <c r="H67" s="254">
        <f>'ГП-4 2020 расклад'!E69</f>
        <v>4</v>
      </c>
      <c r="I67" s="186"/>
      <c r="J67" s="310">
        <f>'ГП-4 2023 расклад'!E66</f>
        <v>6</v>
      </c>
      <c r="K67" s="294">
        <f>'ГП-4 2024 расклад'!E66</f>
        <v>3</v>
      </c>
      <c r="L67" s="286">
        <f>'ГП-4 2020 расклад'!F69</f>
        <v>3.8095238095238093</v>
      </c>
      <c r="M67" s="187"/>
      <c r="N67" s="247">
        <f>'ГП-4 2023 расклад'!F66</f>
        <v>4.5801526717557248</v>
      </c>
      <c r="O67" s="255">
        <f>'ГП-4 2024 расклад'!F66</f>
        <v>2.9411764705882355</v>
      </c>
      <c r="P67" s="316">
        <f>'ГП-4 2020 расклад'!G69</f>
        <v>59</v>
      </c>
      <c r="Q67" s="185"/>
      <c r="R67" s="182">
        <f>'ГП-4 2023 расклад'!G66</f>
        <v>62</v>
      </c>
      <c r="S67" s="318">
        <f>'ГП-4 2024 расклад'!G66</f>
        <v>36</v>
      </c>
      <c r="T67" s="325">
        <f>'ГП-4 2020 расклад'!H69</f>
        <v>56.19047619047619</v>
      </c>
      <c r="U67" s="187"/>
      <c r="V67" s="247">
        <f>'ГП-4 2023 расклад'!H66</f>
        <v>47.328244274809158</v>
      </c>
      <c r="W67" s="255">
        <f>'ГП-4 2024 расклад'!H66</f>
        <v>35.294117647058826</v>
      </c>
      <c r="X67" s="316">
        <f>'ГП-4 2020 расклад'!I69</f>
        <v>42</v>
      </c>
      <c r="Y67" s="185"/>
      <c r="Z67" s="182">
        <f>'ГП-4 2023 расклад'!I66</f>
        <v>63</v>
      </c>
      <c r="AA67" s="335">
        <f>'ГП-4 2024 расклад'!I66</f>
        <v>63</v>
      </c>
      <c r="AB67" s="302">
        <f>'ГП-4 2020 расклад'!J69</f>
        <v>40</v>
      </c>
      <c r="AC67" s="190"/>
      <c r="AD67" s="247">
        <f>'ГП-4 2023 расклад'!J66</f>
        <v>48.091603053435115</v>
      </c>
      <c r="AE67" s="247">
        <f>'ГП-4 2024 расклад'!J66</f>
        <v>61.764705882352942</v>
      </c>
      <c r="AF67" s="347">
        <f>'ГП-4 2020 расклад'!K69</f>
        <v>96.19047619047619</v>
      </c>
      <c r="AG67" s="129"/>
      <c r="AH67" s="339">
        <f>'ГП-4 2023 расклад'!K66</f>
        <v>95.419847328244273</v>
      </c>
      <c r="AI67" s="89">
        <f>'ГП-4 2024 расклад'!K66</f>
        <v>97.058823529411768</v>
      </c>
    </row>
    <row r="68" spans="1:35" ht="15" customHeight="1" x14ac:dyDescent="0.25">
      <c r="A68" s="199">
        <v>19</v>
      </c>
      <c r="B68" s="192">
        <v>40133</v>
      </c>
      <c r="C68" s="193" t="s">
        <v>40</v>
      </c>
      <c r="D68" s="220">
        <f>'ГП-4 2020 расклад'!D70</f>
        <v>47</v>
      </c>
      <c r="E68" s="194"/>
      <c r="F68" s="197">
        <f>'ГП-4 2023 расклад'!D67</f>
        <v>96</v>
      </c>
      <c r="G68" s="276">
        <f>'ГП-4 2024 расклад'!D67</f>
        <v>85</v>
      </c>
      <c r="H68" s="258">
        <f>'ГП-4 2020 расклад'!E70</f>
        <v>3</v>
      </c>
      <c r="I68" s="195"/>
      <c r="J68" s="311">
        <f>'ГП-4 2023 расклад'!E67</f>
        <v>12</v>
      </c>
      <c r="K68" s="295">
        <f>'ГП-4 2024 расклад'!E67</f>
        <v>7</v>
      </c>
      <c r="L68" s="287">
        <f>'ГП-4 2020 расклад'!F70</f>
        <v>6.3829787234042552</v>
      </c>
      <c r="M68" s="196"/>
      <c r="N68" s="248">
        <f>'ГП-4 2023 расклад'!F67</f>
        <v>12.5</v>
      </c>
      <c r="O68" s="256">
        <f>'ГП-4 2024 расклад'!F67</f>
        <v>8.235294117647058</v>
      </c>
      <c r="P68" s="319">
        <f>'ГП-4 2020 расклад'!G70</f>
        <v>24</v>
      </c>
      <c r="Q68" s="194"/>
      <c r="R68" s="192">
        <f>'ГП-4 2023 расклад'!G67</f>
        <v>51</v>
      </c>
      <c r="S68" s="320">
        <f>'ГП-4 2024 расклад'!G67</f>
        <v>45</v>
      </c>
      <c r="T68" s="326">
        <f>'ГП-4 2020 расклад'!H70</f>
        <v>51.063829787234042</v>
      </c>
      <c r="U68" s="196"/>
      <c r="V68" s="248">
        <f>'ГП-4 2023 расклад'!H67</f>
        <v>53.125</v>
      </c>
      <c r="W68" s="256">
        <f>'ГП-4 2024 расклад'!H67</f>
        <v>52.941176470588232</v>
      </c>
      <c r="X68" s="319">
        <f>'ГП-4 2020 расклад'!I70</f>
        <v>20</v>
      </c>
      <c r="Y68" s="194"/>
      <c r="Z68" s="192">
        <f>'ГП-4 2023 расклад'!I67</f>
        <v>33</v>
      </c>
      <c r="AA68" s="336">
        <f>'ГП-4 2024 расклад'!I67</f>
        <v>33</v>
      </c>
      <c r="AB68" s="303">
        <f>'ГП-4 2020 расклад'!J70</f>
        <v>42.553191489361701</v>
      </c>
      <c r="AC68" s="198"/>
      <c r="AD68" s="248">
        <f>'ГП-4 2023 расклад'!J67</f>
        <v>34.375</v>
      </c>
      <c r="AE68" s="248">
        <f>'ГП-4 2024 расклад'!J67</f>
        <v>38.823529411764703</v>
      </c>
      <c r="AF68" s="348">
        <f>'ГП-4 2020 расклад'!K70</f>
        <v>93.61702127659575</v>
      </c>
      <c r="AG68" s="144"/>
      <c r="AH68" s="341">
        <f>'ГП-4 2023 расклад'!K67</f>
        <v>87.5</v>
      </c>
      <c r="AI68" s="89">
        <f>'ГП-4 2024 расклад'!K67</f>
        <v>91.764705882352942</v>
      </c>
    </row>
    <row r="69" spans="1:35" ht="15" customHeight="1" thickBot="1" x14ac:dyDescent="0.3">
      <c r="A69" s="221">
        <v>20</v>
      </c>
      <c r="B69" s="212">
        <v>40159</v>
      </c>
      <c r="C69" s="213" t="s">
        <v>173</v>
      </c>
      <c r="D69" s="222"/>
      <c r="E69" s="194"/>
      <c r="F69" s="197">
        <f>'ГП-4 2023 расклад'!D68</f>
        <v>104</v>
      </c>
      <c r="G69" s="276">
        <f>'ГП-4 2024 расклад'!D68</f>
        <v>182</v>
      </c>
      <c r="H69" s="258"/>
      <c r="I69" s="195"/>
      <c r="J69" s="311">
        <f>'ГП-4 2023 расклад'!E68</f>
        <v>7</v>
      </c>
      <c r="K69" s="295">
        <f>'ГП-4 2024 расклад'!E68</f>
        <v>23</v>
      </c>
      <c r="L69" s="287"/>
      <c r="M69" s="196"/>
      <c r="N69" s="248">
        <f>'ГП-4 2023 расклад'!F68</f>
        <v>6.7307692307692308</v>
      </c>
      <c r="O69" s="256">
        <f>'ГП-4 2024 расклад'!F68</f>
        <v>12.637362637362637</v>
      </c>
      <c r="P69" s="319"/>
      <c r="Q69" s="194"/>
      <c r="R69" s="192">
        <f>'ГП-4 2023 расклад'!G68</f>
        <v>61</v>
      </c>
      <c r="S69" s="320">
        <f>'ГП-4 2024 расклад'!G68</f>
        <v>92</v>
      </c>
      <c r="T69" s="328"/>
      <c r="U69" s="196"/>
      <c r="V69" s="248">
        <f>'ГП-4 2023 расклад'!H68</f>
        <v>58.653846153846153</v>
      </c>
      <c r="W69" s="256">
        <f>'ГП-4 2024 расклад'!H68</f>
        <v>50.549450549450547</v>
      </c>
      <c r="X69" s="220"/>
      <c r="Y69" s="194"/>
      <c r="Z69" s="192">
        <f>'ГП-4 2023 расклад'!I68</f>
        <v>36</v>
      </c>
      <c r="AA69" s="336">
        <f>'ГП-4 2024 расклад'!I68</f>
        <v>67</v>
      </c>
      <c r="AB69" s="332"/>
      <c r="AC69" s="198"/>
      <c r="AD69" s="248">
        <f>'ГП-4 2023 расклад'!J68</f>
        <v>34.615384615384613</v>
      </c>
      <c r="AE69" s="248">
        <f>'ГП-4 2024 расклад'!J68</f>
        <v>36.81318681318681</v>
      </c>
      <c r="AF69" s="355"/>
      <c r="AG69" s="144"/>
      <c r="AH69" s="341">
        <f>'ГП-4 2023 расклад'!K68</f>
        <v>93.269230769230774</v>
      </c>
      <c r="AI69" s="67">
        <f>'ГП-4 2024 расклад'!K68</f>
        <v>87.362637362637358</v>
      </c>
    </row>
    <row r="70" spans="1:35" ht="15" customHeight="1" thickBot="1" x14ac:dyDescent="0.3">
      <c r="A70" s="172"/>
      <c r="B70" s="201"/>
      <c r="C70" s="118" t="s">
        <v>116</v>
      </c>
      <c r="D70" s="203">
        <f>'ГП-4 2020 расклад'!D71</f>
        <v>1452</v>
      </c>
      <c r="E70" s="204"/>
      <c r="F70" s="117">
        <f>'ГП-4 2023 расклад'!D69</f>
        <v>1797</v>
      </c>
      <c r="G70" s="277">
        <f>'ГП-4 2024 расклад'!D69</f>
        <v>1716</v>
      </c>
      <c r="H70" s="203">
        <f>'ГП-4 2020 расклад'!E71</f>
        <v>39</v>
      </c>
      <c r="I70" s="204"/>
      <c r="J70" s="117">
        <f>'ГП-4 2023 расклад'!E69</f>
        <v>86</v>
      </c>
      <c r="K70" s="277">
        <f>'ГП-4 2024 расклад'!E69</f>
        <v>49</v>
      </c>
      <c r="L70" s="179">
        <f>'ГП-4 2020 расклад'!F71</f>
        <v>2.6859504132231407</v>
      </c>
      <c r="M70" s="179"/>
      <c r="N70" s="264">
        <f>'ГП-4 2023 расклад'!F69</f>
        <v>4.7857540345019478</v>
      </c>
      <c r="O70" s="205">
        <f>'ГП-4 2024 расклад'!F69</f>
        <v>2.8554778554778553</v>
      </c>
      <c r="P70" s="203">
        <f>'ГП-4 2020 расклад'!G71</f>
        <v>760</v>
      </c>
      <c r="Q70" s="204"/>
      <c r="R70" s="204">
        <f>'ГП-4 2023 расклад'!G69</f>
        <v>910</v>
      </c>
      <c r="S70" s="308">
        <f>'ГП-4 2024 расклад'!G69</f>
        <v>794</v>
      </c>
      <c r="T70" s="178">
        <f>'ГП-4 2020 расклад'!H71</f>
        <v>52.341597796143247</v>
      </c>
      <c r="U70" s="179"/>
      <c r="V70" s="264">
        <f>'ГП-4 2023 расклад'!H69</f>
        <v>50.639955481357816</v>
      </c>
      <c r="W70" s="205">
        <f>'ГП-4 2024 расклад'!H69</f>
        <v>46.270396270396269</v>
      </c>
      <c r="X70" s="203">
        <f>'ГП-4 2020 расклад'!I71</f>
        <v>653</v>
      </c>
      <c r="Y70" s="204"/>
      <c r="Z70" s="204">
        <f>'ГП-4 2023 расклад'!I69</f>
        <v>801</v>
      </c>
      <c r="AA70" s="308">
        <f>'ГП-4 2024 расклад'!I69</f>
        <v>873</v>
      </c>
      <c r="AB70" s="179">
        <f>'ГП-4 2020 расклад'!J71</f>
        <v>44.972451790633606</v>
      </c>
      <c r="AC70" s="179"/>
      <c r="AD70" s="264">
        <f>'ГП-4 2023 расклад'!J69</f>
        <v>44.574290484140235</v>
      </c>
      <c r="AE70" s="264">
        <f>'ГП-4 2024 расклад'!J69</f>
        <v>50.874125874125873</v>
      </c>
      <c r="AF70" s="178">
        <f>'ГП-4 2020 расклад'!K71</f>
        <v>96.923711215748497</v>
      </c>
      <c r="AG70" s="179"/>
      <c r="AH70" s="340">
        <f>'ГП-4 2023 расклад'!K69</f>
        <v>95.7324779042291</v>
      </c>
      <c r="AI70" s="128">
        <f>'ГП-4 2024 расклад'!K69</f>
        <v>96.884519579911526</v>
      </c>
    </row>
    <row r="71" spans="1:35" ht="15" customHeight="1" x14ac:dyDescent="0.25">
      <c r="A71" s="191">
        <v>1</v>
      </c>
      <c r="B71" s="223">
        <v>50040</v>
      </c>
      <c r="C71" s="183" t="s">
        <v>89</v>
      </c>
      <c r="D71" s="184">
        <f>'ГП-4 2020 расклад'!D72</f>
        <v>108</v>
      </c>
      <c r="E71" s="185"/>
      <c r="F71" s="188">
        <f>'ГП-4 2023 расклад'!D70</f>
        <v>146</v>
      </c>
      <c r="G71" s="275">
        <f>'ГП-4 2024 расклад'!D70</f>
        <v>126</v>
      </c>
      <c r="H71" s="254">
        <f>'ГП-4 2020 расклад'!E72</f>
        <v>0</v>
      </c>
      <c r="I71" s="186"/>
      <c r="J71" s="310">
        <f>'ГП-4 2023 расклад'!E70</f>
        <v>0</v>
      </c>
      <c r="K71" s="294">
        <f>'ГП-4 2024 расклад'!E70</f>
        <v>0</v>
      </c>
      <c r="L71" s="286">
        <f>'ГП-4 2020 расклад'!F72</f>
        <v>0</v>
      </c>
      <c r="M71" s="187"/>
      <c r="N71" s="247">
        <f>'ГП-4 2023 расклад'!F70</f>
        <v>0</v>
      </c>
      <c r="O71" s="255">
        <f>'ГП-4 2024 расклад'!F70</f>
        <v>0</v>
      </c>
      <c r="P71" s="316">
        <f>'ГП-4 2020 расклад'!G72</f>
        <v>48</v>
      </c>
      <c r="Q71" s="185"/>
      <c r="R71" s="182">
        <f>'ГП-4 2023 расклад'!G70</f>
        <v>73</v>
      </c>
      <c r="S71" s="317">
        <f>'ГП-4 2024 расклад'!G70</f>
        <v>51</v>
      </c>
      <c r="T71" s="324">
        <f>'ГП-4 2020 расклад'!H72</f>
        <v>44.444444444444443</v>
      </c>
      <c r="U71" s="189"/>
      <c r="V71" s="246">
        <f>'ГП-4 2023 расклад'!H70</f>
        <v>50</v>
      </c>
      <c r="W71" s="257">
        <f>'ГП-4 2024 расклад'!H70</f>
        <v>40.476190476190474</v>
      </c>
      <c r="X71" s="316">
        <f>'ГП-4 2020 расклад'!I72</f>
        <v>60</v>
      </c>
      <c r="Y71" s="185"/>
      <c r="Z71" s="182">
        <f>'ГП-4 2023 расклад'!I70</f>
        <v>73</v>
      </c>
      <c r="AA71" s="335">
        <f>'ГП-4 2024 расклад'!I70</f>
        <v>75</v>
      </c>
      <c r="AB71" s="302">
        <f>'ГП-4 2020 расклад'!J72</f>
        <v>55.555555555555557</v>
      </c>
      <c r="AC71" s="190"/>
      <c r="AD71" s="247">
        <f>'ГП-4 2023 расклад'!J70</f>
        <v>50</v>
      </c>
      <c r="AE71" s="247">
        <f>'ГП-4 2024 расклад'!J70</f>
        <v>59.523809523809526</v>
      </c>
      <c r="AF71" s="354">
        <f>'ГП-4 2020 расклад'!K72</f>
        <v>100</v>
      </c>
      <c r="AG71" s="134"/>
      <c r="AH71" s="342">
        <f>'ГП-4 2023 расклад'!K70</f>
        <v>100</v>
      </c>
      <c r="AI71" s="84">
        <f>'ГП-4 2024 расклад'!K70</f>
        <v>100</v>
      </c>
    </row>
    <row r="72" spans="1:35" ht="15" customHeight="1" x14ac:dyDescent="0.25">
      <c r="A72" s="191">
        <v>2</v>
      </c>
      <c r="B72" s="223">
        <v>50003</v>
      </c>
      <c r="C72" s="183" t="s">
        <v>88</v>
      </c>
      <c r="D72" s="184">
        <f>'ГП-4 2020 расклад'!D73</f>
        <v>91</v>
      </c>
      <c r="E72" s="185"/>
      <c r="F72" s="188">
        <f>'ГП-4 2023 расклад'!D71</f>
        <v>114</v>
      </c>
      <c r="G72" s="275">
        <f>'ГП-4 2024 расклад'!D71</f>
        <v>116</v>
      </c>
      <c r="H72" s="254">
        <f>'ГП-4 2020 расклад'!E73</f>
        <v>0</v>
      </c>
      <c r="I72" s="186"/>
      <c r="J72" s="310">
        <f>'ГП-4 2023 расклад'!E71</f>
        <v>14</v>
      </c>
      <c r="K72" s="294">
        <f>'ГП-4 2024 расклад'!E71</f>
        <v>1</v>
      </c>
      <c r="L72" s="286">
        <f>'ГП-4 2020 расклад'!F73</f>
        <v>0</v>
      </c>
      <c r="M72" s="187"/>
      <c r="N72" s="247">
        <f>'ГП-4 2023 расклад'!F71</f>
        <v>12.280701754385966</v>
      </c>
      <c r="O72" s="255">
        <f>'ГП-4 2024 расклад'!F71</f>
        <v>0.86206896551724133</v>
      </c>
      <c r="P72" s="316">
        <f>'ГП-4 2020 расклад'!G73</f>
        <v>45</v>
      </c>
      <c r="Q72" s="185"/>
      <c r="R72" s="182">
        <f>'ГП-4 2023 расклад'!G71</f>
        <v>65</v>
      </c>
      <c r="S72" s="318">
        <f>'ГП-4 2024 расклад'!G71</f>
        <v>46</v>
      </c>
      <c r="T72" s="325">
        <f>'ГП-4 2020 расклад'!H73</f>
        <v>49.450549450549453</v>
      </c>
      <c r="U72" s="187"/>
      <c r="V72" s="247">
        <f>'ГП-4 2023 расклад'!H71</f>
        <v>57.017543859649123</v>
      </c>
      <c r="W72" s="255">
        <f>'ГП-4 2024 расклад'!H71</f>
        <v>39.655172413793103</v>
      </c>
      <c r="X72" s="316">
        <f>'ГП-4 2020 расклад'!I73</f>
        <v>46</v>
      </c>
      <c r="Y72" s="185"/>
      <c r="Z72" s="182">
        <f>'ГП-4 2023 расклад'!I71</f>
        <v>35</v>
      </c>
      <c r="AA72" s="335">
        <f>'ГП-4 2024 расклад'!I71</f>
        <v>69</v>
      </c>
      <c r="AB72" s="302">
        <f>'ГП-4 2020 расклад'!J73</f>
        <v>50.549450549450547</v>
      </c>
      <c r="AC72" s="190"/>
      <c r="AD72" s="247">
        <f>'ГП-4 2023 расклад'!J71</f>
        <v>30.701754385964911</v>
      </c>
      <c r="AE72" s="247">
        <f>'ГП-4 2024 расклад'!J71</f>
        <v>59.482758620689658</v>
      </c>
      <c r="AF72" s="347">
        <f>'ГП-4 2020 расклад'!K73</f>
        <v>100</v>
      </c>
      <c r="AG72" s="129"/>
      <c r="AH72" s="339">
        <f>'ГП-4 2023 расклад'!K71</f>
        <v>87.719298245614041</v>
      </c>
      <c r="AI72" s="89">
        <f>'ГП-4 2024 расклад'!K71</f>
        <v>99.137931034482762</v>
      </c>
    </row>
    <row r="73" spans="1:35" ht="15" customHeight="1" x14ac:dyDescent="0.25">
      <c r="A73" s="191">
        <v>3</v>
      </c>
      <c r="B73" s="223">
        <v>50060</v>
      </c>
      <c r="C73" s="183" t="s">
        <v>174</v>
      </c>
      <c r="D73" s="184">
        <f>'ГП-4 2020 расклад'!D74</f>
        <v>134</v>
      </c>
      <c r="E73" s="185"/>
      <c r="F73" s="188">
        <f>'ГП-4 2023 расклад'!D72</f>
        <v>202</v>
      </c>
      <c r="G73" s="275">
        <f>'ГП-4 2024 расклад'!D72</f>
        <v>167</v>
      </c>
      <c r="H73" s="254">
        <f>'ГП-4 2020 расклад'!E74</f>
        <v>0</v>
      </c>
      <c r="I73" s="186"/>
      <c r="J73" s="310">
        <f>'ГП-4 2023 расклад'!E72</f>
        <v>30</v>
      </c>
      <c r="K73" s="294">
        <f>'ГП-4 2024 расклад'!E72</f>
        <v>8</v>
      </c>
      <c r="L73" s="286">
        <f>'ГП-4 2020 расклад'!F74</f>
        <v>0</v>
      </c>
      <c r="M73" s="187"/>
      <c r="N73" s="247">
        <f>'ГП-4 2023 расклад'!F72</f>
        <v>14.851485148514852</v>
      </c>
      <c r="O73" s="255">
        <f>'ГП-4 2024 расклад'!F72</f>
        <v>4.7904191616766463</v>
      </c>
      <c r="P73" s="316">
        <f>'ГП-4 2020 расклад'!G74</f>
        <v>66</v>
      </c>
      <c r="Q73" s="185"/>
      <c r="R73" s="182">
        <f>'ГП-4 2023 расклад'!G72</f>
        <v>108</v>
      </c>
      <c r="S73" s="318">
        <f>'ГП-4 2024 расклад'!G72</f>
        <v>63</v>
      </c>
      <c r="T73" s="325">
        <f>'ГП-4 2020 расклад'!H74</f>
        <v>49.253731343283583</v>
      </c>
      <c r="U73" s="187"/>
      <c r="V73" s="247">
        <f>'ГП-4 2023 расклад'!H72</f>
        <v>53.465346534653463</v>
      </c>
      <c r="W73" s="255">
        <f>'ГП-4 2024 расклад'!H72</f>
        <v>37.724550898203596</v>
      </c>
      <c r="X73" s="316">
        <f>'ГП-4 2020 расклад'!I74</f>
        <v>68</v>
      </c>
      <c r="Y73" s="185"/>
      <c r="Z73" s="182">
        <f>'ГП-4 2023 расклад'!I72</f>
        <v>64</v>
      </c>
      <c r="AA73" s="335">
        <f>'ГП-4 2024 расклад'!I72</f>
        <v>96</v>
      </c>
      <c r="AB73" s="302">
        <f>'ГП-4 2020 расклад'!J74</f>
        <v>50.746268656716417</v>
      </c>
      <c r="AC73" s="190"/>
      <c r="AD73" s="247">
        <f>'ГП-4 2023 расклад'!J72</f>
        <v>31.683168316831683</v>
      </c>
      <c r="AE73" s="247">
        <f>'ГП-4 2024 расклад'!J72</f>
        <v>57.485029940119759</v>
      </c>
      <c r="AF73" s="347">
        <f>'ГП-4 2020 расклад'!K74</f>
        <v>100</v>
      </c>
      <c r="AG73" s="129"/>
      <c r="AH73" s="339">
        <f>'ГП-4 2023 расклад'!K72</f>
        <v>85.148514851485146</v>
      </c>
      <c r="AI73" s="89">
        <f>'ГП-4 2024 расклад'!K72</f>
        <v>95.209580838323348</v>
      </c>
    </row>
    <row r="74" spans="1:35" ht="15" customHeight="1" x14ac:dyDescent="0.25">
      <c r="A74" s="191">
        <v>4</v>
      </c>
      <c r="B74" s="224">
        <v>50170</v>
      </c>
      <c r="C74" s="183" t="s">
        <v>175</v>
      </c>
      <c r="D74" s="184">
        <f>'ГП-4 2020 расклад'!D75</f>
        <v>72</v>
      </c>
      <c r="E74" s="185"/>
      <c r="F74" s="188">
        <f>'ГП-4 2023 расклад'!D73</f>
        <v>83</v>
      </c>
      <c r="G74" s="275">
        <f>'ГП-4 2024 расклад'!D73</f>
        <v>86</v>
      </c>
      <c r="H74" s="254">
        <f>'ГП-4 2020 расклад'!E75</f>
        <v>13</v>
      </c>
      <c r="I74" s="186"/>
      <c r="J74" s="310">
        <f>'ГП-4 2023 расклад'!E73</f>
        <v>2</v>
      </c>
      <c r="K74" s="294">
        <f>'ГП-4 2024 расклад'!E73</f>
        <v>10</v>
      </c>
      <c r="L74" s="286">
        <f>'ГП-4 2020 расклад'!F75</f>
        <v>18.055555555555557</v>
      </c>
      <c r="M74" s="187"/>
      <c r="N74" s="247">
        <f>'ГП-4 2023 расклад'!F73</f>
        <v>2.4096385542168677</v>
      </c>
      <c r="O74" s="255">
        <f>'ГП-4 2024 расклад'!F73</f>
        <v>11.627906976744185</v>
      </c>
      <c r="P74" s="316">
        <f>'ГП-4 2020 расклад'!G75</f>
        <v>38</v>
      </c>
      <c r="Q74" s="185"/>
      <c r="R74" s="182">
        <f>'ГП-4 2023 расклад'!G73</f>
        <v>46</v>
      </c>
      <c r="S74" s="318">
        <f>'ГП-4 2024 расклад'!G73</f>
        <v>36</v>
      </c>
      <c r="T74" s="325">
        <f>'ГП-4 2020 расклад'!H75</f>
        <v>52.777777777777779</v>
      </c>
      <c r="U74" s="187"/>
      <c r="V74" s="247">
        <f>'ГП-4 2023 расклад'!H73</f>
        <v>55.421686746987952</v>
      </c>
      <c r="W74" s="255">
        <f>'ГП-4 2024 расклад'!H73</f>
        <v>41.860465116279073</v>
      </c>
      <c r="X74" s="316">
        <f>'ГП-4 2020 расклад'!I75</f>
        <v>21</v>
      </c>
      <c r="Y74" s="185"/>
      <c r="Z74" s="182">
        <f>'ГП-4 2023 расклад'!I73</f>
        <v>35</v>
      </c>
      <c r="AA74" s="335">
        <f>'ГП-4 2024 расклад'!I73</f>
        <v>40</v>
      </c>
      <c r="AB74" s="302">
        <f>'ГП-4 2020 расклад'!J75</f>
        <v>29.166666666666668</v>
      </c>
      <c r="AC74" s="190"/>
      <c r="AD74" s="247">
        <f>'ГП-4 2023 расклад'!J73</f>
        <v>42.168674698795179</v>
      </c>
      <c r="AE74" s="247">
        <f>'ГП-4 2024 расклад'!J73</f>
        <v>46.511627906976742</v>
      </c>
      <c r="AF74" s="347">
        <f>'ГП-4 2020 расклад'!K75</f>
        <v>81.944444444444443</v>
      </c>
      <c r="AG74" s="129"/>
      <c r="AH74" s="339">
        <f>'ГП-4 2023 расклад'!K73</f>
        <v>97.590361445783131</v>
      </c>
      <c r="AI74" s="89">
        <f>'ГП-4 2024 расклад'!K73</f>
        <v>88.372093023255815</v>
      </c>
    </row>
    <row r="75" spans="1:35" ht="15" customHeight="1" x14ac:dyDescent="0.25">
      <c r="A75" s="191">
        <v>5</v>
      </c>
      <c r="B75" s="182">
        <v>50230</v>
      </c>
      <c r="C75" s="183" t="s">
        <v>92</v>
      </c>
      <c r="D75" s="184">
        <f>'ГП-4 2020 расклад'!D76</f>
        <v>95</v>
      </c>
      <c r="E75" s="185"/>
      <c r="F75" s="188">
        <f>'ГП-4 2023 расклад'!D74</f>
        <v>88</v>
      </c>
      <c r="G75" s="275">
        <f>'ГП-4 2024 расклад'!D74</f>
        <v>82</v>
      </c>
      <c r="H75" s="254">
        <f>'ГП-4 2020 расклад'!E76</f>
        <v>1</v>
      </c>
      <c r="I75" s="186"/>
      <c r="J75" s="310">
        <f>'ГП-4 2023 расклад'!E74</f>
        <v>3</v>
      </c>
      <c r="K75" s="294">
        <f>'ГП-4 2024 расклад'!E74</f>
        <v>0</v>
      </c>
      <c r="L75" s="286">
        <f>'ГП-4 2020 расклад'!F76</f>
        <v>1.0526315789473684</v>
      </c>
      <c r="M75" s="187"/>
      <c r="N75" s="247">
        <f>'ГП-4 2023 расклад'!F74</f>
        <v>3.4090909090909092</v>
      </c>
      <c r="O75" s="255">
        <f>'ГП-4 2024 расклад'!F74</f>
        <v>0</v>
      </c>
      <c r="P75" s="316">
        <f>'ГП-4 2020 расклад'!G76</f>
        <v>56</v>
      </c>
      <c r="Q75" s="185"/>
      <c r="R75" s="182">
        <f>'ГП-4 2023 расклад'!G74</f>
        <v>41</v>
      </c>
      <c r="S75" s="318">
        <f>'ГП-4 2024 расклад'!G74</f>
        <v>35</v>
      </c>
      <c r="T75" s="325">
        <f>'ГП-4 2020 расклад'!H76</f>
        <v>58.94736842105263</v>
      </c>
      <c r="U75" s="187"/>
      <c r="V75" s="247">
        <f>'ГП-4 2023 расклад'!H74</f>
        <v>46.590909090909093</v>
      </c>
      <c r="W75" s="255">
        <f>'ГП-4 2024 расклад'!H74</f>
        <v>42.68292682926829</v>
      </c>
      <c r="X75" s="316">
        <f>'ГП-4 2020 расклад'!I76</f>
        <v>38</v>
      </c>
      <c r="Y75" s="185"/>
      <c r="Z75" s="182">
        <f>'ГП-4 2023 расклад'!I74</f>
        <v>44</v>
      </c>
      <c r="AA75" s="335">
        <f>'ГП-4 2024 расклад'!I74</f>
        <v>47</v>
      </c>
      <c r="AB75" s="302">
        <f>'ГП-4 2020 расклад'!J76</f>
        <v>40</v>
      </c>
      <c r="AC75" s="190"/>
      <c r="AD75" s="247">
        <f>'ГП-4 2023 расклад'!J74</f>
        <v>50</v>
      </c>
      <c r="AE75" s="247">
        <f>'ГП-4 2024 расклад'!J74</f>
        <v>57.31707317073171</v>
      </c>
      <c r="AF75" s="347">
        <f>'ГП-4 2020 расклад'!K76</f>
        <v>98.94736842105263</v>
      </c>
      <c r="AG75" s="129"/>
      <c r="AH75" s="339">
        <f>'ГП-4 2023 расклад'!K74</f>
        <v>96.590909090909093</v>
      </c>
      <c r="AI75" s="89">
        <f>'ГП-4 2024 расклад'!K74</f>
        <v>100</v>
      </c>
    </row>
    <row r="76" spans="1:35" ht="15" customHeight="1" x14ac:dyDescent="0.25">
      <c r="A76" s="191">
        <v>6</v>
      </c>
      <c r="B76" s="182">
        <v>50340</v>
      </c>
      <c r="C76" s="183" t="s">
        <v>176</v>
      </c>
      <c r="D76" s="184">
        <f>'ГП-4 2020 расклад'!D77</f>
        <v>84</v>
      </c>
      <c r="E76" s="185"/>
      <c r="F76" s="188">
        <f>'ГП-4 2023 расклад'!D75</f>
        <v>89</v>
      </c>
      <c r="G76" s="275">
        <f>'ГП-4 2024 расклад'!D75</f>
        <v>100</v>
      </c>
      <c r="H76" s="254">
        <f>'ГП-4 2020 расклад'!E77</f>
        <v>0</v>
      </c>
      <c r="I76" s="186"/>
      <c r="J76" s="310">
        <f>'ГП-4 2023 расклад'!E75</f>
        <v>4</v>
      </c>
      <c r="K76" s="294">
        <f>'ГП-4 2024 расклад'!E75</f>
        <v>4</v>
      </c>
      <c r="L76" s="286">
        <f>'ГП-4 2020 расклад'!F77</f>
        <v>0</v>
      </c>
      <c r="M76" s="187"/>
      <c r="N76" s="247">
        <f>'ГП-4 2023 расклад'!F75</f>
        <v>4.4943820224719104</v>
      </c>
      <c r="O76" s="255">
        <f>'ГП-4 2024 расклад'!F75</f>
        <v>4</v>
      </c>
      <c r="P76" s="316">
        <f>'ГП-4 2020 расклад'!G77</f>
        <v>45</v>
      </c>
      <c r="Q76" s="185"/>
      <c r="R76" s="182">
        <f>'ГП-4 2023 расклад'!G75</f>
        <v>52</v>
      </c>
      <c r="S76" s="318">
        <f>'ГП-4 2024 расклад'!G75</f>
        <v>53</v>
      </c>
      <c r="T76" s="325">
        <f>'ГП-4 2020 расклад'!H77</f>
        <v>53.571428571428569</v>
      </c>
      <c r="U76" s="187"/>
      <c r="V76" s="247">
        <f>'ГП-4 2023 расклад'!H75</f>
        <v>58.426966292134829</v>
      </c>
      <c r="W76" s="255">
        <f>'ГП-4 2024 расклад'!H75</f>
        <v>53</v>
      </c>
      <c r="X76" s="316">
        <f>'ГП-4 2020 расклад'!I77</f>
        <v>39</v>
      </c>
      <c r="Y76" s="185"/>
      <c r="Z76" s="182">
        <f>'ГП-4 2023 расклад'!I75</f>
        <v>33</v>
      </c>
      <c r="AA76" s="335">
        <f>'ГП-4 2024 расклад'!I75</f>
        <v>43</v>
      </c>
      <c r="AB76" s="302">
        <f>'ГП-4 2020 расклад'!J77</f>
        <v>46.428571428571431</v>
      </c>
      <c r="AC76" s="190"/>
      <c r="AD76" s="247">
        <f>'ГП-4 2023 расклад'!J75</f>
        <v>37.078651685393261</v>
      </c>
      <c r="AE76" s="247">
        <f>'ГП-4 2024 расклад'!J75</f>
        <v>43</v>
      </c>
      <c r="AF76" s="347">
        <f>'ГП-4 2020 расклад'!K77</f>
        <v>100</v>
      </c>
      <c r="AG76" s="129"/>
      <c r="AH76" s="339">
        <f>'ГП-4 2023 расклад'!K75</f>
        <v>95.50561797752809</v>
      </c>
      <c r="AI76" s="89">
        <f>'ГП-4 2024 расклад'!K75</f>
        <v>96</v>
      </c>
    </row>
    <row r="77" spans="1:35" ht="15" customHeight="1" x14ac:dyDescent="0.25">
      <c r="A77" s="191">
        <v>7</v>
      </c>
      <c r="B77" s="182">
        <v>50420</v>
      </c>
      <c r="C77" s="183" t="s">
        <v>177</v>
      </c>
      <c r="D77" s="184">
        <f>'ГП-4 2020 расклад'!D78</f>
        <v>101</v>
      </c>
      <c r="E77" s="185"/>
      <c r="F77" s="188">
        <f>'ГП-4 2023 расклад'!D76</f>
        <v>89</v>
      </c>
      <c r="G77" s="275">
        <f>'ГП-4 2024 расклад'!D76</f>
        <v>94</v>
      </c>
      <c r="H77" s="254">
        <f>'ГП-4 2020 расклад'!E78</f>
        <v>0</v>
      </c>
      <c r="I77" s="186"/>
      <c r="J77" s="310">
        <f>'ГП-4 2023 расклад'!E76</f>
        <v>0</v>
      </c>
      <c r="K77" s="294">
        <f>'ГП-4 2024 расклад'!E76</f>
        <v>0</v>
      </c>
      <c r="L77" s="286">
        <f>'ГП-4 2020 расклад'!F78</f>
        <v>0</v>
      </c>
      <c r="M77" s="187"/>
      <c r="N77" s="247">
        <f>'ГП-4 2023 расклад'!F76</f>
        <v>0</v>
      </c>
      <c r="O77" s="255">
        <f>'ГП-4 2024 расклад'!F76</f>
        <v>0</v>
      </c>
      <c r="P77" s="316">
        <f>'ГП-4 2020 расклад'!G78</f>
        <v>62</v>
      </c>
      <c r="Q77" s="185"/>
      <c r="R77" s="182">
        <f>'ГП-4 2023 расклад'!G76</f>
        <v>31</v>
      </c>
      <c r="S77" s="318">
        <f>'ГП-4 2024 расклад'!G76</f>
        <v>52</v>
      </c>
      <c r="T77" s="325">
        <f>'ГП-4 2020 расклад'!H78</f>
        <v>61.386138613861384</v>
      </c>
      <c r="U77" s="187"/>
      <c r="V77" s="247">
        <f>'ГП-4 2023 расклад'!H76</f>
        <v>34.831460674157306</v>
      </c>
      <c r="W77" s="255">
        <f>'ГП-4 2024 расклад'!H76</f>
        <v>55.319148936170215</v>
      </c>
      <c r="X77" s="316">
        <f>'ГП-4 2020 расклад'!I78</f>
        <v>39</v>
      </c>
      <c r="Y77" s="185"/>
      <c r="Z77" s="182">
        <f>'ГП-4 2023 расклад'!I76</f>
        <v>58</v>
      </c>
      <c r="AA77" s="335">
        <f>'ГП-4 2024 расклад'!I76</f>
        <v>42</v>
      </c>
      <c r="AB77" s="302">
        <f>'ГП-4 2020 расклад'!J78</f>
        <v>38.613861386138616</v>
      </c>
      <c r="AC77" s="190"/>
      <c r="AD77" s="247">
        <f>'ГП-4 2023 расклад'!J76</f>
        <v>65.168539325842701</v>
      </c>
      <c r="AE77" s="247">
        <f>'ГП-4 2024 расклад'!J76</f>
        <v>44.680851063829785</v>
      </c>
      <c r="AF77" s="347">
        <f>'ГП-4 2020 расклад'!K78</f>
        <v>100</v>
      </c>
      <c r="AG77" s="129"/>
      <c r="AH77" s="339">
        <f>'ГП-4 2023 расклад'!K76</f>
        <v>100</v>
      </c>
      <c r="AI77" s="89">
        <f>'ГП-4 2024 расклад'!K76</f>
        <v>100</v>
      </c>
    </row>
    <row r="78" spans="1:35" ht="15" customHeight="1" x14ac:dyDescent="0.25">
      <c r="A78" s="191">
        <v>8</v>
      </c>
      <c r="B78" s="182">
        <v>50450</v>
      </c>
      <c r="C78" s="183" t="s">
        <v>178</v>
      </c>
      <c r="D78" s="184">
        <f>'ГП-4 2020 расклад'!D79</f>
        <v>142</v>
      </c>
      <c r="E78" s="185"/>
      <c r="F78" s="188">
        <f>'ГП-4 2023 расклад'!D77</f>
        <v>173</v>
      </c>
      <c r="G78" s="275">
        <f>'ГП-4 2024 расклад'!D77</f>
        <v>149</v>
      </c>
      <c r="H78" s="254">
        <f>'ГП-4 2020 расклад'!E79</f>
        <v>6</v>
      </c>
      <c r="I78" s="186"/>
      <c r="J78" s="310">
        <f>'ГП-4 2023 расклад'!E77</f>
        <v>1</v>
      </c>
      <c r="K78" s="294">
        <f>'ГП-4 2024 расклад'!E77</f>
        <v>2</v>
      </c>
      <c r="L78" s="286">
        <f>'ГП-4 2020 расклад'!F79</f>
        <v>4.225352112676056</v>
      </c>
      <c r="M78" s="187"/>
      <c r="N78" s="247">
        <f>'ГП-4 2023 расклад'!F77</f>
        <v>0.5780346820809249</v>
      </c>
      <c r="O78" s="255">
        <f>'ГП-4 2024 расклад'!F77</f>
        <v>1.3422818791946309</v>
      </c>
      <c r="P78" s="316">
        <f>'ГП-4 2020 расклад'!G79</f>
        <v>80</v>
      </c>
      <c r="Q78" s="185"/>
      <c r="R78" s="182">
        <f>'ГП-4 2023 расклад'!G77</f>
        <v>95</v>
      </c>
      <c r="S78" s="318">
        <f>'ГП-4 2024 расклад'!G77</f>
        <v>62</v>
      </c>
      <c r="T78" s="325">
        <f>'ГП-4 2020 расклад'!H79</f>
        <v>56.338028169014088</v>
      </c>
      <c r="U78" s="187"/>
      <c r="V78" s="247">
        <f>'ГП-4 2023 расклад'!H77</f>
        <v>54.913294797687861</v>
      </c>
      <c r="W78" s="255">
        <f>'ГП-4 2024 расклад'!H77</f>
        <v>41.61073825503356</v>
      </c>
      <c r="X78" s="316">
        <f>'ГП-4 2020 расклад'!I79</f>
        <v>56</v>
      </c>
      <c r="Y78" s="185"/>
      <c r="Z78" s="182">
        <f>'ГП-4 2023 расклад'!I77</f>
        <v>77</v>
      </c>
      <c r="AA78" s="335">
        <f>'ГП-4 2024 расклад'!I77</f>
        <v>85</v>
      </c>
      <c r="AB78" s="302">
        <f>'ГП-4 2020 расклад'!J79</f>
        <v>39.436619718309856</v>
      </c>
      <c r="AC78" s="190"/>
      <c r="AD78" s="247">
        <f>'ГП-4 2023 расклад'!J77</f>
        <v>44.508670520231213</v>
      </c>
      <c r="AE78" s="247">
        <f>'ГП-4 2024 расклад'!J77</f>
        <v>57.04697986577181</v>
      </c>
      <c r="AF78" s="347">
        <f>'ГП-4 2020 расклад'!K79</f>
        <v>95.774647887323937</v>
      </c>
      <c r="AG78" s="129"/>
      <c r="AH78" s="339">
        <f>'ГП-4 2023 расклад'!K77</f>
        <v>99.421965317919074</v>
      </c>
      <c r="AI78" s="89">
        <f>'ГП-4 2024 расклад'!K77</f>
        <v>98.65771812080537</v>
      </c>
    </row>
    <row r="79" spans="1:35" ht="15" customHeight="1" x14ac:dyDescent="0.25">
      <c r="A79" s="191">
        <v>9</v>
      </c>
      <c r="B79" s="182">
        <v>50620</v>
      </c>
      <c r="C79" s="183" t="s">
        <v>96</v>
      </c>
      <c r="D79" s="184">
        <f>'ГП-4 2020 расклад'!D80</f>
        <v>52</v>
      </c>
      <c r="E79" s="185"/>
      <c r="F79" s="188">
        <f>'ГП-4 2023 расклад'!D78</f>
        <v>65</v>
      </c>
      <c r="G79" s="275">
        <f>'ГП-4 2024 расклад'!D78</f>
        <v>66</v>
      </c>
      <c r="H79" s="254">
        <f>'ГП-4 2020 расклад'!E80</f>
        <v>3</v>
      </c>
      <c r="I79" s="186"/>
      <c r="J79" s="310">
        <f>'ГП-4 2023 расклад'!E78</f>
        <v>2</v>
      </c>
      <c r="K79" s="294">
        <f>'ГП-4 2024 расклад'!E78</f>
        <v>1</v>
      </c>
      <c r="L79" s="286">
        <f>'ГП-4 2020 расклад'!F80</f>
        <v>5.7692307692307692</v>
      </c>
      <c r="M79" s="187"/>
      <c r="N79" s="247">
        <f>'ГП-4 2023 расклад'!F78</f>
        <v>3.0769230769230771</v>
      </c>
      <c r="O79" s="255">
        <f>'ГП-4 2024 расклад'!F78</f>
        <v>1.5151515151515151</v>
      </c>
      <c r="P79" s="316">
        <f>'ГП-4 2020 расклад'!G80</f>
        <v>22</v>
      </c>
      <c r="Q79" s="185"/>
      <c r="R79" s="182">
        <f>'ГП-4 2023 расклад'!G78</f>
        <v>35</v>
      </c>
      <c r="S79" s="318">
        <f>'ГП-4 2024 расклад'!G78</f>
        <v>46</v>
      </c>
      <c r="T79" s="325">
        <f>'ГП-4 2020 расклад'!H80</f>
        <v>42.307692307692307</v>
      </c>
      <c r="U79" s="187"/>
      <c r="V79" s="247">
        <f>'ГП-4 2023 расклад'!H78</f>
        <v>53.846153846153847</v>
      </c>
      <c r="W79" s="255">
        <f>'ГП-4 2024 расклад'!H78</f>
        <v>69.696969696969703</v>
      </c>
      <c r="X79" s="316">
        <f>'ГП-4 2020 расклад'!I80</f>
        <v>27</v>
      </c>
      <c r="Y79" s="185"/>
      <c r="Z79" s="182">
        <f>'ГП-4 2023 расклад'!I78</f>
        <v>28</v>
      </c>
      <c r="AA79" s="335">
        <f>'ГП-4 2024 расклад'!I78</f>
        <v>19</v>
      </c>
      <c r="AB79" s="302">
        <f>'ГП-4 2020 расклад'!J80</f>
        <v>51.92307692307692</v>
      </c>
      <c r="AC79" s="190"/>
      <c r="AD79" s="247">
        <f>'ГП-4 2023 расклад'!J78</f>
        <v>43.07692307692308</v>
      </c>
      <c r="AE79" s="247">
        <f>'ГП-4 2024 расклад'!J78</f>
        <v>28.787878787878789</v>
      </c>
      <c r="AF79" s="347">
        <f>'ГП-4 2020 расклад'!K80</f>
        <v>94.230769230769226</v>
      </c>
      <c r="AG79" s="129"/>
      <c r="AH79" s="339">
        <f>'ГП-4 2023 расклад'!K78</f>
        <v>96.92307692307692</v>
      </c>
      <c r="AI79" s="89">
        <f>'ГП-4 2024 расклад'!K78</f>
        <v>98.484848484848484</v>
      </c>
    </row>
    <row r="80" spans="1:35" ht="15" customHeight="1" x14ac:dyDescent="0.25">
      <c r="A80" s="191">
        <v>10</v>
      </c>
      <c r="B80" s="182">
        <v>50760</v>
      </c>
      <c r="C80" s="183" t="s">
        <v>179</v>
      </c>
      <c r="D80" s="184">
        <f>'ГП-4 2020 расклад'!D81</f>
        <v>138</v>
      </c>
      <c r="E80" s="185"/>
      <c r="F80" s="188">
        <f>'ГП-4 2023 расклад'!D79</f>
        <v>184</v>
      </c>
      <c r="G80" s="275">
        <f>'ГП-4 2024 расклад'!D79</f>
        <v>197</v>
      </c>
      <c r="H80" s="254">
        <f>'ГП-4 2020 расклад'!E81</f>
        <v>0</v>
      </c>
      <c r="I80" s="186"/>
      <c r="J80" s="310">
        <f>'ГП-4 2023 расклад'!E79</f>
        <v>7</v>
      </c>
      <c r="K80" s="294">
        <f>'ГП-4 2024 расклад'!E79</f>
        <v>1</v>
      </c>
      <c r="L80" s="286">
        <f>'ГП-4 2020 расклад'!F81</f>
        <v>0</v>
      </c>
      <c r="M80" s="187"/>
      <c r="N80" s="247">
        <f>'ГП-4 2023 расклад'!F79</f>
        <v>3.8043478260869565</v>
      </c>
      <c r="O80" s="255">
        <f>'ГП-4 2024 расклад'!F79</f>
        <v>0.50761421319796951</v>
      </c>
      <c r="P80" s="316">
        <f>'ГП-4 2020 расклад'!G81</f>
        <v>80</v>
      </c>
      <c r="Q80" s="185"/>
      <c r="R80" s="182">
        <f>'ГП-4 2023 расклад'!G79</f>
        <v>88</v>
      </c>
      <c r="S80" s="318">
        <f>'ГП-4 2024 расклад'!G79</f>
        <v>91</v>
      </c>
      <c r="T80" s="325">
        <f>'ГП-4 2020 расклад'!H81</f>
        <v>57.971014492753625</v>
      </c>
      <c r="U80" s="187"/>
      <c r="V80" s="247">
        <f>'ГП-4 2023 расклад'!H79</f>
        <v>47.826086956521742</v>
      </c>
      <c r="W80" s="255">
        <f>'ГП-4 2024 расклад'!H79</f>
        <v>46.192893401015226</v>
      </c>
      <c r="X80" s="316">
        <f>'ГП-4 2020 расклад'!I81</f>
        <v>58</v>
      </c>
      <c r="Y80" s="185"/>
      <c r="Z80" s="182">
        <f>'ГП-4 2023 расклад'!I79</f>
        <v>89</v>
      </c>
      <c r="AA80" s="335">
        <f>'ГП-4 2024 расклад'!I79</f>
        <v>105</v>
      </c>
      <c r="AB80" s="302">
        <f>'ГП-4 2020 расклад'!J81</f>
        <v>42.028985507246375</v>
      </c>
      <c r="AC80" s="190"/>
      <c r="AD80" s="247">
        <f>'ГП-4 2023 расклад'!J79</f>
        <v>48.369565217391305</v>
      </c>
      <c r="AE80" s="247">
        <f>'ГП-4 2024 расклад'!J79</f>
        <v>53.299492385786799</v>
      </c>
      <c r="AF80" s="347">
        <f>'ГП-4 2020 расклад'!K81</f>
        <v>100</v>
      </c>
      <c r="AG80" s="129"/>
      <c r="AH80" s="339">
        <f>'ГП-4 2023 расклад'!K79</f>
        <v>96.195652173913047</v>
      </c>
      <c r="AI80" s="89">
        <f>'ГП-4 2024 расклад'!K79</f>
        <v>99.492385786802032</v>
      </c>
    </row>
    <row r="81" spans="1:35" ht="15" customHeight="1" x14ac:dyDescent="0.25">
      <c r="A81" s="191">
        <v>11</v>
      </c>
      <c r="B81" s="182">
        <v>50780</v>
      </c>
      <c r="C81" s="183" t="s">
        <v>180</v>
      </c>
      <c r="D81" s="184">
        <f>'ГП-4 2020 расклад'!D82</f>
        <v>149</v>
      </c>
      <c r="E81" s="185"/>
      <c r="F81" s="188">
        <f>'ГП-4 2023 расклад'!D80</f>
        <v>175</v>
      </c>
      <c r="G81" s="275">
        <f>'ГП-4 2024 расклад'!D80</f>
        <v>131</v>
      </c>
      <c r="H81" s="254">
        <f>'ГП-4 2020 расклад'!E82</f>
        <v>7</v>
      </c>
      <c r="I81" s="186"/>
      <c r="J81" s="310">
        <f>'ГП-4 2023 расклад'!E80</f>
        <v>5</v>
      </c>
      <c r="K81" s="294">
        <f>'ГП-4 2024 расклад'!E80</f>
        <v>13</v>
      </c>
      <c r="L81" s="286">
        <f>'ГП-4 2020 расклад'!F82</f>
        <v>4.6979865771812079</v>
      </c>
      <c r="M81" s="187"/>
      <c r="N81" s="247">
        <f>'ГП-4 2023 расклад'!F80</f>
        <v>2.8571428571428572</v>
      </c>
      <c r="O81" s="255">
        <f>'ГП-4 2024 расклад'!F80</f>
        <v>9.9236641221374047</v>
      </c>
      <c r="P81" s="316">
        <f>'ГП-4 2020 расклад'!G82</f>
        <v>57</v>
      </c>
      <c r="Q81" s="185"/>
      <c r="R81" s="182">
        <f>'ГП-4 2023 расклад'!G80</f>
        <v>82</v>
      </c>
      <c r="S81" s="318">
        <f>'ГП-4 2024 расклад'!G80</f>
        <v>65</v>
      </c>
      <c r="T81" s="325">
        <f>'ГП-4 2020 расклад'!H82</f>
        <v>38.255033557046978</v>
      </c>
      <c r="U81" s="187"/>
      <c r="V81" s="247">
        <f>'ГП-4 2023 расклад'!H80</f>
        <v>46.857142857142854</v>
      </c>
      <c r="W81" s="255">
        <f>'ГП-4 2024 расклад'!H80</f>
        <v>49.618320610687022</v>
      </c>
      <c r="X81" s="316">
        <f>'ГП-4 2020 расклад'!I82</f>
        <v>85</v>
      </c>
      <c r="Y81" s="185"/>
      <c r="Z81" s="182">
        <f>'ГП-4 2023 расклад'!I80</f>
        <v>88</v>
      </c>
      <c r="AA81" s="335">
        <f>'ГП-4 2024 расклад'!I80</f>
        <v>53</v>
      </c>
      <c r="AB81" s="302">
        <f>'ГП-4 2020 расклад'!J82</f>
        <v>57.04697986577181</v>
      </c>
      <c r="AC81" s="190"/>
      <c r="AD81" s="247">
        <f>'ГП-4 2023 расклад'!J80</f>
        <v>50.285714285714285</v>
      </c>
      <c r="AE81" s="247">
        <f>'ГП-4 2024 расклад'!J80</f>
        <v>40.458015267175576</v>
      </c>
      <c r="AF81" s="347">
        <f>'ГП-4 2020 расклад'!K82</f>
        <v>95.302013422818789</v>
      </c>
      <c r="AG81" s="129"/>
      <c r="AH81" s="339">
        <f>'ГП-4 2023 расклад'!K80</f>
        <v>97.142857142857139</v>
      </c>
      <c r="AI81" s="89">
        <f>'ГП-4 2024 расклад'!K80</f>
        <v>90.07633587786259</v>
      </c>
    </row>
    <row r="82" spans="1:35" ht="15" customHeight="1" x14ac:dyDescent="0.25">
      <c r="A82" s="191">
        <v>12</v>
      </c>
      <c r="B82" s="182">
        <v>50930</v>
      </c>
      <c r="C82" s="183" t="s">
        <v>181</v>
      </c>
      <c r="D82" s="184">
        <f>'ГП-4 2020 расклад'!D84</f>
        <v>59</v>
      </c>
      <c r="E82" s="185"/>
      <c r="F82" s="188">
        <f>'ГП-4 2023 расклад'!D81</f>
        <v>90</v>
      </c>
      <c r="G82" s="275">
        <f>'ГП-4 2024 расклад'!D81</f>
        <v>84</v>
      </c>
      <c r="H82" s="254">
        <f>'ГП-4 2020 расклад'!E84</f>
        <v>2</v>
      </c>
      <c r="I82" s="186"/>
      <c r="J82" s="310">
        <f>'ГП-4 2023 расклад'!E81</f>
        <v>1</v>
      </c>
      <c r="K82" s="294">
        <f>'ГП-4 2024 расклад'!E81</f>
        <v>2</v>
      </c>
      <c r="L82" s="286">
        <f>'ГП-4 2020 расклад'!F84</f>
        <v>3.3898305084745761</v>
      </c>
      <c r="M82" s="187"/>
      <c r="N82" s="247">
        <f>'ГП-4 2023 расклад'!F81</f>
        <v>1.1111111111111112</v>
      </c>
      <c r="O82" s="255">
        <f>'ГП-4 2024 расклад'!F81</f>
        <v>2.3809523809523809</v>
      </c>
      <c r="P82" s="316">
        <f>'ГП-4 2020 расклад'!G84</f>
        <v>43</v>
      </c>
      <c r="Q82" s="185"/>
      <c r="R82" s="182">
        <f>'ГП-4 2023 расклад'!G81</f>
        <v>55</v>
      </c>
      <c r="S82" s="318">
        <f>'ГП-4 2024 расклад'!G81</f>
        <v>46</v>
      </c>
      <c r="T82" s="325">
        <f>'ГП-4 2020 расклад'!H84</f>
        <v>72.881355932203391</v>
      </c>
      <c r="U82" s="187"/>
      <c r="V82" s="247">
        <f>'ГП-4 2023 расклад'!H81</f>
        <v>61.111111111111114</v>
      </c>
      <c r="W82" s="255">
        <f>'ГП-4 2024 расклад'!H81</f>
        <v>54.761904761904759</v>
      </c>
      <c r="X82" s="316">
        <f>'ГП-4 2020 расклад'!I84</f>
        <v>14</v>
      </c>
      <c r="Y82" s="185"/>
      <c r="Z82" s="182">
        <f>'ГП-4 2023 расклад'!I81</f>
        <v>34</v>
      </c>
      <c r="AA82" s="335">
        <f>'ГП-4 2024 расклад'!I81</f>
        <v>36</v>
      </c>
      <c r="AB82" s="302">
        <f>'ГП-4 2020 расклад'!J84</f>
        <v>23.728813559322035</v>
      </c>
      <c r="AC82" s="190"/>
      <c r="AD82" s="247">
        <f>'ГП-4 2023 расклад'!J81</f>
        <v>37.777777777777779</v>
      </c>
      <c r="AE82" s="247">
        <f>'ГП-4 2024 расклад'!J81</f>
        <v>42.857142857142854</v>
      </c>
      <c r="AF82" s="347">
        <f>'ГП-4 2020 расклад'!K84</f>
        <v>96.610169491525426</v>
      </c>
      <c r="AG82" s="129"/>
      <c r="AH82" s="339">
        <f>'ГП-4 2023 расклад'!K81</f>
        <v>98.888888888888886</v>
      </c>
      <c r="AI82" s="89">
        <f>'ГП-4 2024 расклад'!K81</f>
        <v>97.61904761904762</v>
      </c>
    </row>
    <row r="83" spans="1:35" ht="15" customHeight="1" x14ac:dyDescent="0.25">
      <c r="A83" s="191">
        <v>13</v>
      </c>
      <c r="B83" s="192">
        <v>51370</v>
      </c>
      <c r="C83" s="193" t="s">
        <v>100</v>
      </c>
      <c r="D83" s="184">
        <f>'ГП-4 2020 расклад'!D85</f>
        <v>143</v>
      </c>
      <c r="E83" s="185"/>
      <c r="F83" s="188">
        <f>'ГП-4 2023 расклад'!D82</f>
        <v>114</v>
      </c>
      <c r="G83" s="275">
        <f>'ГП-4 2024 расклад'!D82</f>
        <v>105</v>
      </c>
      <c r="H83" s="254">
        <f>'ГП-4 2020 расклад'!E85</f>
        <v>5</v>
      </c>
      <c r="I83" s="186"/>
      <c r="J83" s="310">
        <f>'ГП-4 2023 расклад'!E82</f>
        <v>5</v>
      </c>
      <c r="K83" s="294">
        <f>'ГП-4 2024 расклад'!E82</f>
        <v>7</v>
      </c>
      <c r="L83" s="286">
        <f>'ГП-4 2020 расклад'!F85</f>
        <v>3.4965034965034967</v>
      </c>
      <c r="M83" s="187"/>
      <c r="N83" s="247">
        <f>'ГП-4 2023 расклад'!F82</f>
        <v>4.3859649122807021</v>
      </c>
      <c r="O83" s="255">
        <f>'ГП-4 2024 расклад'!F82</f>
        <v>6.666666666666667</v>
      </c>
      <c r="P83" s="316">
        <f>'ГП-4 2020 расклад'!G85</f>
        <v>73</v>
      </c>
      <c r="Q83" s="185"/>
      <c r="R83" s="182">
        <f>'ГП-4 2023 расклад'!G82</f>
        <v>63</v>
      </c>
      <c r="S83" s="318">
        <f>'ГП-4 2024 расклад'!G82</f>
        <v>60</v>
      </c>
      <c r="T83" s="325">
        <f>'ГП-4 2020 расклад'!H85</f>
        <v>51.048951048951047</v>
      </c>
      <c r="U83" s="187"/>
      <c r="V83" s="247">
        <f>'ГП-4 2023 расклад'!H82</f>
        <v>55.263157894736842</v>
      </c>
      <c r="W83" s="255">
        <f>'ГП-4 2024 расклад'!H82</f>
        <v>57.142857142857146</v>
      </c>
      <c r="X83" s="316">
        <f>'ГП-4 2020 расклад'!I85</f>
        <v>65</v>
      </c>
      <c r="Y83" s="185"/>
      <c r="Z83" s="182">
        <f>'ГП-4 2023 расклад'!I82</f>
        <v>46</v>
      </c>
      <c r="AA83" s="335">
        <f>'ГП-4 2024 расклад'!I82</f>
        <v>38</v>
      </c>
      <c r="AB83" s="302">
        <f>'ГП-4 2020 расклад'!J85</f>
        <v>45.454545454545453</v>
      </c>
      <c r="AC83" s="190"/>
      <c r="AD83" s="247">
        <f>'ГП-4 2023 расклад'!J82</f>
        <v>40.350877192982459</v>
      </c>
      <c r="AE83" s="247">
        <f>'ГП-4 2024 расклад'!J82</f>
        <v>36.19047619047619</v>
      </c>
      <c r="AF83" s="347">
        <f>'ГП-4 2020 расклад'!K85</f>
        <v>96.503496503496507</v>
      </c>
      <c r="AG83" s="129"/>
      <c r="AH83" s="339">
        <f>'ГП-4 2023 расклад'!K82</f>
        <v>95.614035087719301</v>
      </c>
      <c r="AI83" s="89">
        <f>'ГП-4 2024 расклад'!K82</f>
        <v>93.333333333333329</v>
      </c>
    </row>
    <row r="84" spans="1:35" ht="15" customHeight="1" thickBot="1" x14ac:dyDescent="0.3">
      <c r="A84" s="191">
        <v>14</v>
      </c>
      <c r="B84" s="192">
        <v>51580</v>
      </c>
      <c r="C84" s="193" t="s">
        <v>182</v>
      </c>
      <c r="D84" s="225"/>
      <c r="E84" s="226"/>
      <c r="F84" s="229">
        <f>'ГП-4 2023 расклад'!D83</f>
        <v>185</v>
      </c>
      <c r="G84" s="283">
        <f>'ГП-4 2024 расклад'!D83</f>
        <v>213</v>
      </c>
      <c r="H84" s="297"/>
      <c r="I84" s="227"/>
      <c r="J84" s="313">
        <f>'ГП-4 2023 расклад'!E83</f>
        <v>12</v>
      </c>
      <c r="K84" s="298">
        <f>'ГП-4 2024 расклад'!E83</f>
        <v>0</v>
      </c>
      <c r="L84" s="289"/>
      <c r="M84" s="228"/>
      <c r="N84" s="249">
        <f>'ГП-4 2023 расклад'!F83</f>
        <v>6.4864864864864868</v>
      </c>
      <c r="O84" s="260">
        <f>'ГП-4 2024 расклад'!F83</f>
        <v>0</v>
      </c>
      <c r="P84" s="322"/>
      <c r="Q84" s="226"/>
      <c r="R84" s="231">
        <f>'ГП-4 2023 расклад'!G83</f>
        <v>76</v>
      </c>
      <c r="S84" s="323">
        <f>'ГП-4 2024 расклад'!G83</f>
        <v>88</v>
      </c>
      <c r="T84" s="329"/>
      <c r="U84" s="228"/>
      <c r="V84" s="249">
        <f>'ГП-4 2023 расклад'!H83</f>
        <v>41.081081081081081</v>
      </c>
      <c r="W84" s="260">
        <f>'ГП-4 2024 расклад'!H83</f>
        <v>41.314553990610328</v>
      </c>
      <c r="X84" s="225"/>
      <c r="Y84" s="226"/>
      <c r="Z84" s="231">
        <f>'ГП-4 2023 расклад'!I83</f>
        <v>97</v>
      </c>
      <c r="AA84" s="338">
        <f>'ГП-4 2024 расклад'!I83</f>
        <v>125</v>
      </c>
      <c r="AB84" s="333"/>
      <c r="AC84" s="230"/>
      <c r="AD84" s="249">
        <f>'ГП-4 2023 расклад'!J83</f>
        <v>52.432432432432435</v>
      </c>
      <c r="AE84" s="249">
        <f>'ГП-4 2024 расклад'!J83</f>
        <v>58.685446009389672</v>
      </c>
      <c r="AF84" s="356"/>
      <c r="AG84" s="152"/>
      <c r="AH84" s="357">
        <f>'ГП-4 2023 расклад'!K83</f>
        <v>93.513513513513516</v>
      </c>
      <c r="AI84" s="67">
        <f>'ГП-4 2024 расклад'!K83</f>
        <v>100</v>
      </c>
    </row>
    <row r="85" spans="1:35" ht="15" customHeight="1" thickBot="1" x14ac:dyDescent="0.3">
      <c r="A85" s="172"/>
      <c r="B85" s="201"/>
      <c r="C85" s="118" t="s">
        <v>117</v>
      </c>
      <c r="D85" s="203">
        <f>'ГП-4 2020 расклад'!D86</f>
        <v>3746</v>
      </c>
      <c r="E85" s="204"/>
      <c r="F85" s="117">
        <f>'ГП-4 2023 расклад'!D84</f>
        <v>4591</v>
      </c>
      <c r="G85" s="277">
        <f>'ГП-4 2024 расклад'!D84</f>
        <v>4498</v>
      </c>
      <c r="H85" s="203">
        <f>'ГП-4 2020 расклад'!E86</f>
        <v>193</v>
      </c>
      <c r="I85" s="204"/>
      <c r="J85" s="117">
        <f>'ГП-4 2023 расклад'!E84</f>
        <v>168</v>
      </c>
      <c r="K85" s="277">
        <f>'ГП-4 2024 расклад'!E84</f>
        <v>169</v>
      </c>
      <c r="L85" s="179">
        <f>'ГП-4 2020 расклад'!F86</f>
        <v>5.152162306460224</v>
      </c>
      <c r="M85" s="179"/>
      <c r="N85" s="264">
        <f>'ГП-4 2023 расклад'!F84</f>
        <v>3.6593334785449794</v>
      </c>
      <c r="O85" s="205">
        <f>'ГП-4 2024 расклад'!F84</f>
        <v>3.7572254335260116</v>
      </c>
      <c r="P85" s="203">
        <f>'ГП-4 2020 расклад'!G86</f>
        <v>1883</v>
      </c>
      <c r="Q85" s="204"/>
      <c r="R85" s="204">
        <f>'ГП-4 2023 расклад'!G84</f>
        <v>2224</v>
      </c>
      <c r="S85" s="308">
        <f>'ГП-4 2024 расклад'!G84</f>
        <v>2207</v>
      </c>
      <c r="T85" s="178">
        <f>'ГП-4 2020 расклад'!H86</f>
        <v>50.266951414842495</v>
      </c>
      <c r="U85" s="179"/>
      <c r="V85" s="264">
        <f>'ГП-4 2023 расклад'!H84</f>
        <v>48.442605096928773</v>
      </c>
      <c r="W85" s="205">
        <f>'ГП-4 2024 расклад'!H84</f>
        <v>49.066251667407734</v>
      </c>
      <c r="X85" s="203">
        <f>'ГП-4 2020 расклад'!I86</f>
        <v>1670</v>
      </c>
      <c r="Y85" s="204"/>
      <c r="Z85" s="204">
        <f>'ГП-4 2023 расклад'!I84</f>
        <v>2199</v>
      </c>
      <c r="AA85" s="308">
        <f>'ГП-4 2024 расклад'!I84</f>
        <v>2122</v>
      </c>
      <c r="AB85" s="179">
        <f>'ГП-4 2020 расклад'!J86</f>
        <v>44.580886278697278</v>
      </c>
      <c r="AC85" s="179"/>
      <c r="AD85" s="264">
        <f>'ГП-4 2023 расклад'!J84</f>
        <v>47.898061424526247</v>
      </c>
      <c r="AE85" s="264">
        <f>'ГП-4 2024 расклад'!J84</f>
        <v>47.176522899066249</v>
      </c>
      <c r="AF85" s="178">
        <f>'ГП-4 2020 расклад'!K86</f>
        <v>94.214867231780275</v>
      </c>
      <c r="AG85" s="179"/>
      <c r="AH85" s="343">
        <f>'ГП-4 2023 расклад'!K84</f>
        <v>96.28300616181015</v>
      </c>
      <c r="AI85" s="128">
        <f>'ГП-4 2024 расклад'!K84</f>
        <v>96.269024411553346</v>
      </c>
    </row>
    <row r="86" spans="1:35" ht="15" customHeight="1" x14ac:dyDescent="0.25">
      <c r="A86" s="191">
        <v>1</v>
      </c>
      <c r="B86" s="182">
        <v>60010</v>
      </c>
      <c r="C86" s="183" t="s">
        <v>183</v>
      </c>
      <c r="D86" s="184">
        <f>'ГП-4 2020 расклад'!D87</f>
        <v>91</v>
      </c>
      <c r="E86" s="185"/>
      <c r="F86" s="188">
        <f>'ГП-4 2023 расклад'!D85</f>
        <v>92</v>
      </c>
      <c r="G86" s="275">
        <f>'ГП-4 2024 расклад'!D85</f>
        <v>93</v>
      </c>
      <c r="H86" s="254">
        <f>'ГП-4 2020 расклад'!E87</f>
        <v>1</v>
      </c>
      <c r="I86" s="186"/>
      <c r="J86" s="310">
        <f>'ГП-4 2023 расклад'!E85</f>
        <v>3</v>
      </c>
      <c r="K86" s="294">
        <f>'ГП-4 2024 расклад'!E85</f>
        <v>3</v>
      </c>
      <c r="L86" s="286">
        <f>'ГП-4 2020 расклад'!F87</f>
        <v>1.098901098901099</v>
      </c>
      <c r="M86" s="187"/>
      <c r="N86" s="247">
        <f>'ГП-4 2023 расклад'!F85</f>
        <v>3.2608695652173911</v>
      </c>
      <c r="O86" s="255">
        <f>'ГП-4 2024 расклад'!F85</f>
        <v>3.225806451612903</v>
      </c>
      <c r="P86" s="316">
        <f>'ГП-4 2020 расклад'!G87</f>
        <v>44</v>
      </c>
      <c r="Q86" s="185"/>
      <c r="R86" s="182">
        <f>'ГП-4 2023 расклад'!G85</f>
        <v>40</v>
      </c>
      <c r="S86" s="317">
        <f>'ГП-4 2024 расклад'!G85</f>
        <v>51</v>
      </c>
      <c r="T86" s="324">
        <f>'ГП-4 2020 расклад'!H87</f>
        <v>48.35164835164835</v>
      </c>
      <c r="U86" s="189"/>
      <c r="V86" s="246">
        <f>'ГП-4 2023 расклад'!H85</f>
        <v>43.478260869565219</v>
      </c>
      <c r="W86" s="257">
        <f>'ГП-4 2024 расклад'!H85</f>
        <v>54.838709677419352</v>
      </c>
      <c r="X86" s="316">
        <f>'ГП-4 2020 расклад'!I87</f>
        <v>46</v>
      </c>
      <c r="Y86" s="185"/>
      <c r="Z86" s="182">
        <f>'ГП-4 2023 расклад'!I85</f>
        <v>49</v>
      </c>
      <c r="AA86" s="335">
        <f>'ГП-4 2024 расклад'!I85</f>
        <v>39</v>
      </c>
      <c r="AB86" s="302">
        <f>'ГП-4 2020 расклад'!J87</f>
        <v>50.549450549450547</v>
      </c>
      <c r="AC86" s="190"/>
      <c r="AD86" s="247">
        <f>'ГП-4 2023 расклад'!J85</f>
        <v>53.260869565217391</v>
      </c>
      <c r="AE86" s="247">
        <f>'ГП-4 2024 расклад'!J85</f>
        <v>41.935483870967744</v>
      </c>
      <c r="AF86" s="354">
        <f>'ГП-4 2020 расклад'!K87</f>
        <v>98.901098901098905</v>
      </c>
      <c r="AG86" s="134"/>
      <c r="AH86" s="342">
        <f>'ГП-4 2023 расклад'!K85</f>
        <v>96.739130434782609</v>
      </c>
      <c r="AI86" s="84">
        <f>'ГП-4 2024 расклад'!K85</f>
        <v>96.774193548387103</v>
      </c>
    </row>
    <row r="87" spans="1:35" ht="15" customHeight="1" x14ac:dyDescent="0.25">
      <c r="A87" s="191">
        <v>2</v>
      </c>
      <c r="B87" s="182">
        <v>60020</v>
      </c>
      <c r="C87" s="183" t="s">
        <v>44</v>
      </c>
      <c r="D87" s="184">
        <f>'ГП-4 2020 расклад'!D88</f>
        <v>76</v>
      </c>
      <c r="E87" s="185"/>
      <c r="F87" s="188">
        <f>'ГП-4 2023 расклад'!D86</f>
        <v>79</v>
      </c>
      <c r="G87" s="275">
        <f>'ГП-4 2024 расклад'!D86</f>
        <v>66</v>
      </c>
      <c r="H87" s="254">
        <f>'ГП-4 2020 расклад'!E88</f>
        <v>26</v>
      </c>
      <c r="I87" s="186"/>
      <c r="J87" s="310">
        <f>'ГП-4 2023 расклад'!E86</f>
        <v>11</v>
      </c>
      <c r="K87" s="294">
        <f>'ГП-4 2024 расклад'!E86</f>
        <v>6</v>
      </c>
      <c r="L87" s="286">
        <f>'ГП-4 2020 расклад'!F88</f>
        <v>34.210526315789473</v>
      </c>
      <c r="M87" s="187"/>
      <c r="N87" s="247">
        <f>'ГП-4 2023 расклад'!F86</f>
        <v>13.924050632911392</v>
      </c>
      <c r="O87" s="255">
        <f>'ГП-4 2024 расклад'!F86</f>
        <v>9.0909090909090917</v>
      </c>
      <c r="P87" s="316">
        <f>'ГП-4 2020 расклад'!G88</f>
        <v>29</v>
      </c>
      <c r="Q87" s="185"/>
      <c r="R87" s="182">
        <f>'ГП-4 2023 расклад'!G86</f>
        <v>41</v>
      </c>
      <c r="S87" s="318">
        <f>'ГП-4 2024 расклад'!G86</f>
        <v>40</v>
      </c>
      <c r="T87" s="325">
        <f>'ГП-4 2020 расклад'!H88</f>
        <v>38.157894736842103</v>
      </c>
      <c r="U87" s="187"/>
      <c r="V87" s="247">
        <f>'ГП-4 2023 расклад'!H86</f>
        <v>51.898734177215189</v>
      </c>
      <c r="W87" s="255">
        <f>'ГП-4 2024 расклад'!H86</f>
        <v>60.606060606060609</v>
      </c>
      <c r="X87" s="316">
        <f>'ГП-4 2020 расклад'!I88</f>
        <v>21</v>
      </c>
      <c r="Y87" s="185"/>
      <c r="Z87" s="182">
        <f>'ГП-4 2023 расклад'!I86</f>
        <v>27</v>
      </c>
      <c r="AA87" s="335">
        <f>'ГП-4 2024 расклад'!I86</f>
        <v>20</v>
      </c>
      <c r="AB87" s="302">
        <f>'ГП-4 2020 расклад'!J88</f>
        <v>27.631578947368421</v>
      </c>
      <c r="AC87" s="190"/>
      <c r="AD87" s="247">
        <f>'ГП-4 2023 расклад'!J86</f>
        <v>34.177215189873415</v>
      </c>
      <c r="AE87" s="247">
        <f>'ГП-4 2024 расклад'!J86</f>
        <v>30.303030303030305</v>
      </c>
      <c r="AF87" s="347">
        <f>'ГП-4 2020 расклад'!K88</f>
        <v>65.78947368421052</v>
      </c>
      <c r="AG87" s="129"/>
      <c r="AH87" s="339">
        <f>'ГП-4 2023 расклад'!K86</f>
        <v>86.075949367088612</v>
      </c>
      <c r="AI87" s="89">
        <f>'ГП-4 2024 расклад'!K86</f>
        <v>90.909090909090907</v>
      </c>
    </row>
    <row r="88" spans="1:35" ht="15" customHeight="1" x14ac:dyDescent="0.25">
      <c r="A88" s="191">
        <v>3</v>
      </c>
      <c r="B88" s="182">
        <v>60050</v>
      </c>
      <c r="C88" s="183" t="s">
        <v>184</v>
      </c>
      <c r="D88" s="184">
        <f>'ГП-4 2020 расклад'!D89</f>
        <v>109</v>
      </c>
      <c r="E88" s="185"/>
      <c r="F88" s="188">
        <f>'ГП-4 2023 расклад'!D87</f>
        <v>120</v>
      </c>
      <c r="G88" s="275">
        <f>'ГП-4 2024 расклад'!D87</f>
        <v>109</v>
      </c>
      <c r="H88" s="254">
        <f>'ГП-4 2020 расклад'!E89</f>
        <v>0</v>
      </c>
      <c r="I88" s="186"/>
      <c r="J88" s="310">
        <f>'ГП-4 2023 расклад'!E87</f>
        <v>0</v>
      </c>
      <c r="K88" s="294">
        <f>'ГП-4 2024 расклад'!E87</f>
        <v>5</v>
      </c>
      <c r="L88" s="286">
        <f>'ГП-4 2020 расклад'!F89</f>
        <v>0</v>
      </c>
      <c r="M88" s="187"/>
      <c r="N88" s="247">
        <f>'ГП-4 2023 расклад'!F87</f>
        <v>0</v>
      </c>
      <c r="O88" s="255">
        <f>'ГП-4 2024 расклад'!F87</f>
        <v>4.5871559633027523</v>
      </c>
      <c r="P88" s="316">
        <f>'ГП-4 2020 расклад'!G89</f>
        <v>65</v>
      </c>
      <c r="Q88" s="185"/>
      <c r="R88" s="182">
        <f>'ГП-4 2023 расклад'!G87</f>
        <v>76</v>
      </c>
      <c r="S88" s="318">
        <f>'ГП-4 2024 расклад'!G87</f>
        <v>62</v>
      </c>
      <c r="T88" s="325">
        <f>'ГП-4 2020 расклад'!H89</f>
        <v>59.633027522935777</v>
      </c>
      <c r="U88" s="187"/>
      <c r="V88" s="247">
        <f>'ГП-4 2023 расклад'!H87</f>
        <v>63.333333333333336</v>
      </c>
      <c r="W88" s="255">
        <f>'ГП-4 2024 расклад'!H87</f>
        <v>56.88073394495413</v>
      </c>
      <c r="X88" s="316">
        <f>'ГП-4 2020 расклад'!I89</f>
        <v>44</v>
      </c>
      <c r="Y88" s="185"/>
      <c r="Z88" s="182">
        <f>'ГП-4 2023 расклад'!I87</f>
        <v>44</v>
      </c>
      <c r="AA88" s="335">
        <f>'ГП-4 2024 расклад'!I87</f>
        <v>42</v>
      </c>
      <c r="AB88" s="302">
        <f>'ГП-4 2020 расклад'!J89</f>
        <v>40.366972477064223</v>
      </c>
      <c r="AC88" s="190"/>
      <c r="AD88" s="247">
        <f>'ГП-4 2023 расклад'!J87</f>
        <v>36.666666666666664</v>
      </c>
      <c r="AE88" s="247">
        <f>'ГП-4 2024 расклад'!J87</f>
        <v>38.532110091743121</v>
      </c>
      <c r="AF88" s="347">
        <f>'ГП-4 2020 расклад'!K89</f>
        <v>100</v>
      </c>
      <c r="AG88" s="129"/>
      <c r="AH88" s="339">
        <f>'ГП-4 2023 расклад'!K87</f>
        <v>100</v>
      </c>
      <c r="AI88" s="89">
        <f>'ГП-4 2024 расклад'!K87</f>
        <v>95.412844036697251</v>
      </c>
    </row>
    <row r="89" spans="1:35" ht="15" customHeight="1" x14ac:dyDescent="0.25">
      <c r="A89" s="191">
        <v>4</v>
      </c>
      <c r="B89" s="182">
        <v>60070</v>
      </c>
      <c r="C89" s="183" t="s">
        <v>185</v>
      </c>
      <c r="D89" s="184">
        <f>'ГП-4 2020 расклад'!D90</f>
        <v>108</v>
      </c>
      <c r="E89" s="185"/>
      <c r="F89" s="188">
        <f>'ГП-4 2023 расклад'!D88</f>
        <v>123</v>
      </c>
      <c r="G89" s="275">
        <f>'ГП-4 2024 расклад'!D88</f>
        <v>113</v>
      </c>
      <c r="H89" s="254">
        <f>'ГП-4 2020 расклад'!E90</f>
        <v>4</v>
      </c>
      <c r="I89" s="186"/>
      <c r="J89" s="310">
        <f>'ГП-4 2023 расклад'!E88</f>
        <v>1</v>
      </c>
      <c r="K89" s="294">
        <f>'ГП-4 2024 расклад'!E88</f>
        <v>7</v>
      </c>
      <c r="L89" s="286">
        <f>'ГП-4 2020 расклад'!F90</f>
        <v>3.7037037037037037</v>
      </c>
      <c r="M89" s="187"/>
      <c r="N89" s="247">
        <f>'ГП-4 2023 расклад'!F88</f>
        <v>0.81300813008130079</v>
      </c>
      <c r="O89" s="255">
        <f>'ГП-4 2024 расклад'!F88</f>
        <v>6.1946902654867255</v>
      </c>
      <c r="P89" s="316">
        <f>'ГП-4 2020 расклад'!G90</f>
        <v>47</v>
      </c>
      <c r="Q89" s="185"/>
      <c r="R89" s="182">
        <f>'ГП-4 2023 расклад'!G88</f>
        <v>52</v>
      </c>
      <c r="S89" s="318">
        <f>'ГП-4 2024 расклад'!G88</f>
        <v>45</v>
      </c>
      <c r="T89" s="325">
        <f>'ГП-4 2020 расклад'!H90</f>
        <v>43.518518518518519</v>
      </c>
      <c r="U89" s="187"/>
      <c r="V89" s="247">
        <f>'ГП-4 2023 расклад'!H88</f>
        <v>42.27642276422764</v>
      </c>
      <c r="W89" s="255">
        <f>'ГП-4 2024 расклад'!H88</f>
        <v>39.823008849557525</v>
      </c>
      <c r="X89" s="316">
        <f>'ГП-4 2020 расклад'!I90</f>
        <v>57</v>
      </c>
      <c r="Y89" s="185"/>
      <c r="Z89" s="182">
        <f>'ГП-4 2023 расклад'!I88</f>
        <v>70</v>
      </c>
      <c r="AA89" s="335">
        <f>'ГП-4 2024 расклад'!I88</f>
        <v>61</v>
      </c>
      <c r="AB89" s="302">
        <f>'ГП-4 2020 расклад'!J90</f>
        <v>52.777777777777779</v>
      </c>
      <c r="AC89" s="190"/>
      <c r="AD89" s="247">
        <f>'ГП-4 2023 расклад'!J88</f>
        <v>56.91056910569106</v>
      </c>
      <c r="AE89" s="247">
        <f>'ГП-4 2024 расклад'!J88</f>
        <v>53.982300884955755</v>
      </c>
      <c r="AF89" s="347">
        <f>'ГП-4 2020 расклад'!K90</f>
        <v>96.296296296296291</v>
      </c>
      <c r="AG89" s="129"/>
      <c r="AH89" s="339">
        <f>'ГП-4 2023 расклад'!K88</f>
        <v>99.1869918699187</v>
      </c>
      <c r="AI89" s="89">
        <f>'ГП-4 2024 расклад'!K88</f>
        <v>93.805309734513273</v>
      </c>
    </row>
    <row r="90" spans="1:35" ht="15" customHeight="1" x14ac:dyDescent="0.25">
      <c r="A90" s="191">
        <v>5</v>
      </c>
      <c r="B90" s="182">
        <v>60180</v>
      </c>
      <c r="C90" s="183" t="s">
        <v>186</v>
      </c>
      <c r="D90" s="184">
        <f>'ГП-4 2020 расклад'!D91</f>
        <v>146</v>
      </c>
      <c r="E90" s="185"/>
      <c r="F90" s="188">
        <f>'ГП-4 2023 расклад'!D89</f>
        <v>159</v>
      </c>
      <c r="G90" s="275">
        <f>'ГП-4 2024 расклад'!D89</f>
        <v>169</v>
      </c>
      <c r="H90" s="254">
        <f>'ГП-4 2020 расклад'!E91</f>
        <v>8</v>
      </c>
      <c r="I90" s="186"/>
      <c r="J90" s="310">
        <f>'ГП-4 2023 расклад'!E89</f>
        <v>8</v>
      </c>
      <c r="K90" s="294">
        <f>'ГП-4 2024 расклад'!E89</f>
        <v>5</v>
      </c>
      <c r="L90" s="286">
        <f>'ГП-4 2020 расклад'!F91</f>
        <v>5.4794520547945202</v>
      </c>
      <c r="M90" s="187"/>
      <c r="N90" s="247">
        <f>'ГП-4 2023 расклад'!F89</f>
        <v>5.0314465408805029</v>
      </c>
      <c r="O90" s="255">
        <f>'ГП-4 2024 расклад'!F89</f>
        <v>2.9585798816568047</v>
      </c>
      <c r="P90" s="316">
        <f>'ГП-4 2020 расклад'!G91</f>
        <v>83</v>
      </c>
      <c r="Q90" s="185"/>
      <c r="R90" s="182">
        <f>'ГП-4 2023 расклад'!G89</f>
        <v>82</v>
      </c>
      <c r="S90" s="318">
        <f>'ГП-4 2024 расклад'!G89</f>
        <v>79</v>
      </c>
      <c r="T90" s="325">
        <f>'ГП-4 2020 расклад'!H91</f>
        <v>56.849315068493148</v>
      </c>
      <c r="U90" s="187"/>
      <c r="V90" s="247">
        <f>'ГП-4 2023 расклад'!H89</f>
        <v>51.572327044025158</v>
      </c>
      <c r="W90" s="255">
        <f>'ГП-4 2024 расклад'!H89</f>
        <v>46.745562130177518</v>
      </c>
      <c r="X90" s="316">
        <f>'ГП-4 2020 расклад'!I91</f>
        <v>55</v>
      </c>
      <c r="Y90" s="185"/>
      <c r="Z90" s="182">
        <f>'ГП-4 2023 расклад'!I89</f>
        <v>69</v>
      </c>
      <c r="AA90" s="335">
        <f>'ГП-4 2024 расклад'!I89</f>
        <v>85</v>
      </c>
      <c r="AB90" s="302">
        <f>'ГП-4 2020 расклад'!J91</f>
        <v>37.671232876712331</v>
      </c>
      <c r="AC90" s="190"/>
      <c r="AD90" s="247">
        <f>'ГП-4 2023 расклад'!J89</f>
        <v>43.39622641509434</v>
      </c>
      <c r="AE90" s="247">
        <f>'ГП-4 2024 расклад'!J89</f>
        <v>50.295857988165679</v>
      </c>
      <c r="AF90" s="347">
        <f>'ГП-4 2020 расклад'!K91</f>
        <v>94.520547945205479</v>
      </c>
      <c r="AG90" s="129"/>
      <c r="AH90" s="339">
        <f>'ГП-4 2023 расклад'!K89</f>
        <v>94.968553459119491</v>
      </c>
      <c r="AI90" s="89">
        <f>'ГП-4 2024 расклад'!K89</f>
        <v>97.041420118343197</v>
      </c>
    </row>
    <row r="91" spans="1:35" ht="15" customHeight="1" x14ac:dyDescent="0.25">
      <c r="A91" s="191">
        <v>6</v>
      </c>
      <c r="B91" s="182">
        <v>60240</v>
      </c>
      <c r="C91" s="183" t="s">
        <v>187</v>
      </c>
      <c r="D91" s="184">
        <f>'ГП-4 2020 расклад'!D92</f>
        <v>183</v>
      </c>
      <c r="E91" s="185"/>
      <c r="F91" s="188">
        <f>'ГП-4 2023 расклад'!D90</f>
        <v>226</v>
      </c>
      <c r="G91" s="275">
        <f>'ГП-4 2024 расклад'!D90</f>
        <v>215</v>
      </c>
      <c r="H91" s="254">
        <f>'ГП-4 2020 расклад'!E92</f>
        <v>7</v>
      </c>
      <c r="I91" s="186"/>
      <c r="J91" s="310">
        <f>'ГП-4 2023 расклад'!E90</f>
        <v>6</v>
      </c>
      <c r="K91" s="294">
        <f>'ГП-4 2024 расклад'!E90</f>
        <v>6</v>
      </c>
      <c r="L91" s="286">
        <f>'ГП-4 2020 расклад'!F92</f>
        <v>3.8251366120218577</v>
      </c>
      <c r="M91" s="187"/>
      <c r="N91" s="247">
        <f>'ГП-4 2023 расклад'!F90</f>
        <v>2.6548672566371683</v>
      </c>
      <c r="O91" s="255">
        <f>'ГП-4 2024 расклад'!F90</f>
        <v>2.7906976744186047</v>
      </c>
      <c r="P91" s="316">
        <f>'ГП-4 2020 расклад'!G92</f>
        <v>87</v>
      </c>
      <c r="Q91" s="185"/>
      <c r="R91" s="182">
        <f>'ГП-4 2023 расклад'!G90</f>
        <v>98</v>
      </c>
      <c r="S91" s="318">
        <f>'ГП-4 2024 расклад'!G90</f>
        <v>89</v>
      </c>
      <c r="T91" s="325">
        <f>'ГП-4 2020 расклад'!H92</f>
        <v>47.540983606557376</v>
      </c>
      <c r="U91" s="187"/>
      <c r="V91" s="247">
        <f>'ГП-4 2023 расклад'!H90</f>
        <v>43.362831858407077</v>
      </c>
      <c r="W91" s="255">
        <f>'ГП-4 2024 расклад'!H90</f>
        <v>41.395348837209305</v>
      </c>
      <c r="X91" s="316">
        <f>'ГП-4 2020 расклад'!I92</f>
        <v>89</v>
      </c>
      <c r="Y91" s="185"/>
      <c r="Z91" s="182">
        <f>'ГП-4 2023 расклад'!I90</f>
        <v>122</v>
      </c>
      <c r="AA91" s="335">
        <f>'ГП-4 2024 расклад'!I90</f>
        <v>120</v>
      </c>
      <c r="AB91" s="302">
        <f>'ГП-4 2020 расклад'!J92</f>
        <v>48.633879781420767</v>
      </c>
      <c r="AC91" s="190"/>
      <c r="AD91" s="247">
        <f>'ГП-4 2023 расклад'!J90</f>
        <v>53.982300884955755</v>
      </c>
      <c r="AE91" s="247">
        <f>'ГП-4 2024 расклад'!J90</f>
        <v>55.813953488372093</v>
      </c>
      <c r="AF91" s="347">
        <f>'ГП-4 2020 расклад'!K92</f>
        <v>96.174863387978135</v>
      </c>
      <c r="AG91" s="129"/>
      <c r="AH91" s="339">
        <f>'ГП-4 2023 расклад'!K90</f>
        <v>97.345132743362825</v>
      </c>
      <c r="AI91" s="89">
        <f>'ГП-4 2024 расклад'!K90</f>
        <v>97.20930232558139</v>
      </c>
    </row>
    <row r="92" spans="1:35" ht="15" customHeight="1" x14ac:dyDescent="0.25">
      <c r="A92" s="191">
        <v>7</v>
      </c>
      <c r="B92" s="182">
        <v>60560</v>
      </c>
      <c r="C92" s="183" t="s">
        <v>49</v>
      </c>
      <c r="D92" s="184">
        <f>'ГП-4 2020 расклад'!D93</f>
        <v>53</v>
      </c>
      <c r="E92" s="185"/>
      <c r="F92" s="188">
        <f>'ГП-4 2023 расклад'!D91</f>
        <v>44</v>
      </c>
      <c r="G92" s="275">
        <f>'ГП-4 2024 расклад'!D91</f>
        <v>65</v>
      </c>
      <c r="H92" s="254">
        <f>'ГП-4 2020 расклад'!E93</f>
        <v>0</v>
      </c>
      <c r="I92" s="186"/>
      <c r="J92" s="310">
        <f>'ГП-4 2023 расклад'!E91</f>
        <v>0</v>
      </c>
      <c r="K92" s="294">
        <f>'ГП-4 2024 расклад'!E91</f>
        <v>0</v>
      </c>
      <c r="L92" s="286">
        <f>'ГП-4 2020 расклад'!F93</f>
        <v>0</v>
      </c>
      <c r="M92" s="187"/>
      <c r="N92" s="247">
        <f>'ГП-4 2023 расклад'!F91</f>
        <v>0</v>
      </c>
      <c r="O92" s="255">
        <f>'ГП-4 2024 расклад'!F91</f>
        <v>0</v>
      </c>
      <c r="P92" s="316">
        <f>'ГП-4 2020 расклад'!G93</f>
        <v>24</v>
      </c>
      <c r="Q92" s="185"/>
      <c r="R92" s="182">
        <f>'ГП-4 2023 расклад'!G91</f>
        <v>26</v>
      </c>
      <c r="S92" s="318">
        <f>'ГП-4 2024 расклад'!G91</f>
        <v>25</v>
      </c>
      <c r="T92" s="325">
        <f>'ГП-4 2020 расклад'!H93</f>
        <v>45.283018867924525</v>
      </c>
      <c r="U92" s="187"/>
      <c r="V92" s="247">
        <f>'ГП-4 2023 расклад'!H91</f>
        <v>59.090909090909093</v>
      </c>
      <c r="W92" s="255">
        <f>'ГП-4 2024 расклад'!H91</f>
        <v>38.46153846153846</v>
      </c>
      <c r="X92" s="316">
        <f>'ГП-4 2020 расклад'!I93</f>
        <v>29</v>
      </c>
      <c r="Y92" s="185"/>
      <c r="Z92" s="182">
        <f>'ГП-4 2023 расклад'!I91</f>
        <v>18</v>
      </c>
      <c r="AA92" s="335">
        <f>'ГП-4 2024 расклад'!I91</f>
        <v>40</v>
      </c>
      <c r="AB92" s="302">
        <f>'ГП-4 2020 расклад'!J93</f>
        <v>54.716981132075475</v>
      </c>
      <c r="AC92" s="190"/>
      <c r="AD92" s="247">
        <f>'ГП-4 2023 расклад'!J91</f>
        <v>40.909090909090907</v>
      </c>
      <c r="AE92" s="247">
        <f>'ГП-4 2024 расклад'!J91</f>
        <v>61.53846153846154</v>
      </c>
      <c r="AF92" s="347">
        <f>'ГП-4 2020 расклад'!K93</f>
        <v>100</v>
      </c>
      <c r="AG92" s="129"/>
      <c r="AH92" s="339">
        <f>'ГП-4 2023 расклад'!K91</f>
        <v>100</v>
      </c>
      <c r="AI92" s="89">
        <f>'ГП-4 2024 расклад'!K91</f>
        <v>100</v>
      </c>
    </row>
    <row r="93" spans="1:35" ht="15" customHeight="1" x14ac:dyDescent="0.25">
      <c r="A93" s="191">
        <v>8</v>
      </c>
      <c r="B93" s="182">
        <v>60660</v>
      </c>
      <c r="C93" s="183" t="s">
        <v>188</v>
      </c>
      <c r="D93" s="184">
        <f>'ГП-4 2020 расклад'!D94</f>
        <v>41</v>
      </c>
      <c r="E93" s="185"/>
      <c r="F93" s="188">
        <f>'ГП-4 2023 расклад'!D92</f>
        <v>98</v>
      </c>
      <c r="G93" s="275">
        <f>'ГП-4 2024 расклад'!D92</f>
        <v>76</v>
      </c>
      <c r="H93" s="254">
        <f>'ГП-4 2020 расклад'!E94</f>
        <v>0</v>
      </c>
      <c r="I93" s="186"/>
      <c r="J93" s="310">
        <f>'ГП-4 2023 расклад'!E92</f>
        <v>10</v>
      </c>
      <c r="K93" s="294">
        <f>'ГП-4 2024 расклад'!E92</f>
        <v>6</v>
      </c>
      <c r="L93" s="286">
        <f>'ГП-4 2020 расклад'!F94</f>
        <v>0</v>
      </c>
      <c r="M93" s="187"/>
      <c r="N93" s="247">
        <f>'ГП-4 2023 расклад'!F92</f>
        <v>10.204081632653061</v>
      </c>
      <c r="O93" s="255">
        <f>'ГП-4 2024 расклад'!F92</f>
        <v>7.8947368421052628</v>
      </c>
      <c r="P93" s="316">
        <f>'ГП-4 2020 расклад'!G94</f>
        <v>24</v>
      </c>
      <c r="Q93" s="185"/>
      <c r="R93" s="182">
        <f>'ГП-4 2023 расклад'!G92</f>
        <v>38</v>
      </c>
      <c r="S93" s="318">
        <f>'ГП-4 2024 расклад'!G92</f>
        <v>33</v>
      </c>
      <c r="T93" s="325">
        <f>'ГП-4 2020 расклад'!H94</f>
        <v>58.536585365853661</v>
      </c>
      <c r="U93" s="187"/>
      <c r="V93" s="247">
        <f>'ГП-4 2023 расклад'!H92</f>
        <v>38.775510204081634</v>
      </c>
      <c r="W93" s="255">
        <f>'ГП-4 2024 расклад'!H92</f>
        <v>43.421052631578945</v>
      </c>
      <c r="X93" s="316">
        <f>'ГП-4 2020 расклад'!I94</f>
        <v>17</v>
      </c>
      <c r="Y93" s="185"/>
      <c r="Z93" s="182">
        <f>'ГП-4 2023 расклад'!I92</f>
        <v>50</v>
      </c>
      <c r="AA93" s="335">
        <f>'ГП-4 2024 расклад'!I92</f>
        <v>37</v>
      </c>
      <c r="AB93" s="302">
        <f>'ГП-4 2020 расклад'!J94</f>
        <v>41.463414634146339</v>
      </c>
      <c r="AC93" s="190"/>
      <c r="AD93" s="247">
        <f>'ГП-4 2023 расклад'!J92</f>
        <v>51.020408163265309</v>
      </c>
      <c r="AE93" s="247">
        <f>'ГП-4 2024 расклад'!J92</f>
        <v>48.684210526315788</v>
      </c>
      <c r="AF93" s="347">
        <f>'ГП-4 2020 расклад'!K94</f>
        <v>100</v>
      </c>
      <c r="AG93" s="129"/>
      <c r="AH93" s="339">
        <f>'ГП-4 2023 расклад'!K92</f>
        <v>89.795918367346943</v>
      </c>
      <c r="AI93" s="89">
        <f>'ГП-4 2024 расклад'!K92</f>
        <v>92.10526315789474</v>
      </c>
    </row>
    <row r="94" spans="1:35" ht="15" customHeight="1" x14ac:dyDescent="0.25">
      <c r="A94" s="191">
        <v>9</v>
      </c>
      <c r="B94" s="206">
        <v>60001</v>
      </c>
      <c r="C94" s="207" t="s">
        <v>189</v>
      </c>
      <c r="D94" s="278">
        <f>'ГП-4 2020 расклад'!D95</f>
        <v>108</v>
      </c>
      <c r="E94" s="208"/>
      <c r="F94" s="210">
        <f>'ГП-4 2023 расклад'!D93</f>
        <v>107</v>
      </c>
      <c r="G94" s="279">
        <f>'ГП-4 2024 расклад'!D93</f>
        <v>85</v>
      </c>
      <c r="H94" s="259">
        <f>'ГП-4 2020 расклад'!E95</f>
        <v>6</v>
      </c>
      <c r="I94" s="209"/>
      <c r="J94" s="312">
        <f>'ГП-4 2023 расклад'!E93</f>
        <v>0</v>
      </c>
      <c r="K94" s="296">
        <f>'ГП-4 2024 расклад'!E93</f>
        <v>2</v>
      </c>
      <c r="L94" s="288">
        <f>'ГП-4 2020 расклад'!F95</f>
        <v>5.5555555555555554</v>
      </c>
      <c r="M94" s="189"/>
      <c r="N94" s="246">
        <f>'ГП-4 2023 расклад'!F93</f>
        <v>0</v>
      </c>
      <c r="O94" s="257">
        <f>'ГП-4 2024 расклад'!F93</f>
        <v>2.3529411764705883</v>
      </c>
      <c r="P94" s="321">
        <f>'ГП-4 2020 расклад'!G95</f>
        <v>55</v>
      </c>
      <c r="Q94" s="208"/>
      <c r="R94" s="206">
        <f>'ГП-4 2023 расклад'!G93</f>
        <v>50</v>
      </c>
      <c r="S94" s="317">
        <f>'ГП-4 2024 расклад'!G93</f>
        <v>28</v>
      </c>
      <c r="T94" s="324">
        <f>'ГП-4 2020 расклад'!H95</f>
        <v>50.925925925925924</v>
      </c>
      <c r="U94" s="189"/>
      <c r="V94" s="246">
        <f>'ГП-4 2023 расклад'!H93</f>
        <v>46.728971962616825</v>
      </c>
      <c r="W94" s="257">
        <f>'ГП-4 2024 расклад'!H93</f>
        <v>32.941176470588232</v>
      </c>
      <c r="X94" s="321">
        <f>'ГП-4 2020 расклад'!I95</f>
        <v>47</v>
      </c>
      <c r="Y94" s="208"/>
      <c r="Z94" s="206">
        <f>'ГП-4 2023 расклад'!I93</f>
        <v>57</v>
      </c>
      <c r="AA94" s="337">
        <f>'ГП-4 2024 расклад'!I93</f>
        <v>55</v>
      </c>
      <c r="AB94" s="304">
        <f>'ГП-4 2020 расклад'!J95</f>
        <v>43.518518518518519</v>
      </c>
      <c r="AC94" s="211"/>
      <c r="AD94" s="246">
        <f>'ГП-4 2023 расклад'!J93</f>
        <v>53.271028037383175</v>
      </c>
      <c r="AE94" s="246">
        <f>'ГП-4 2024 расклад'!J93</f>
        <v>64.705882352941174</v>
      </c>
      <c r="AF94" s="347">
        <f>'ГП-4 2020 расклад'!K95</f>
        <v>94.444444444444443</v>
      </c>
      <c r="AG94" s="129"/>
      <c r="AH94" s="339">
        <f>'ГП-4 2023 расклад'!K93</f>
        <v>100</v>
      </c>
      <c r="AI94" s="89">
        <f>'ГП-4 2024 расклад'!K93</f>
        <v>97.647058823529406</v>
      </c>
    </row>
    <row r="95" spans="1:35" ht="15" customHeight="1" x14ac:dyDescent="0.25">
      <c r="A95" s="191">
        <v>10</v>
      </c>
      <c r="B95" s="182">
        <v>60850</v>
      </c>
      <c r="C95" s="183" t="s">
        <v>190</v>
      </c>
      <c r="D95" s="184">
        <f>'ГП-4 2020 расклад'!D97</f>
        <v>97</v>
      </c>
      <c r="E95" s="185"/>
      <c r="F95" s="188">
        <f>'ГП-4 2023 расклад'!D94</f>
        <v>130</v>
      </c>
      <c r="G95" s="275">
        <f>'ГП-4 2024 расклад'!D94</f>
        <v>114</v>
      </c>
      <c r="H95" s="254">
        <f>'ГП-4 2020 расклад'!E97</f>
        <v>2</v>
      </c>
      <c r="I95" s="186"/>
      <c r="J95" s="310">
        <f>'ГП-4 2023 расклад'!E94</f>
        <v>7</v>
      </c>
      <c r="K95" s="294">
        <f>'ГП-4 2024 расклад'!E94</f>
        <v>0</v>
      </c>
      <c r="L95" s="286">
        <f>'ГП-4 2020 расклад'!F97</f>
        <v>2.0618556701030926</v>
      </c>
      <c r="M95" s="187"/>
      <c r="N95" s="247">
        <f>'ГП-4 2023 расклад'!F94</f>
        <v>5.384615384615385</v>
      </c>
      <c r="O95" s="255">
        <f>'ГП-4 2024 расклад'!F94</f>
        <v>0</v>
      </c>
      <c r="P95" s="316">
        <f>'ГП-4 2020 расклад'!G97</f>
        <v>62</v>
      </c>
      <c r="Q95" s="185"/>
      <c r="R95" s="182">
        <f>'ГП-4 2023 расклад'!G94</f>
        <v>81</v>
      </c>
      <c r="S95" s="318">
        <f>'ГП-4 2024 расклад'!G94</f>
        <v>52</v>
      </c>
      <c r="T95" s="325">
        <f>'ГП-4 2020 расклад'!H97</f>
        <v>63.917525773195877</v>
      </c>
      <c r="U95" s="187"/>
      <c r="V95" s="247">
        <f>'ГП-4 2023 расклад'!H94</f>
        <v>62.307692307692307</v>
      </c>
      <c r="W95" s="255">
        <f>'ГП-4 2024 расклад'!H94</f>
        <v>45.614035087719301</v>
      </c>
      <c r="X95" s="316">
        <f>'ГП-4 2020 расклад'!I97</f>
        <v>33</v>
      </c>
      <c r="Y95" s="185"/>
      <c r="Z95" s="182">
        <f>'ГП-4 2023 расклад'!I94</f>
        <v>42</v>
      </c>
      <c r="AA95" s="335">
        <f>'ГП-4 2024 расклад'!I94</f>
        <v>62</v>
      </c>
      <c r="AB95" s="302">
        <f>'ГП-4 2020 расклад'!J97</f>
        <v>34.020618556701031</v>
      </c>
      <c r="AC95" s="190"/>
      <c r="AD95" s="247">
        <f>'ГП-4 2023 расклад'!J94</f>
        <v>32.307692307692307</v>
      </c>
      <c r="AE95" s="247">
        <f>'ГП-4 2024 расклад'!J94</f>
        <v>54.385964912280699</v>
      </c>
      <c r="AF95" s="347">
        <f>'ГП-4 2020 расклад'!K97</f>
        <v>97.9381443298969</v>
      </c>
      <c r="AG95" s="129"/>
      <c r="AH95" s="339">
        <f>'ГП-4 2023 расклад'!K94</f>
        <v>94.615384615384613</v>
      </c>
      <c r="AI95" s="89">
        <f>'ГП-4 2024 расклад'!K94</f>
        <v>100</v>
      </c>
    </row>
    <row r="96" spans="1:35" ht="15" customHeight="1" x14ac:dyDescent="0.25">
      <c r="A96" s="191">
        <v>11</v>
      </c>
      <c r="B96" s="182">
        <v>60910</v>
      </c>
      <c r="C96" s="183" t="s">
        <v>53</v>
      </c>
      <c r="D96" s="184">
        <f>'ГП-4 2020 расклад'!D98</f>
        <v>69</v>
      </c>
      <c r="E96" s="185"/>
      <c r="F96" s="188">
        <f>'ГП-4 2023 расклад'!D95</f>
        <v>92</v>
      </c>
      <c r="G96" s="275">
        <f>'ГП-4 2024 расклад'!D95</f>
        <v>81</v>
      </c>
      <c r="H96" s="254">
        <f>'ГП-4 2020 расклад'!E98</f>
        <v>6</v>
      </c>
      <c r="I96" s="186"/>
      <c r="J96" s="310">
        <f>'ГП-4 2023 расклад'!E95</f>
        <v>9</v>
      </c>
      <c r="K96" s="294">
        <f>'ГП-4 2024 расклад'!E95</f>
        <v>3</v>
      </c>
      <c r="L96" s="286">
        <f>'ГП-4 2020 расклад'!F98</f>
        <v>8.695652173913043</v>
      </c>
      <c r="M96" s="187"/>
      <c r="N96" s="247">
        <f>'ГП-4 2023 расклад'!F95</f>
        <v>9.7826086956521738</v>
      </c>
      <c r="O96" s="255">
        <f>'ГП-4 2024 расклад'!F95</f>
        <v>3.7037037037037037</v>
      </c>
      <c r="P96" s="316">
        <f>'ГП-4 2020 расклад'!G98</f>
        <v>31</v>
      </c>
      <c r="Q96" s="185"/>
      <c r="R96" s="182">
        <f>'ГП-4 2023 расклад'!G95</f>
        <v>49</v>
      </c>
      <c r="S96" s="318">
        <f>'ГП-4 2024 расклад'!G95</f>
        <v>46</v>
      </c>
      <c r="T96" s="325">
        <f>'ГП-4 2020 расклад'!H98</f>
        <v>44.927536231884055</v>
      </c>
      <c r="U96" s="187"/>
      <c r="V96" s="247">
        <f>'ГП-4 2023 расклад'!H95</f>
        <v>53.260869565217391</v>
      </c>
      <c r="W96" s="255">
        <f>'ГП-4 2024 расклад'!H95</f>
        <v>56.790123456790127</v>
      </c>
      <c r="X96" s="316">
        <f>'ГП-4 2020 расклад'!I98</f>
        <v>32</v>
      </c>
      <c r="Y96" s="185"/>
      <c r="Z96" s="182">
        <f>'ГП-4 2023 расклад'!I95</f>
        <v>34</v>
      </c>
      <c r="AA96" s="335">
        <f>'ГП-4 2024 расклад'!I95</f>
        <v>32</v>
      </c>
      <c r="AB96" s="302">
        <f>'ГП-4 2020 расклад'!J98</f>
        <v>46.376811594202898</v>
      </c>
      <c r="AC96" s="190"/>
      <c r="AD96" s="247">
        <f>'ГП-4 2023 расклад'!J95</f>
        <v>36.956521739130437</v>
      </c>
      <c r="AE96" s="247">
        <f>'ГП-4 2024 расклад'!J95</f>
        <v>39.506172839506171</v>
      </c>
      <c r="AF96" s="347">
        <f>'ГП-4 2020 расклад'!K98</f>
        <v>91.304347826086953</v>
      </c>
      <c r="AG96" s="129"/>
      <c r="AH96" s="339">
        <f>'ГП-4 2023 расклад'!K95</f>
        <v>90.217391304347828</v>
      </c>
      <c r="AI96" s="89">
        <f>'ГП-4 2024 расклад'!K95</f>
        <v>96.296296296296291</v>
      </c>
    </row>
    <row r="97" spans="1:35" ht="15" customHeight="1" x14ac:dyDescent="0.25">
      <c r="A97" s="191">
        <v>12</v>
      </c>
      <c r="B97" s="182">
        <v>60980</v>
      </c>
      <c r="C97" s="183" t="s">
        <v>54</v>
      </c>
      <c r="D97" s="184">
        <f>'ГП-4 2020 расклад'!D99</f>
        <v>94</v>
      </c>
      <c r="E97" s="185"/>
      <c r="F97" s="188">
        <f>'ГП-4 2023 расклад'!D96</f>
        <v>77</v>
      </c>
      <c r="G97" s="275">
        <f>'ГП-4 2024 расклад'!D96</f>
        <v>91</v>
      </c>
      <c r="H97" s="254">
        <f>'ГП-4 2020 расклад'!E99</f>
        <v>10</v>
      </c>
      <c r="I97" s="186"/>
      <c r="J97" s="310">
        <f>'ГП-4 2023 расклад'!E96</f>
        <v>2</v>
      </c>
      <c r="K97" s="294">
        <f>'ГП-4 2024 расклад'!E96</f>
        <v>4</v>
      </c>
      <c r="L97" s="286">
        <f>'ГП-4 2020 расклад'!F99</f>
        <v>10.638297872340425</v>
      </c>
      <c r="M97" s="187"/>
      <c r="N97" s="247">
        <f>'ГП-4 2023 расклад'!F96</f>
        <v>2.5974025974025974</v>
      </c>
      <c r="O97" s="255">
        <f>'ГП-4 2024 расклад'!F96</f>
        <v>4.395604395604396</v>
      </c>
      <c r="P97" s="316">
        <f>'ГП-4 2020 расклад'!G99</f>
        <v>39</v>
      </c>
      <c r="Q97" s="185"/>
      <c r="R97" s="182">
        <f>'ГП-4 2023 расклад'!G96</f>
        <v>36</v>
      </c>
      <c r="S97" s="318">
        <f>'ГП-4 2024 расклад'!G96</f>
        <v>46</v>
      </c>
      <c r="T97" s="325">
        <f>'ГП-4 2020 расклад'!H99</f>
        <v>41.48936170212766</v>
      </c>
      <c r="U97" s="187"/>
      <c r="V97" s="247">
        <f>'ГП-4 2023 расклад'!H96</f>
        <v>46.753246753246756</v>
      </c>
      <c r="W97" s="255">
        <f>'ГП-4 2024 расклад'!H96</f>
        <v>50.549450549450547</v>
      </c>
      <c r="X97" s="316">
        <f>'ГП-4 2020 расклад'!I99</f>
        <v>45</v>
      </c>
      <c r="Y97" s="185"/>
      <c r="Z97" s="182">
        <f>'ГП-4 2023 расклад'!I96</f>
        <v>39</v>
      </c>
      <c r="AA97" s="335">
        <f>'ГП-4 2024 расклад'!I96</f>
        <v>41</v>
      </c>
      <c r="AB97" s="302">
        <f>'ГП-4 2020 расклад'!J99</f>
        <v>47.872340425531917</v>
      </c>
      <c r="AC97" s="190"/>
      <c r="AD97" s="247">
        <f>'ГП-4 2023 расклад'!J96</f>
        <v>50.649350649350652</v>
      </c>
      <c r="AE97" s="247">
        <f>'ГП-4 2024 расклад'!J96</f>
        <v>45.054945054945058</v>
      </c>
      <c r="AF97" s="347">
        <f>'ГП-4 2020 расклад'!K99</f>
        <v>89.361702127659569</v>
      </c>
      <c r="AG97" s="129"/>
      <c r="AH97" s="339">
        <f>'ГП-4 2023 расклад'!K96</f>
        <v>97.402597402597408</v>
      </c>
      <c r="AI97" s="89">
        <f>'ГП-4 2024 расклад'!K96</f>
        <v>95.604395604395606</v>
      </c>
    </row>
    <row r="98" spans="1:35" ht="15" customHeight="1" x14ac:dyDescent="0.25">
      <c r="A98" s="191">
        <v>13</v>
      </c>
      <c r="B98" s="182">
        <v>61080</v>
      </c>
      <c r="C98" s="183" t="s">
        <v>191</v>
      </c>
      <c r="D98" s="184">
        <f>'ГП-4 2020 расклад'!D100</f>
        <v>142</v>
      </c>
      <c r="E98" s="185"/>
      <c r="F98" s="188">
        <f>'ГП-4 2023 расклад'!D97</f>
        <v>149</v>
      </c>
      <c r="G98" s="275">
        <f>'ГП-4 2024 расклад'!D97</f>
        <v>125</v>
      </c>
      <c r="H98" s="254">
        <f>'ГП-4 2020 расклад'!E100</f>
        <v>1</v>
      </c>
      <c r="I98" s="186"/>
      <c r="J98" s="310">
        <f>'ГП-4 2023 расклад'!E97</f>
        <v>8</v>
      </c>
      <c r="K98" s="294">
        <f>'ГП-4 2024 расклад'!E97</f>
        <v>1</v>
      </c>
      <c r="L98" s="286">
        <f>'ГП-4 2020 расклад'!F100</f>
        <v>0.70422535211267601</v>
      </c>
      <c r="M98" s="187"/>
      <c r="N98" s="247">
        <f>'ГП-4 2023 расклад'!F97</f>
        <v>5.3691275167785237</v>
      </c>
      <c r="O98" s="255">
        <f>'ГП-4 2024 расклад'!F97</f>
        <v>0.8</v>
      </c>
      <c r="P98" s="316">
        <f>'ГП-4 2020 расклад'!G100</f>
        <v>63</v>
      </c>
      <c r="Q98" s="185"/>
      <c r="R98" s="182">
        <f>'ГП-4 2023 расклад'!G97</f>
        <v>65</v>
      </c>
      <c r="S98" s="318">
        <f>'ГП-4 2024 расклад'!G97</f>
        <v>60</v>
      </c>
      <c r="T98" s="325">
        <f>'ГП-4 2020 расклад'!H100</f>
        <v>44.366197183098592</v>
      </c>
      <c r="U98" s="187"/>
      <c r="V98" s="247">
        <f>'ГП-4 2023 расклад'!H97</f>
        <v>43.624161073825505</v>
      </c>
      <c r="W98" s="255">
        <f>'ГП-4 2024 расклад'!H97</f>
        <v>48</v>
      </c>
      <c r="X98" s="316">
        <f>'ГП-4 2020 расклад'!I100</f>
        <v>78</v>
      </c>
      <c r="Y98" s="185"/>
      <c r="Z98" s="182">
        <f>'ГП-4 2023 расклад'!I97</f>
        <v>76</v>
      </c>
      <c r="AA98" s="335">
        <f>'ГП-4 2024 расклад'!I97</f>
        <v>64</v>
      </c>
      <c r="AB98" s="302">
        <f>'ГП-4 2020 расклад'!J100</f>
        <v>54.929577464788736</v>
      </c>
      <c r="AC98" s="190"/>
      <c r="AD98" s="247">
        <f>'ГП-4 2023 расклад'!J97</f>
        <v>51.006711409395976</v>
      </c>
      <c r="AE98" s="247">
        <f>'ГП-4 2024 расклад'!J97</f>
        <v>51.2</v>
      </c>
      <c r="AF98" s="347">
        <f>'ГП-4 2020 расклад'!K100</f>
        <v>99.295774647887328</v>
      </c>
      <c r="AG98" s="129"/>
      <c r="AH98" s="339">
        <f>'ГП-4 2023 расклад'!K97</f>
        <v>94.630872483221481</v>
      </c>
      <c r="AI98" s="89">
        <f>'ГП-4 2024 расклад'!K97</f>
        <v>99.2</v>
      </c>
    </row>
    <row r="99" spans="1:35" ht="15" customHeight="1" x14ac:dyDescent="0.25">
      <c r="A99" s="191">
        <v>14</v>
      </c>
      <c r="B99" s="182">
        <v>61150</v>
      </c>
      <c r="C99" s="183" t="s">
        <v>192</v>
      </c>
      <c r="D99" s="184">
        <f>'ГП-4 2020 расклад'!D101</f>
        <v>91</v>
      </c>
      <c r="E99" s="185"/>
      <c r="F99" s="188">
        <f>'ГП-4 2023 расклад'!D98</f>
        <v>127</v>
      </c>
      <c r="G99" s="275">
        <f>'ГП-4 2024 расклад'!D98</f>
        <v>86</v>
      </c>
      <c r="H99" s="254">
        <f>'ГП-4 2020 расклад'!E101</f>
        <v>5</v>
      </c>
      <c r="I99" s="186"/>
      <c r="J99" s="310">
        <f>'ГП-4 2023 расклад'!E98</f>
        <v>1</v>
      </c>
      <c r="K99" s="294">
        <f>'ГП-4 2024 расклад'!E98</f>
        <v>1</v>
      </c>
      <c r="L99" s="286">
        <f>'ГП-4 2020 расклад'!F101</f>
        <v>5.4945054945054945</v>
      </c>
      <c r="M99" s="187"/>
      <c r="N99" s="247">
        <f>'ГП-4 2023 расклад'!F98</f>
        <v>0.78740157480314965</v>
      </c>
      <c r="O99" s="255">
        <f>'ГП-4 2024 расклад'!F98</f>
        <v>1.1627906976744187</v>
      </c>
      <c r="P99" s="316">
        <f>'ГП-4 2020 расклад'!G101</f>
        <v>59</v>
      </c>
      <c r="Q99" s="185"/>
      <c r="R99" s="182">
        <f>'ГП-4 2023 расклад'!G98</f>
        <v>66</v>
      </c>
      <c r="S99" s="318">
        <f>'ГП-4 2024 расклад'!G98</f>
        <v>38</v>
      </c>
      <c r="T99" s="325">
        <f>'ГП-4 2020 расклад'!H101</f>
        <v>64.835164835164832</v>
      </c>
      <c r="U99" s="187"/>
      <c r="V99" s="247">
        <f>'ГП-4 2023 расклад'!H98</f>
        <v>51.968503937007874</v>
      </c>
      <c r="W99" s="255">
        <f>'ГП-4 2024 расклад'!H98</f>
        <v>44.186046511627907</v>
      </c>
      <c r="X99" s="316">
        <f>'ГП-4 2020 расклад'!I101</f>
        <v>27</v>
      </c>
      <c r="Y99" s="185"/>
      <c r="Z99" s="182">
        <f>'ГП-4 2023 расклад'!I98</f>
        <v>60</v>
      </c>
      <c r="AA99" s="335">
        <f>'ГП-4 2024 расклад'!I98</f>
        <v>47</v>
      </c>
      <c r="AB99" s="302">
        <f>'ГП-4 2020 расклад'!J101</f>
        <v>29.670329670329672</v>
      </c>
      <c r="AC99" s="190"/>
      <c r="AD99" s="247">
        <f>'ГП-4 2023 расклад'!J98</f>
        <v>47.244094488188978</v>
      </c>
      <c r="AE99" s="247">
        <f>'ГП-4 2024 расклад'!J98</f>
        <v>54.651162790697676</v>
      </c>
      <c r="AF99" s="347">
        <f>'ГП-4 2020 расклад'!K101</f>
        <v>94.505494505494511</v>
      </c>
      <c r="AG99" s="129"/>
      <c r="AH99" s="339">
        <f>'ГП-4 2023 расклад'!K98</f>
        <v>99.212598425196845</v>
      </c>
      <c r="AI99" s="89">
        <f>'ГП-4 2024 расклад'!K98</f>
        <v>98.837209302325576</v>
      </c>
    </row>
    <row r="100" spans="1:35" ht="15" customHeight="1" x14ac:dyDescent="0.25">
      <c r="A100" s="191">
        <v>15</v>
      </c>
      <c r="B100" s="182">
        <v>61210</v>
      </c>
      <c r="C100" s="183" t="s">
        <v>193</v>
      </c>
      <c r="D100" s="184">
        <f>'ГП-4 2020 расклад'!D102</f>
        <v>71</v>
      </c>
      <c r="E100" s="185"/>
      <c r="F100" s="188">
        <f>'ГП-4 2023 расклад'!D99</f>
        <v>75</v>
      </c>
      <c r="G100" s="275">
        <f>'ГП-4 2024 расклад'!D99</f>
        <v>93</v>
      </c>
      <c r="H100" s="254">
        <f>'ГП-4 2020 расклад'!E102</f>
        <v>7</v>
      </c>
      <c r="I100" s="186"/>
      <c r="J100" s="310">
        <f>'ГП-4 2023 расклад'!E99</f>
        <v>2</v>
      </c>
      <c r="K100" s="294">
        <f>'ГП-4 2024 расклад'!E99</f>
        <v>0</v>
      </c>
      <c r="L100" s="286">
        <f>'ГП-4 2020 расклад'!F102</f>
        <v>9.8591549295774641</v>
      </c>
      <c r="M100" s="187"/>
      <c r="N100" s="247">
        <f>'ГП-4 2023 расклад'!F99</f>
        <v>2.6666666666666665</v>
      </c>
      <c r="O100" s="255">
        <f>'ГП-4 2024 расклад'!F99</f>
        <v>0</v>
      </c>
      <c r="P100" s="316">
        <f>'ГП-4 2020 расклад'!G102</f>
        <v>31</v>
      </c>
      <c r="Q100" s="185"/>
      <c r="R100" s="182">
        <f>'ГП-4 2023 расклад'!G99</f>
        <v>40</v>
      </c>
      <c r="S100" s="318">
        <f>'ГП-4 2024 расклад'!G99</f>
        <v>54</v>
      </c>
      <c r="T100" s="325">
        <f>'ГП-4 2020 расклад'!H102</f>
        <v>43.661971830985912</v>
      </c>
      <c r="U100" s="187"/>
      <c r="V100" s="247">
        <f>'ГП-4 2023 расклад'!H99</f>
        <v>53.333333333333336</v>
      </c>
      <c r="W100" s="255">
        <f>'ГП-4 2024 расклад'!H99</f>
        <v>58.064516129032256</v>
      </c>
      <c r="X100" s="316">
        <f>'ГП-4 2020 расклад'!I102</f>
        <v>33</v>
      </c>
      <c r="Y100" s="185"/>
      <c r="Z100" s="182">
        <f>'ГП-4 2023 расклад'!I99</f>
        <v>33</v>
      </c>
      <c r="AA100" s="335">
        <f>'ГП-4 2024 расклад'!I99</f>
        <v>39</v>
      </c>
      <c r="AB100" s="302">
        <f>'ГП-4 2020 расклад'!J102</f>
        <v>46.478873239436616</v>
      </c>
      <c r="AC100" s="190"/>
      <c r="AD100" s="247">
        <f>'ГП-4 2023 расклад'!J99</f>
        <v>44</v>
      </c>
      <c r="AE100" s="247">
        <f>'ГП-4 2024 расклад'!J99</f>
        <v>41.935483870967744</v>
      </c>
      <c r="AF100" s="347">
        <f>'ГП-4 2020 расклад'!K102</f>
        <v>90.140845070422529</v>
      </c>
      <c r="AG100" s="129"/>
      <c r="AH100" s="339">
        <f>'ГП-4 2023 расклад'!K99</f>
        <v>97.333333333333329</v>
      </c>
      <c r="AI100" s="89">
        <f>'ГП-4 2024 расклад'!K99</f>
        <v>100</v>
      </c>
    </row>
    <row r="101" spans="1:35" ht="15" customHeight="1" x14ac:dyDescent="0.25">
      <c r="A101" s="191">
        <v>16</v>
      </c>
      <c r="B101" s="182">
        <v>61290</v>
      </c>
      <c r="C101" s="183" t="s">
        <v>58</v>
      </c>
      <c r="D101" s="184">
        <f>'ГП-4 2020 расклад'!D103</f>
        <v>68</v>
      </c>
      <c r="E101" s="185"/>
      <c r="F101" s="188">
        <f>'ГП-4 2023 расклад'!D100</f>
        <v>55</v>
      </c>
      <c r="G101" s="275">
        <f>'ГП-4 2024 расклад'!D100</f>
        <v>78</v>
      </c>
      <c r="H101" s="254">
        <f>'ГП-4 2020 расклад'!E103</f>
        <v>1</v>
      </c>
      <c r="I101" s="186"/>
      <c r="J101" s="310">
        <f>'ГП-4 2023 расклад'!E100</f>
        <v>0</v>
      </c>
      <c r="K101" s="294">
        <f>'ГП-4 2024 расклад'!E100</f>
        <v>0</v>
      </c>
      <c r="L101" s="286">
        <f>'ГП-4 2020 расклад'!F103</f>
        <v>1.4705882352941178</v>
      </c>
      <c r="M101" s="187"/>
      <c r="N101" s="247">
        <f>'ГП-4 2023 расклад'!F100</f>
        <v>0</v>
      </c>
      <c r="O101" s="255">
        <f>'ГП-4 2024 расклад'!F100</f>
        <v>0</v>
      </c>
      <c r="P101" s="316">
        <f>'ГП-4 2020 расклад'!G103</f>
        <v>45</v>
      </c>
      <c r="Q101" s="185"/>
      <c r="R101" s="182">
        <f>'ГП-4 2023 расклад'!G100</f>
        <v>27</v>
      </c>
      <c r="S101" s="318">
        <f>'ГП-4 2024 расклад'!G100</f>
        <v>49</v>
      </c>
      <c r="T101" s="325">
        <f>'ГП-4 2020 расклад'!H103</f>
        <v>66.17647058823529</v>
      </c>
      <c r="U101" s="187"/>
      <c r="V101" s="247">
        <f>'ГП-4 2023 расклад'!H100</f>
        <v>49.090909090909093</v>
      </c>
      <c r="W101" s="255">
        <f>'ГП-4 2024 расклад'!H100</f>
        <v>62.820512820512818</v>
      </c>
      <c r="X101" s="316">
        <f>'ГП-4 2020 расклад'!I103</f>
        <v>22</v>
      </c>
      <c r="Y101" s="185"/>
      <c r="Z101" s="182">
        <f>'ГП-4 2023 расклад'!I100</f>
        <v>28</v>
      </c>
      <c r="AA101" s="335">
        <f>'ГП-4 2024 расклад'!I100</f>
        <v>29</v>
      </c>
      <c r="AB101" s="302">
        <f>'ГП-4 2020 расклад'!J103</f>
        <v>32.352941176470587</v>
      </c>
      <c r="AC101" s="190"/>
      <c r="AD101" s="247">
        <f>'ГП-4 2023 расклад'!J100</f>
        <v>50.909090909090907</v>
      </c>
      <c r="AE101" s="247">
        <f>'ГП-4 2024 расклад'!J100</f>
        <v>37.179487179487182</v>
      </c>
      <c r="AF101" s="347">
        <f>'ГП-4 2020 расклад'!K103</f>
        <v>98.529411764705884</v>
      </c>
      <c r="AG101" s="129"/>
      <c r="AH101" s="339">
        <f>'ГП-4 2023 расклад'!K100</f>
        <v>100</v>
      </c>
      <c r="AI101" s="89">
        <f>'ГП-4 2024 расклад'!K100</f>
        <v>100</v>
      </c>
    </row>
    <row r="102" spans="1:35" ht="15" customHeight="1" x14ac:dyDescent="0.25">
      <c r="A102" s="191">
        <v>17</v>
      </c>
      <c r="B102" s="182">
        <v>61340</v>
      </c>
      <c r="C102" s="183" t="s">
        <v>194</v>
      </c>
      <c r="D102" s="184">
        <f>'ГП-4 2020 расклад'!D104</f>
        <v>117</v>
      </c>
      <c r="E102" s="185"/>
      <c r="F102" s="188">
        <f>'ГП-4 2023 расклад'!D101</f>
        <v>141</v>
      </c>
      <c r="G102" s="275">
        <f>'ГП-4 2024 расклад'!D101</f>
        <v>121</v>
      </c>
      <c r="H102" s="254">
        <f>'ГП-4 2020 расклад'!E104</f>
        <v>5</v>
      </c>
      <c r="I102" s="186"/>
      <c r="J102" s="310">
        <f>'ГП-4 2023 расклад'!E101</f>
        <v>4</v>
      </c>
      <c r="K102" s="294">
        <f>'ГП-4 2024 расклад'!E101</f>
        <v>13</v>
      </c>
      <c r="L102" s="286">
        <f>'ГП-4 2020 расклад'!F104</f>
        <v>4.2735042735042734</v>
      </c>
      <c r="M102" s="187"/>
      <c r="N102" s="247">
        <f>'ГП-4 2023 расклад'!F101</f>
        <v>2.8368794326241136</v>
      </c>
      <c r="O102" s="255">
        <f>'ГП-4 2024 расклад'!F101</f>
        <v>10.743801652892563</v>
      </c>
      <c r="P102" s="316">
        <f>'ГП-4 2020 расклад'!G104</f>
        <v>55</v>
      </c>
      <c r="Q102" s="185"/>
      <c r="R102" s="182">
        <f>'ГП-4 2023 расклад'!G101</f>
        <v>72</v>
      </c>
      <c r="S102" s="318">
        <f>'ГП-4 2024 расклад'!G101</f>
        <v>52</v>
      </c>
      <c r="T102" s="325">
        <f>'ГП-4 2020 расклад'!H104</f>
        <v>47.008547008547012</v>
      </c>
      <c r="U102" s="187"/>
      <c r="V102" s="247">
        <f>'ГП-4 2023 расклад'!H101</f>
        <v>51.063829787234042</v>
      </c>
      <c r="W102" s="255">
        <f>'ГП-4 2024 расклад'!H101</f>
        <v>42.97520661157025</v>
      </c>
      <c r="X102" s="316">
        <f>'ГП-4 2020 расклад'!I104</f>
        <v>57</v>
      </c>
      <c r="Y102" s="185"/>
      <c r="Z102" s="182">
        <f>'ГП-4 2023 расклад'!I101</f>
        <v>65</v>
      </c>
      <c r="AA102" s="335">
        <f>'ГП-4 2024 расклад'!I101</f>
        <v>56</v>
      </c>
      <c r="AB102" s="302">
        <f>'ГП-4 2020 расклад'!J104</f>
        <v>48.717948717948715</v>
      </c>
      <c r="AC102" s="190"/>
      <c r="AD102" s="247">
        <f>'ГП-4 2023 расклад'!J101</f>
        <v>46.099290780141843</v>
      </c>
      <c r="AE102" s="247">
        <f>'ГП-4 2024 расклад'!J101</f>
        <v>46.280991735537192</v>
      </c>
      <c r="AF102" s="347">
        <f>'ГП-4 2020 расклад'!K104</f>
        <v>95.726495726495727</v>
      </c>
      <c r="AG102" s="129"/>
      <c r="AH102" s="339">
        <f>'ГП-4 2023 расклад'!K101</f>
        <v>97.163120567375884</v>
      </c>
      <c r="AI102" s="89">
        <f>'ГП-4 2024 расклад'!K101</f>
        <v>89.256198347107443</v>
      </c>
    </row>
    <row r="103" spans="1:35" ht="15" customHeight="1" x14ac:dyDescent="0.25">
      <c r="A103" s="191">
        <v>18</v>
      </c>
      <c r="B103" s="182">
        <v>61390</v>
      </c>
      <c r="C103" s="183" t="s">
        <v>195</v>
      </c>
      <c r="D103" s="184">
        <f>'ГП-4 2020 расклад'!D105</f>
        <v>103</v>
      </c>
      <c r="E103" s="185"/>
      <c r="F103" s="188">
        <f>'ГП-4 2023 расклад'!D102</f>
        <v>83</v>
      </c>
      <c r="G103" s="275">
        <f>'ГП-4 2024 расклад'!D102</f>
        <v>101</v>
      </c>
      <c r="H103" s="254">
        <f>'ГП-4 2020 расклад'!E105</f>
        <v>14</v>
      </c>
      <c r="I103" s="186"/>
      <c r="J103" s="310">
        <f>'ГП-4 2023 расклад'!E102</f>
        <v>3</v>
      </c>
      <c r="K103" s="294">
        <f>'ГП-4 2024 расклад'!E102</f>
        <v>8</v>
      </c>
      <c r="L103" s="286">
        <f>'ГП-4 2020 расклад'!F105</f>
        <v>13.592233009708737</v>
      </c>
      <c r="M103" s="187"/>
      <c r="N103" s="247">
        <f>'ГП-4 2023 расклад'!F102</f>
        <v>3.6144578313253013</v>
      </c>
      <c r="O103" s="255">
        <f>'ГП-4 2024 расклад'!F102</f>
        <v>7.9207920792079207</v>
      </c>
      <c r="P103" s="316">
        <f>'ГП-4 2020 расклад'!G105</f>
        <v>56</v>
      </c>
      <c r="Q103" s="185"/>
      <c r="R103" s="182">
        <f>'ГП-4 2023 расклад'!G102</f>
        <v>48</v>
      </c>
      <c r="S103" s="318">
        <f>'ГП-4 2024 расклад'!G102</f>
        <v>53</v>
      </c>
      <c r="T103" s="325">
        <f>'ГП-4 2020 расклад'!H105</f>
        <v>54.368932038834949</v>
      </c>
      <c r="U103" s="187"/>
      <c r="V103" s="247">
        <f>'ГП-4 2023 расклад'!H102</f>
        <v>57.831325301204821</v>
      </c>
      <c r="W103" s="255">
        <f>'ГП-4 2024 расклад'!H102</f>
        <v>52.475247524752476</v>
      </c>
      <c r="X103" s="316">
        <f>'ГП-4 2020 расклад'!I105</f>
        <v>33</v>
      </c>
      <c r="Y103" s="185"/>
      <c r="Z103" s="182">
        <f>'ГП-4 2023 расклад'!I102</f>
        <v>32</v>
      </c>
      <c r="AA103" s="335">
        <f>'ГП-4 2024 расклад'!I102</f>
        <v>40</v>
      </c>
      <c r="AB103" s="302">
        <f>'ГП-4 2020 расклад'!J105</f>
        <v>32.038834951456309</v>
      </c>
      <c r="AC103" s="190"/>
      <c r="AD103" s="247">
        <f>'ГП-4 2023 расклад'!J102</f>
        <v>38.554216867469883</v>
      </c>
      <c r="AE103" s="247">
        <f>'ГП-4 2024 расклад'!J102</f>
        <v>39.603960396039604</v>
      </c>
      <c r="AF103" s="347">
        <f>'ГП-4 2020 расклад'!K105</f>
        <v>86.407766990291265</v>
      </c>
      <c r="AG103" s="129"/>
      <c r="AH103" s="339">
        <f>'ГП-4 2023 расклад'!K102</f>
        <v>96.385542168674704</v>
      </c>
      <c r="AI103" s="89">
        <f>'ГП-4 2024 расклад'!K102</f>
        <v>92.079207920792072</v>
      </c>
    </row>
    <row r="104" spans="1:35" ht="15" customHeight="1" x14ac:dyDescent="0.25">
      <c r="A104" s="191">
        <v>19</v>
      </c>
      <c r="B104" s="182">
        <v>61410</v>
      </c>
      <c r="C104" s="183" t="s">
        <v>196</v>
      </c>
      <c r="D104" s="184">
        <f>'ГП-4 2020 расклад'!D106</f>
        <v>101</v>
      </c>
      <c r="E104" s="185"/>
      <c r="F104" s="188">
        <f>'ГП-4 2023 расклад'!D103</f>
        <v>93</v>
      </c>
      <c r="G104" s="275">
        <f>'ГП-4 2024 расклад'!D103</f>
        <v>121</v>
      </c>
      <c r="H104" s="254">
        <f>'ГП-4 2020 расклад'!E106</f>
        <v>5</v>
      </c>
      <c r="I104" s="186"/>
      <c r="J104" s="310">
        <f>'ГП-4 2023 расклад'!E103</f>
        <v>2</v>
      </c>
      <c r="K104" s="294">
        <f>'ГП-4 2024 расклад'!E103</f>
        <v>1</v>
      </c>
      <c r="L104" s="286">
        <f>'ГП-4 2020 расклад'!F106</f>
        <v>4.9504950495049505</v>
      </c>
      <c r="M104" s="187"/>
      <c r="N104" s="247">
        <f>'ГП-4 2023 расклад'!F103</f>
        <v>2.150537634408602</v>
      </c>
      <c r="O104" s="255">
        <f>'ГП-4 2024 расклад'!F103</f>
        <v>0.82644628099173556</v>
      </c>
      <c r="P104" s="316">
        <f>'ГП-4 2020 расклад'!G106</f>
        <v>44</v>
      </c>
      <c r="Q104" s="185"/>
      <c r="R104" s="182">
        <f>'ГП-4 2023 расклад'!G103</f>
        <v>48</v>
      </c>
      <c r="S104" s="318">
        <f>'ГП-4 2024 расклад'!G103</f>
        <v>64</v>
      </c>
      <c r="T104" s="325">
        <f>'ГП-4 2020 расклад'!H106</f>
        <v>43.564356435643568</v>
      </c>
      <c r="U104" s="187"/>
      <c r="V104" s="247">
        <f>'ГП-4 2023 расклад'!H103</f>
        <v>51.612903225806448</v>
      </c>
      <c r="W104" s="255">
        <f>'ГП-4 2024 расклад'!H103</f>
        <v>52.892561983471076</v>
      </c>
      <c r="X104" s="316">
        <f>'ГП-4 2020 расклад'!I106</f>
        <v>52</v>
      </c>
      <c r="Y104" s="185"/>
      <c r="Z104" s="182">
        <f>'ГП-4 2023 расклад'!I103</f>
        <v>43</v>
      </c>
      <c r="AA104" s="335">
        <f>'ГП-4 2024 расклад'!I103</f>
        <v>56</v>
      </c>
      <c r="AB104" s="302">
        <f>'ГП-4 2020 расклад'!J106</f>
        <v>51.485148514851488</v>
      </c>
      <c r="AC104" s="190"/>
      <c r="AD104" s="247">
        <f>'ГП-4 2023 расклад'!J103</f>
        <v>46.236559139784944</v>
      </c>
      <c r="AE104" s="247">
        <f>'ГП-4 2024 расклад'!J103</f>
        <v>46.280991735537192</v>
      </c>
      <c r="AF104" s="347">
        <f>'ГП-4 2020 расклад'!K106</f>
        <v>95.049504950495049</v>
      </c>
      <c r="AG104" s="129"/>
      <c r="AH104" s="339">
        <f>'ГП-4 2023 расклад'!K103</f>
        <v>97.849462365591393</v>
      </c>
      <c r="AI104" s="89">
        <f>'ГП-4 2024 расклад'!K103</f>
        <v>99.173553719008268</v>
      </c>
    </row>
    <row r="105" spans="1:35" ht="15" customHeight="1" x14ac:dyDescent="0.25">
      <c r="A105" s="191">
        <v>20</v>
      </c>
      <c r="B105" s="182">
        <v>61430</v>
      </c>
      <c r="C105" s="183" t="s">
        <v>126</v>
      </c>
      <c r="D105" s="184">
        <f>'ГП-4 2020 расклад'!D107</f>
        <v>224</v>
      </c>
      <c r="E105" s="185"/>
      <c r="F105" s="188">
        <f>'ГП-4 2023 расклад'!D104</f>
        <v>263</v>
      </c>
      <c r="G105" s="275">
        <f>'ГП-4 2024 расклад'!D104</f>
        <v>215</v>
      </c>
      <c r="H105" s="254">
        <f>'ГП-4 2020 расклад'!E107</f>
        <v>5</v>
      </c>
      <c r="I105" s="186"/>
      <c r="J105" s="310">
        <f>'ГП-4 2023 расклад'!E104</f>
        <v>4</v>
      </c>
      <c r="K105" s="294">
        <f>'ГП-4 2024 расклад'!E104</f>
        <v>2</v>
      </c>
      <c r="L105" s="286">
        <f>'ГП-4 2020 расклад'!F107</f>
        <v>2.2321428571428572</v>
      </c>
      <c r="M105" s="187"/>
      <c r="N105" s="247">
        <f>'ГП-4 2023 расклад'!F104</f>
        <v>1.520912547528517</v>
      </c>
      <c r="O105" s="255">
        <f>'ГП-4 2024 расклад'!F104</f>
        <v>0.93023255813953487</v>
      </c>
      <c r="P105" s="316">
        <f>'ГП-4 2020 расклад'!G107</f>
        <v>108</v>
      </c>
      <c r="Q105" s="185"/>
      <c r="R105" s="182">
        <f>'ГП-4 2023 расклад'!G104</f>
        <v>129</v>
      </c>
      <c r="S105" s="318">
        <f>'ГП-4 2024 расклад'!G104</f>
        <v>106</v>
      </c>
      <c r="T105" s="325">
        <f>'ГП-4 2020 расклад'!H107</f>
        <v>48.214285714285715</v>
      </c>
      <c r="U105" s="187"/>
      <c r="V105" s="247">
        <f>'ГП-4 2023 расклад'!H104</f>
        <v>49.049429657794676</v>
      </c>
      <c r="W105" s="255">
        <f>'ГП-4 2024 расклад'!H104</f>
        <v>49.302325581395351</v>
      </c>
      <c r="X105" s="316">
        <f>'ГП-4 2020 расклад'!I107</f>
        <v>111</v>
      </c>
      <c r="Y105" s="185"/>
      <c r="Z105" s="182">
        <f>'ГП-4 2023 расклад'!I104</f>
        <v>130</v>
      </c>
      <c r="AA105" s="335">
        <f>'ГП-4 2024 расклад'!I104</f>
        <v>107</v>
      </c>
      <c r="AB105" s="302">
        <f>'ГП-4 2020 расклад'!J107</f>
        <v>49.553571428571431</v>
      </c>
      <c r="AC105" s="190"/>
      <c r="AD105" s="247">
        <f>'ГП-4 2023 расклад'!J104</f>
        <v>49.429657794676807</v>
      </c>
      <c r="AE105" s="247">
        <f>'ГП-4 2024 расклад'!J104</f>
        <v>49.767441860465119</v>
      </c>
      <c r="AF105" s="347">
        <f>'ГП-4 2020 расклад'!K107</f>
        <v>97.767857142857139</v>
      </c>
      <c r="AG105" s="129"/>
      <c r="AH105" s="339">
        <f>'ГП-4 2023 расклад'!K104</f>
        <v>98.479087452471489</v>
      </c>
      <c r="AI105" s="89">
        <f>'ГП-4 2024 расклад'!K104</f>
        <v>99.069767441860463</v>
      </c>
    </row>
    <row r="106" spans="1:35" ht="15" customHeight="1" x14ac:dyDescent="0.25">
      <c r="A106" s="191">
        <v>21</v>
      </c>
      <c r="B106" s="182">
        <v>61440</v>
      </c>
      <c r="C106" s="183" t="s">
        <v>197</v>
      </c>
      <c r="D106" s="184">
        <f>'ГП-4 2020 расклад'!D108</f>
        <v>255</v>
      </c>
      <c r="E106" s="185"/>
      <c r="F106" s="188">
        <f>'ГП-4 2023 расклад'!D105</f>
        <v>246</v>
      </c>
      <c r="G106" s="275">
        <f>'ГП-4 2024 расклад'!D105</f>
        <v>231</v>
      </c>
      <c r="H106" s="254">
        <f>'ГП-4 2020 расклад'!E108</f>
        <v>14</v>
      </c>
      <c r="I106" s="186"/>
      <c r="J106" s="310">
        <f>'ГП-4 2023 расклад'!E105</f>
        <v>7</v>
      </c>
      <c r="K106" s="294">
        <f>'ГП-4 2024 расклад'!E105</f>
        <v>7</v>
      </c>
      <c r="L106" s="286">
        <f>'ГП-4 2020 расклад'!F108</f>
        <v>5.4901960784313726</v>
      </c>
      <c r="M106" s="187"/>
      <c r="N106" s="247">
        <f>'ГП-4 2023 расклад'!F105</f>
        <v>2.845528455284553</v>
      </c>
      <c r="O106" s="255">
        <f>'ГП-4 2024 расклад'!F105</f>
        <v>3.0303030303030303</v>
      </c>
      <c r="P106" s="316">
        <f>'ГП-4 2020 расклад'!G108</f>
        <v>126</v>
      </c>
      <c r="Q106" s="185"/>
      <c r="R106" s="182">
        <f>'ГП-4 2023 расклад'!G105</f>
        <v>132</v>
      </c>
      <c r="S106" s="318">
        <f>'ГП-4 2024 расклад'!G105</f>
        <v>102</v>
      </c>
      <c r="T106" s="325">
        <f>'ГП-4 2020 расклад'!H108</f>
        <v>49.411764705882355</v>
      </c>
      <c r="U106" s="187"/>
      <c r="V106" s="247">
        <f>'ГП-4 2023 расклад'!H105</f>
        <v>53.658536585365852</v>
      </c>
      <c r="W106" s="255">
        <f>'ГП-4 2024 расклад'!H105</f>
        <v>44.155844155844157</v>
      </c>
      <c r="X106" s="316">
        <f>'ГП-4 2020 расклад'!I108</f>
        <v>115</v>
      </c>
      <c r="Y106" s="185"/>
      <c r="Z106" s="182">
        <f>'ГП-4 2023 расклад'!I105</f>
        <v>107</v>
      </c>
      <c r="AA106" s="335">
        <f>'ГП-4 2024 расклад'!I105</f>
        <v>122</v>
      </c>
      <c r="AB106" s="302">
        <f>'ГП-4 2020 расклад'!J108</f>
        <v>45.098039215686278</v>
      </c>
      <c r="AC106" s="190"/>
      <c r="AD106" s="247">
        <f>'ГП-4 2023 расклад'!J105</f>
        <v>43.49593495934959</v>
      </c>
      <c r="AE106" s="247">
        <f>'ГП-4 2024 расклад'!J105</f>
        <v>52.813852813852812</v>
      </c>
      <c r="AF106" s="347">
        <f>'ГП-4 2020 расклад'!K108</f>
        <v>94.509803921568633</v>
      </c>
      <c r="AG106" s="129"/>
      <c r="AH106" s="339">
        <f>'ГП-4 2023 расклад'!K105</f>
        <v>97.154471544715449</v>
      </c>
      <c r="AI106" s="89">
        <f>'ГП-4 2024 расклад'!K105</f>
        <v>96.969696969696969</v>
      </c>
    </row>
    <row r="107" spans="1:35" ht="15" customHeight="1" x14ac:dyDescent="0.25">
      <c r="A107" s="191">
        <v>22</v>
      </c>
      <c r="B107" s="182">
        <v>61450</v>
      </c>
      <c r="C107" s="183" t="s">
        <v>123</v>
      </c>
      <c r="D107" s="184">
        <f>'ГП-4 2020 расклад'!D109</f>
        <v>135</v>
      </c>
      <c r="E107" s="185"/>
      <c r="F107" s="188">
        <f>'ГП-4 2023 расклад'!D106</f>
        <v>187</v>
      </c>
      <c r="G107" s="275">
        <f>'ГП-4 2024 расклад'!D106</f>
        <v>182</v>
      </c>
      <c r="H107" s="254">
        <f>'ГП-4 2020 расклад'!E109</f>
        <v>4</v>
      </c>
      <c r="I107" s="186"/>
      <c r="J107" s="310">
        <f>'ГП-4 2023 расклад'!E106</f>
        <v>5</v>
      </c>
      <c r="K107" s="294">
        <f>'ГП-4 2024 расклад'!E106</f>
        <v>15</v>
      </c>
      <c r="L107" s="286">
        <f>'ГП-4 2020 расклад'!F109</f>
        <v>2.9629629629629628</v>
      </c>
      <c r="M107" s="187"/>
      <c r="N107" s="247">
        <f>'ГП-4 2023 расклад'!F106</f>
        <v>2.6737967914438503</v>
      </c>
      <c r="O107" s="255">
        <f>'ГП-4 2024 расклад'!F106</f>
        <v>8.2417582417582409</v>
      </c>
      <c r="P107" s="316">
        <f>'ГП-4 2020 расклад'!G109</f>
        <v>72</v>
      </c>
      <c r="Q107" s="185"/>
      <c r="R107" s="182">
        <f>'ГП-4 2023 расклад'!G106</f>
        <v>81</v>
      </c>
      <c r="S107" s="318">
        <f>'ГП-4 2024 расклад'!G106</f>
        <v>97</v>
      </c>
      <c r="T107" s="325">
        <f>'ГП-4 2020 расклад'!H109</f>
        <v>53.333333333333336</v>
      </c>
      <c r="U107" s="187"/>
      <c r="V107" s="247">
        <f>'ГП-4 2023 расклад'!H106</f>
        <v>43.315508021390372</v>
      </c>
      <c r="W107" s="255">
        <f>'ГП-4 2024 расклад'!H106</f>
        <v>53.296703296703299</v>
      </c>
      <c r="X107" s="316">
        <f>'ГП-4 2020 расклад'!I109</f>
        <v>59</v>
      </c>
      <c r="Y107" s="185"/>
      <c r="Z107" s="182">
        <f>'ГП-4 2023 расклад'!I106</f>
        <v>101</v>
      </c>
      <c r="AA107" s="335">
        <f>'ГП-4 2024 расклад'!I106</f>
        <v>70</v>
      </c>
      <c r="AB107" s="302">
        <f>'ГП-4 2020 расклад'!J109</f>
        <v>43.703703703703702</v>
      </c>
      <c r="AC107" s="190"/>
      <c r="AD107" s="247">
        <f>'ГП-4 2023 расклад'!J106</f>
        <v>54.010695187165773</v>
      </c>
      <c r="AE107" s="247">
        <f>'ГП-4 2024 расклад'!J106</f>
        <v>38.46153846153846</v>
      </c>
      <c r="AF107" s="347">
        <f>'ГП-4 2020 расклад'!K109</f>
        <v>97.037037037037038</v>
      </c>
      <c r="AG107" s="129"/>
      <c r="AH107" s="339">
        <f>'ГП-4 2023 расклад'!K106</f>
        <v>97.326203208556151</v>
      </c>
      <c r="AI107" s="89">
        <f>'ГП-4 2024 расклад'!K106</f>
        <v>91.758241758241752</v>
      </c>
    </row>
    <row r="108" spans="1:35" ht="15" customHeight="1" x14ac:dyDescent="0.25">
      <c r="A108" s="191">
        <v>23</v>
      </c>
      <c r="B108" s="182">
        <v>61470</v>
      </c>
      <c r="C108" s="183" t="s">
        <v>63</v>
      </c>
      <c r="D108" s="184">
        <f>'ГП-4 2020 расклад'!D110</f>
        <v>131</v>
      </c>
      <c r="E108" s="185"/>
      <c r="F108" s="188">
        <f>'ГП-4 2023 расклад'!D107</f>
        <v>122</v>
      </c>
      <c r="G108" s="275">
        <f>'ГП-4 2024 расклад'!D107</f>
        <v>134</v>
      </c>
      <c r="H108" s="254">
        <f>'ГП-4 2020 расклад'!E110</f>
        <v>3</v>
      </c>
      <c r="I108" s="186"/>
      <c r="J108" s="310">
        <f>'ГП-4 2023 расклад'!E107</f>
        <v>2</v>
      </c>
      <c r="K108" s="294">
        <f>'ГП-4 2024 расклад'!E107</f>
        <v>5</v>
      </c>
      <c r="L108" s="286">
        <f>'ГП-4 2020 расклад'!F110</f>
        <v>2.2900763358778624</v>
      </c>
      <c r="M108" s="187"/>
      <c r="N108" s="247">
        <f>'ГП-4 2023 расклад'!F107</f>
        <v>1.639344262295082</v>
      </c>
      <c r="O108" s="255">
        <f>'ГП-4 2024 расклад'!F107</f>
        <v>3.7313432835820897</v>
      </c>
      <c r="P108" s="316">
        <f>'ГП-4 2020 расклад'!G110</f>
        <v>59</v>
      </c>
      <c r="Q108" s="185"/>
      <c r="R108" s="182">
        <f>'ГП-4 2023 расклад'!G107</f>
        <v>45</v>
      </c>
      <c r="S108" s="318">
        <f>'ГП-4 2024 расклад'!G107</f>
        <v>66</v>
      </c>
      <c r="T108" s="325">
        <f>'ГП-4 2020 расклад'!H110</f>
        <v>45.038167938931295</v>
      </c>
      <c r="U108" s="187"/>
      <c r="V108" s="247">
        <f>'ГП-4 2023 расклад'!H107</f>
        <v>36.885245901639344</v>
      </c>
      <c r="W108" s="255">
        <f>'ГП-4 2024 расклад'!H107</f>
        <v>49.253731343283583</v>
      </c>
      <c r="X108" s="316">
        <f>'ГП-4 2020 расклад'!I110</f>
        <v>69</v>
      </c>
      <c r="Y108" s="185"/>
      <c r="Z108" s="182">
        <f>'ГП-4 2023 расклад'!I107</f>
        <v>75</v>
      </c>
      <c r="AA108" s="335">
        <f>'ГП-4 2024 расклад'!I107</f>
        <v>63</v>
      </c>
      <c r="AB108" s="302">
        <f>'ГП-4 2020 расклад'!J110</f>
        <v>52.671755725190842</v>
      </c>
      <c r="AC108" s="190"/>
      <c r="AD108" s="247">
        <f>'ГП-4 2023 расклад'!J107</f>
        <v>61.475409836065573</v>
      </c>
      <c r="AE108" s="247">
        <f>'ГП-4 2024 расклад'!J107</f>
        <v>47.014925373134325</v>
      </c>
      <c r="AF108" s="347">
        <f>'ГП-4 2020 расклад'!K110</f>
        <v>97.709923664122144</v>
      </c>
      <c r="AG108" s="129"/>
      <c r="AH108" s="339">
        <f>'ГП-4 2023 расклад'!K107</f>
        <v>98.360655737704917</v>
      </c>
      <c r="AI108" s="89">
        <f>'ГП-4 2024 расклад'!K107</f>
        <v>96.268656716417908</v>
      </c>
    </row>
    <row r="109" spans="1:35" ht="15" customHeight="1" x14ac:dyDescent="0.25">
      <c r="A109" s="191">
        <v>24</v>
      </c>
      <c r="B109" s="182">
        <v>61490</v>
      </c>
      <c r="C109" s="183" t="s">
        <v>124</v>
      </c>
      <c r="D109" s="184">
        <f>'ГП-4 2020 расклад'!D111</f>
        <v>235</v>
      </c>
      <c r="E109" s="185"/>
      <c r="F109" s="188">
        <f>'ГП-4 2023 расклад'!D108</f>
        <v>275</v>
      </c>
      <c r="G109" s="275">
        <f>'ГП-4 2024 расклад'!D108</f>
        <v>286</v>
      </c>
      <c r="H109" s="254">
        <f>'ГП-4 2020 расклад'!E111</f>
        <v>3</v>
      </c>
      <c r="I109" s="186"/>
      <c r="J109" s="310">
        <f>'ГП-4 2023 расклад'!E108</f>
        <v>2</v>
      </c>
      <c r="K109" s="294">
        <f>'ГП-4 2024 расклад'!E108</f>
        <v>13</v>
      </c>
      <c r="L109" s="286">
        <f>'ГП-4 2020 расклад'!F111</f>
        <v>1.2765957446808511</v>
      </c>
      <c r="M109" s="187"/>
      <c r="N109" s="247">
        <f>'ГП-4 2023 расклад'!F108</f>
        <v>0.72727272727272729</v>
      </c>
      <c r="O109" s="255">
        <f>'ГП-4 2024 расклад'!F108</f>
        <v>4.5454545454545459</v>
      </c>
      <c r="P109" s="316">
        <f>'ГП-4 2020 расклад'!G111</f>
        <v>126</v>
      </c>
      <c r="Q109" s="185"/>
      <c r="R109" s="182">
        <f>'ГП-4 2023 расклад'!G108</f>
        <v>135</v>
      </c>
      <c r="S109" s="318">
        <f>'ГП-4 2024 расклад'!G108</f>
        <v>147</v>
      </c>
      <c r="T109" s="325">
        <f>'ГП-4 2020 расклад'!H111</f>
        <v>53.617021276595743</v>
      </c>
      <c r="U109" s="187"/>
      <c r="V109" s="247">
        <f>'ГП-4 2023 расклад'!H108</f>
        <v>49.090909090909093</v>
      </c>
      <c r="W109" s="255">
        <f>'ГП-4 2024 расклад'!H108</f>
        <v>51.3986013986014</v>
      </c>
      <c r="X109" s="316">
        <f>'ГП-4 2020 расклад'!I111</f>
        <v>106</v>
      </c>
      <c r="Y109" s="185"/>
      <c r="Z109" s="182">
        <f>'ГП-4 2023 расклад'!I108</f>
        <v>138</v>
      </c>
      <c r="AA109" s="335">
        <f>'ГП-4 2024 расклад'!I108</f>
        <v>126</v>
      </c>
      <c r="AB109" s="302">
        <f>'ГП-4 2020 расклад'!J111</f>
        <v>45.106382978723403</v>
      </c>
      <c r="AC109" s="190"/>
      <c r="AD109" s="247">
        <f>'ГП-4 2023 расклад'!J108</f>
        <v>50.18181818181818</v>
      </c>
      <c r="AE109" s="247">
        <f>'ГП-4 2024 расклад'!J108</f>
        <v>44.055944055944053</v>
      </c>
      <c r="AF109" s="347">
        <f>'ГП-4 2020 расклад'!K111</f>
        <v>98.723404255319153</v>
      </c>
      <c r="AG109" s="129"/>
      <c r="AH109" s="339">
        <f>'ГП-4 2023 расклад'!K108</f>
        <v>99.272727272727266</v>
      </c>
      <c r="AI109" s="89">
        <f>'ГП-4 2024 расклад'!K108</f>
        <v>95.454545454545453</v>
      </c>
    </row>
    <row r="110" spans="1:35" ht="15" customHeight="1" x14ac:dyDescent="0.25">
      <c r="A110" s="191">
        <v>25</v>
      </c>
      <c r="B110" s="182">
        <v>61500</v>
      </c>
      <c r="C110" s="183" t="s">
        <v>125</v>
      </c>
      <c r="D110" s="184">
        <f>'ГП-4 2020 расклад'!D112</f>
        <v>240</v>
      </c>
      <c r="E110" s="185"/>
      <c r="F110" s="188">
        <f>'ГП-4 2023 расклад'!D109</f>
        <v>285</v>
      </c>
      <c r="G110" s="275">
        <f>'ГП-4 2024 расклад'!D109</f>
        <v>283</v>
      </c>
      <c r="H110" s="254">
        <f>'ГП-4 2020 расклад'!E112</f>
        <v>15</v>
      </c>
      <c r="I110" s="186"/>
      <c r="J110" s="310">
        <f>'ГП-4 2023 расклад'!E109</f>
        <v>20</v>
      </c>
      <c r="K110" s="294">
        <f>'ГП-4 2024 расклад'!E109</f>
        <v>14</v>
      </c>
      <c r="L110" s="286">
        <f>'ГП-4 2020 расклад'!F112</f>
        <v>6.25</v>
      </c>
      <c r="M110" s="187"/>
      <c r="N110" s="247">
        <f>'ГП-4 2023 расклад'!F109</f>
        <v>7.0175438596491224</v>
      </c>
      <c r="O110" s="255">
        <f>'ГП-4 2024 расклад'!F109</f>
        <v>4.946996466431095</v>
      </c>
      <c r="P110" s="316">
        <f>'ГП-4 2020 расклад'!G112</f>
        <v>137</v>
      </c>
      <c r="Q110" s="185"/>
      <c r="R110" s="182">
        <f>'ГП-4 2023 расклад'!G109</f>
        <v>141</v>
      </c>
      <c r="S110" s="318">
        <f>'ГП-4 2024 расклад'!G109</f>
        <v>156</v>
      </c>
      <c r="T110" s="325">
        <f>'ГП-4 2020 расклад'!H112</f>
        <v>57.083333333333336</v>
      </c>
      <c r="U110" s="187"/>
      <c r="V110" s="247">
        <f>'ГП-4 2023 расклад'!H109</f>
        <v>49.473684210526315</v>
      </c>
      <c r="W110" s="255">
        <f>'ГП-4 2024 расклад'!H109</f>
        <v>55.123674911660778</v>
      </c>
      <c r="X110" s="316">
        <f>'ГП-4 2020 расклад'!I112</f>
        <v>88</v>
      </c>
      <c r="Y110" s="185"/>
      <c r="Z110" s="182">
        <f>'ГП-4 2023 расклад'!I109</f>
        <v>124</v>
      </c>
      <c r="AA110" s="335">
        <f>'ГП-4 2024 расклад'!I109</f>
        <v>113</v>
      </c>
      <c r="AB110" s="302">
        <f>'ГП-4 2020 расклад'!J112</f>
        <v>36.666666666666664</v>
      </c>
      <c r="AC110" s="190"/>
      <c r="AD110" s="247">
        <f>'ГП-4 2023 расклад'!J109</f>
        <v>43.508771929824562</v>
      </c>
      <c r="AE110" s="247">
        <f>'ГП-4 2024 расклад'!J109</f>
        <v>39.929328621908127</v>
      </c>
      <c r="AF110" s="347">
        <f>'ГП-4 2020 расклад'!K112</f>
        <v>93.75</v>
      </c>
      <c r="AG110" s="129"/>
      <c r="AH110" s="339">
        <f>'ГП-4 2023 расклад'!K109</f>
        <v>92.982456140350877</v>
      </c>
      <c r="AI110" s="89">
        <f>'ГП-4 2024 расклад'!K109</f>
        <v>95.053003533568898</v>
      </c>
    </row>
    <row r="111" spans="1:35" x14ac:dyDescent="0.25">
      <c r="A111" s="191">
        <v>26</v>
      </c>
      <c r="B111" s="182">
        <v>61510</v>
      </c>
      <c r="C111" s="183" t="s">
        <v>64</v>
      </c>
      <c r="D111" s="184">
        <f>'ГП-4 2020 расклад'!D113</f>
        <v>80</v>
      </c>
      <c r="E111" s="185"/>
      <c r="F111" s="188">
        <f>'ГП-4 2023 расклад'!D110</f>
        <v>175</v>
      </c>
      <c r="G111" s="275">
        <f>'ГП-4 2024 расклад'!D110</f>
        <v>151</v>
      </c>
      <c r="H111" s="254">
        <f>'ГП-4 2020 расклад'!E113</f>
        <v>5</v>
      </c>
      <c r="I111" s="186"/>
      <c r="J111" s="310">
        <f>'ГП-4 2023 расклад'!E110</f>
        <v>13</v>
      </c>
      <c r="K111" s="294">
        <f>'ГП-4 2024 расклад'!E110</f>
        <v>3</v>
      </c>
      <c r="L111" s="286">
        <f>'ГП-4 2020 расклад'!F113</f>
        <v>6.25</v>
      </c>
      <c r="M111" s="187"/>
      <c r="N111" s="247">
        <f>'ГП-4 2023 расклад'!F110</f>
        <v>7.4285714285714288</v>
      </c>
      <c r="O111" s="255">
        <f>'ГП-4 2024 расклад'!F110</f>
        <v>1.9867549668874172</v>
      </c>
      <c r="P111" s="316">
        <f>'ГП-4 2020 расклад'!G113</f>
        <v>48</v>
      </c>
      <c r="Q111" s="185"/>
      <c r="R111" s="182">
        <f>'ГП-4 2023 расклад'!G110</f>
        <v>82</v>
      </c>
      <c r="S111" s="318">
        <f>'ГП-4 2024 расклад'!G110</f>
        <v>63</v>
      </c>
      <c r="T111" s="325">
        <f>'ГП-4 2020 расклад'!H113</f>
        <v>60</v>
      </c>
      <c r="U111" s="187"/>
      <c r="V111" s="247">
        <f>'ГП-4 2023 расклад'!H110</f>
        <v>46.857142857142854</v>
      </c>
      <c r="W111" s="255">
        <f>'ГП-4 2024 расклад'!H110</f>
        <v>41.721854304635762</v>
      </c>
      <c r="X111" s="316">
        <f>'ГП-4 2020 расклад'!I113</f>
        <v>27</v>
      </c>
      <c r="Y111" s="185"/>
      <c r="Z111" s="182">
        <f>'ГП-4 2023 расклад'!I110</f>
        <v>80</v>
      </c>
      <c r="AA111" s="335">
        <f>'ГП-4 2024 расклад'!I110</f>
        <v>85</v>
      </c>
      <c r="AB111" s="302">
        <f>'ГП-4 2020 расклад'!J113</f>
        <v>33.75</v>
      </c>
      <c r="AC111" s="190"/>
      <c r="AD111" s="247">
        <f>'ГП-4 2023 расклад'!J110</f>
        <v>45.714285714285715</v>
      </c>
      <c r="AE111" s="247">
        <f>'ГП-4 2024 расклад'!J110</f>
        <v>56.29139072847682</v>
      </c>
      <c r="AF111" s="347">
        <f>'ГП-4 2020 расклад'!K113</f>
        <v>93.75</v>
      </c>
      <c r="AG111" s="129"/>
      <c r="AH111" s="339">
        <f>'ГП-4 2023 расклад'!K110</f>
        <v>92.571428571428569</v>
      </c>
      <c r="AI111" s="89">
        <f>'ГП-4 2024 расклад'!K110</f>
        <v>98.013245033112582</v>
      </c>
    </row>
    <row r="112" spans="1:35" x14ac:dyDescent="0.25">
      <c r="A112" s="191">
        <v>27</v>
      </c>
      <c r="B112" s="182">
        <v>61520</v>
      </c>
      <c r="C112" s="183" t="s">
        <v>198</v>
      </c>
      <c r="D112" s="184">
        <f>'ГП-4 2020 расклад'!D114</f>
        <v>230</v>
      </c>
      <c r="E112" s="185"/>
      <c r="F112" s="188">
        <f>'ГП-4 2023 расклад'!D111</f>
        <v>232</v>
      </c>
      <c r="G112" s="275">
        <f>'ГП-4 2024 расклад'!D111</f>
        <v>193</v>
      </c>
      <c r="H112" s="254">
        <f>'ГП-4 2020 расклад'!E114</f>
        <v>11</v>
      </c>
      <c r="I112" s="186"/>
      <c r="J112" s="310">
        <f>'ГП-4 2023 расклад'!E111</f>
        <v>8</v>
      </c>
      <c r="K112" s="294">
        <f>'ГП-4 2024 расклад'!E111</f>
        <v>5</v>
      </c>
      <c r="L112" s="286">
        <f>'ГП-4 2020 расклад'!F114</f>
        <v>4.7826086956521738</v>
      </c>
      <c r="M112" s="187"/>
      <c r="N112" s="247">
        <f>'ГП-4 2023 расклад'!F111</f>
        <v>3.4482758620689653</v>
      </c>
      <c r="O112" s="255">
        <f>'ГП-4 2024 расклад'!F111</f>
        <v>2.5906735751295336</v>
      </c>
      <c r="P112" s="316">
        <f>'ГП-4 2020 расклад'!G114</f>
        <v>104</v>
      </c>
      <c r="Q112" s="185"/>
      <c r="R112" s="182">
        <f>'ГП-4 2023 расклад'!G111</f>
        <v>110</v>
      </c>
      <c r="S112" s="318">
        <f>'ГП-4 2024 расклад'!G111</f>
        <v>106</v>
      </c>
      <c r="T112" s="325">
        <f>'ГП-4 2020 расклад'!H114</f>
        <v>45.217391304347828</v>
      </c>
      <c r="U112" s="187"/>
      <c r="V112" s="247">
        <f>'ГП-4 2023 расклад'!H111</f>
        <v>47.413793103448278</v>
      </c>
      <c r="W112" s="255">
        <f>'ГП-4 2024 расклад'!H111</f>
        <v>54.922279792746117</v>
      </c>
      <c r="X112" s="316">
        <f>'ГП-4 2020 расклад'!I114</f>
        <v>115</v>
      </c>
      <c r="Y112" s="185"/>
      <c r="Z112" s="182">
        <f>'ГП-4 2023 расклад'!I111</f>
        <v>114</v>
      </c>
      <c r="AA112" s="335">
        <f>'ГП-4 2024 расклад'!I111</f>
        <v>82</v>
      </c>
      <c r="AB112" s="302">
        <f>'ГП-4 2020 расклад'!J114</f>
        <v>50</v>
      </c>
      <c r="AC112" s="190"/>
      <c r="AD112" s="247">
        <f>'ГП-4 2023 расклад'!J111</f>
        <v>49.137931034482762</v>
      </c>
      <c r="AE112" s="247">
        <f>'ГП-4 2024 расклад'!J111</f>
        <v>42.487046632124354</v>
      </c>
      <c r="AF112" s="347">
        <f>'ГП-4 2020 расклад'!K114</f>
        <v>95.217391304347828</v>
      </c>
      <c r="AG112" s="129"/>
      <c r="AH112" s="339">
        <f>'ГП-4 2023 расклад'!K111</f>
        <v>96.551724137931032</v>
      </c>
      <c r="AI112" s="89">
        <f>'ГП-4 2024 расклад'!K111</f>
        <v>97.409326424870471</v>
      </c>
    </row>
    <row r="113" spans="1:35" x14ac:dyDescent="0.25">
      <c r="A113" s="191">
        <v>28</v>
      </c>
      <c r="B113" s="231">
        <v>61540</v>
      </c>
      <c r="C113" s="232" t="s">
        <v>130</v>
      </c>
      <c r="D113" s="225">
        <f>'ГП-4 2020 расклад'!D115</f>
        <v>199</v>
      </c>
      <c r="E113" s="226"/>
      <c r="F113" s="229">
        <f>'ГП-4 2023 расклад'!D112</f>
        <v>209</v>
      </c>
      <c r="G113" s="283">
        <f>'ГП-4 2024 расклад'!D112</f>
        <v>192</v>
      </c>
      <c r="H113" s="297">
        <f>'ГП-4 2020 расклад'!E115</f>
        <v>15</v>
      </c>
      <c r="I113" s="227"/>
      <c r="J113" s="313">
        <f>'ГП-4 2023 расклад'!E112</f>
        <v>0</v>
      </c>
      <c r="K113" s="298">
        <f>'ГП-4 2024 расклад'!E112</f>
        <v>7</v>
      </c>
      <c r="L113" s="289">
        <f>'ГП-4 2020 расклад'!F115</f>
        <v>7.5376884422110555</v>
      </c>
      <c r="M113" s="228"/>
      <c r="N113" s="249">
        <f>'ГП-4 2023 расклад'!F112</f>
        <v>0</v>
      </c>
      <c r="O113" s="260">
        <f>'ГП-4 2024 расклад'!F112</f>
        <v>3.6458333333333335</v>
      </c>
      <c r="P113" s="322">
        <f>'ГП-4 2020 расклад'!G115</f>
        <v>82</v>
      </c>
      <c r="Q113" s="226"/>
      <c r="R113" s="231">
        <f>'ГП-4 2023 расклад'!G112</f>
        <v>79</v>
      </c>
      <c r="S113" s="323">
        <f>'ГП-4 2024 расклад'!G112</f>
        <v>110</v>
      </c>
      <c r="T113" s="330">
        <f>'ГП-4 2020 расклад'!H115</f>
        <v>41.206030150753769</v>
      </c>
      <c r="U113" s="228"/>
      <c r="V113" s="249">
        <f>'ГП-4 2023 расклад'!H112</f>
        <v>37.799043062200958</v>
      </c>
      <c r="W113" s="260">
        <f>'ГП-4 2024 расклад'!H112</f>
        <v>57.291666666666664</v>
      </c>
      <c r="X113" s="322">
        <f>'ГП-4 2020 расклад'!I115</f>
        <v>102</v>
      </c>
      <c r="Y113" s="226"/>
      <c r="Z113" s="231">
        <f>'ГП-4 2023 расклад'!I112</f>
        <v>130</v>
      </c>
      <c r="AA113" s="338">
        <f>'ГП-4 2024 расклад'!I112</f>
        <v>75</v>
      </c>
      <c r="AB113" s="305">
        <f>'ГП-4 2020 расклад'!J115</f>
        <v>51.256281407035175</v>
      </c>
      <c r="AC113" s="230"/>
      <c r="AD113" s="249">
        <f>'ГП-4 2023 расклад'!J112</f>
        <v>62.200956937799042</v>
      </c>
      <c r="AE113" s="249">
        <f>'ГП-4 2024 расклад'!J112</f>
        <v>39.0625</v>
      </c>
      <c r="AF113" s="348">
        <f>'ГП-4 2020 расклад'!K115</f>
        <v>92.462311557788951</v>
      </c>
      <c r="AG113" s="144"/>
      <c r="AH113" s="341">
        <f>'ГП-4 2023 расклад'!K112</f>
        <v>100</v>
      </c>
      <c r="AI113" s="89">
        <f>'ГП-4 2024 расклад'!K112</f>
        <v>96.354166666666671</v>
      </c>
    </row>
    <row r="114" spans="1:35" x14ac:dyDescent="0.25">
      <c r="A114" s="191">
        <v>29</v>
      </c>
      <c r="B114" s="182">
        <v>61560</v>
      </c>
      <c r="C114" s="183" t="s">
        <v>147</v>
      </c>
      <c r="D114" s="184">
        <f>'ГП-4 2020 расклад'!D116</f>
        <v>96</v>
      </c>
      <c r="E114" s="185"/>
      <c r="F114" s="188">
        <f>'ГП-4 2023 расклад'!D113</f>
        <v>376</v>
      </c>
      <c r="G114" s="275">
        <f>'ГП-4 2024 расклад'!D113</f>
        <v>388</v>
      </c>
      <c r="H114" s="254">
        <f>'ГП-4 2020 расклад'!E116</f>
        <v>0</v>
      </c>
      <c r="I114" s="186"/>
      <c r="J114" s="310">
        <f>'ГП-4 2023 расклад'!E113</f>
        <v>17</v>
      </c>
      <c r="K114" s="294">
        <f>'ГП-4 2024 расклад'!E113</f>
        <v>10</v>
      </c>
      <c r="L114" s="286">
        <f>'ГП-4 2020 расклад'!F116</f>
        <v>0</v>
      </c>
      <c r="M114" s="187"/>
      <c r="N114" s="247">
        <f>'ГП-4 2023 расклад'!F113</f>
        <v>4.5212765957446805</v>
      </c>
      <c r="O114" s="255">
        <f>'ГП-4 2024 расклад'!F113</f>
        <v>2.5773195876288661</v>
      </c>
      <c r="P114" s="316">
        <f>'ГП-4 2020 расклад'!G116</f>
        <v>52</v>
      </c>
      <c r="Q114" s="185"/>
      <c r="R114" s="182">
        <f>'ГП-4 2023 расклад'!G113</f>
        <v>177</v>
      </c>
      <c r="S114" s="318">
        <f>'ГП-4 2024 расклад'!G113</f>
        <v>160</v>
      </c>
      <c r="T114" s="325">
        <f>'ГП-4 2020 расклад'!H116</f>
        <v>54.166666666666664</v>
      </c>
      <c r="U114" s="187"/>
      <c r="V114" s="247">
        <f>'ГП-4 2023 расклад'!H113</f>
        <v>47.074468085106382</v>
      </c>
      <c r="W114" s="255">
        <f>'ГП-4 2024 расклад'!H113</f>
        <v>41.237113402061858</v>
      </c>
      <c r="X114" s="316">
        <f>'ГП-4 2020 расклад'!I116</f>
        <v>44</v>
      </c>
      <c r="Y114" s="185"/>
      <c r="Z114" s="182">
        <f>'ГП-4 2023 расклад'!I113</f>
        <v>182</v>
      </c>
      <c r="AA114" s="335">
        <f>'ГП-4 2024 расклад'!I113</f>
        <v>218</v>
      </c>
      <c r="AB114" s="302">
        <f>'ГП-4 2020 расклад'!J116</f>
        <v>45.833333333333336</v>
      </c>
      <c r="AC114" s="190"/>
      <c r="AD114" s="247">
        <f>'ГП-4 2023 расклад'!J113</f>
        <v>48.404255319148938</v>
      </c>
      <c r="AE114" s="247">
        <f>'ГП-4 2024 расклад'!J113</f>
        <v>56.185567010309278</v>
      </c>
      <c r="AF114" s="347">
        <f>'ГП-4 2020 расклад'!K116</f>
        <v>100</v>
      </c>
      <c r="AG114" s="129"/>
      <c r="AH114" s="339">
        <f>'ГП-4 2023 расклад'!K113</f>
        <v>95.478723404255319</v>
      </c>
      <c r="AI114" s="89">
        <f>'ГП-4 2024 расклад'!K113</f>
        <v>97.422680412371136</v>
      </c>
    </row>
    <row r="115" spans="1:35" ht="15.75" thickBot="1" x14ac:dyDescent="0.3">
      <c r="A115" s="191">
        <v>30</v>
      </c>
      <c r="B115" s="231">
        <v>61570</v>
      </c>
      <c r="C115" s="232" t="s">
        <v>148</v>
      </c>
      <c r="D115" s="284"/>
      <c r="E115" s="226"/>
      <c r="F115" s="229">
        <f>'ГП-4 2023 расклад'!D114</f>
        <v>151</v>
      </c>
      <c r="G115" s="283">
        <f>'ГП-4 2024 расклад'!D114</f>
        <v>241</v>
      </c>
      <c r="H115" s="297"/>
      <c r="I115" s="227"/>
      <c r="J115" s="313">
        <f>'ГП-4 2023 расклад'!E114</f>
        <v>13</v>
      </c>
      <c r="K115" s="298">
        <f>'ГП-4 2024 расклад'!E114</f>
        <v>17</v>
      </c>
      <c r="L115" s="289"/>
      <c r="M115" s="228"/>
      <c r="N115" s="249">
        <f>'ГП-4 2023 расклад'!F114</f>
        <v>8.6092715231788084</v>
      </c>
      <c r="O115" s="260">
        <f>'ГП-4 2024 расклад'!F114</f>
        <v>7.0539419087136928</v>
      </c>
      <c r="P115" s="322"/>
      <c r="Q115" s="226"/>
      <c r="R115" s="231">
        <f>'ГП-4 2023 расклад'!G114</f>
        <v>78</v>
      </c>
      <c r="S115" s="323">
        <f>'ГП-4 2024 расклад'!G114</f>
        <v>128</v>
      </c>
      <c r="T115" s="329"/>
      <c r="U115" s="228"/>
      <c r="V115" s="249">
        <f>'ГП-4 2023 расклад'!H114</f>
        <v>51.65562913907285</v>
      </c>
      <c r="W115" s="260">
        <f>'ГП-4 2024 расклад'!H114</f>
        <v>53.11203319502075</v>
      </c>
      <c r="X115" s="225"/>
      <c r="Y115" s="226"/>
      <c r="Z115" s="231">
        <f>'ГП-4 2023 расклад'!I114</f>
        <v>60</v>
      </c>
      <c r="AA115" s="338">
        <f>'ГП-4 2024 расклад'!I114</f>
        <v>96</v>
      </c>
      <c r="AB115" s="333"/>
      <c r="AC115" s="230"/>
      <c r="AD115" s="249">
        <f>'ГП-4 2023 расклад'!J114</f>
        <v>39.735099337748345</v>
      </c>
      <c r="AE115" s="249">
        <f>'ГП-4 2024 расклад'!J114</f>
        <v>39.834024896265561</v>
      </c>
      <c r="AF115" s="356"/>
      <c r="AG115" s="152"/>
      <c r="AH115" s="357">
        <f>'ГП-4 2023 расклад'!K114</f>
        <v>91.390728476821195</v>
      </c>
      <c r="AI115" s="67">
        <f>'ГП-4 2024 расклад'!K114</f>
        <v>92.946058091286304</v>
      </c>
    </row>
    <row r="116" spans="1:35" ht="15.75" thickBot="1" x14ac:dyDescent="0.3">
      <c r="A116" s="172"/>
      <c r="B116" s="201"/>
      <c r="C116" s="118" t="s">
        <v>118</v>
      </c>
      <c r="D116" s="203">
        <f>'ГП-4 2020 расклад'!D117</f>
        <v>973</v>
      </c>
      <c r="E116" s="204"/>
      <c r="F116" s="117">
        <f>'ГП-4 2023 расклад'!D115</f>
        <v>1224</v>
      </c>
      <c r="G116" s="277">
        <f>'ГП-4 2024 расклад'!D115</f>
        <v>1100</v>
      </c>
      <c r="H116" s="203">
        <f>'ГП-4 2020 расклад'!E117</f>
        <v>25</v>
      </c>
      <c r="I116" s="204"/>
      <c r="J116" s="117">
        <f>'ГП-4 2023 расклад'!E115</f>
        <v>65</v>
      </c>
      <c r="K116" s="277">
        <f>'ГП-4 2024 расклад'!E115</f>
        <v>30</v>
      </c>
      <c r="L116" s="179">
        <f>'ГП-4 2020 расклад'!F117</f>
        <v>2.5693730729701953</v>
      </c>
      <c r="M116" s="179"/>
      <c r="N116" s="264">
        <f>'ГП-4 2023 расклад'!F115</f>
        <v>5.3104575163398691</v>
      </c>
      <c r="O116" s="205">
        <f>'ГП-4 2024 расклад'!F115</f>
        <v>2.7272727272727271</v>
      </c>
      <c r="P116" s="203">
        <f>'ГП-4 2020 расклад'!G117</f>
        <v>414</v>
      </c>
      <c r="Q116" s="204"/>
      <c r="R116" s="204">
        <f>'ГП-4 2023 расклад'!G115</f>
        <v>561</v>
      </c>
      <c r="S116" s="308">
        <f>'ГП-4 2024 расклад'!G115</f>
        <v>517</v>
      </c>
      <c r="T116" s="178">
        <f>'ГП-4 2020 расклад'!H117</f>
        <v>42.548818088386433</v>
      </c>
      <c r="U116" s="179"/>
      <c r="V116" s="264">
        <f>'ГП-4 2023 расклад'!H115</f>
        <v>45.833333333333336</v>
      </c>
      <c r="W116" s="205">
        <f>'ГП-4 2024 расклад'!H115</f>
        <v>47</v>
      </c>
      <c r="X116" s="203">
        <f>'ГП-4 2020 расклад'!I117</f>
        <v>534</v>
      </c>
      <c r="Y116" s="204"/>
      <c r="Z116" s="204">
        <f>'ГП-4 2023 расклад'!I115</f>
        <v>598</v>
      </c>
      <c r="AA116" s="308">
        <f>'ГП-4 2024 расклад'!I115</f>
        <v>553</v>
      </c>
      <c r="AB116" s="179">
        <f>'ГП-4 2020 расклад'!J117</f>
        <v>54.881808838643373</v>
      </c>
      <c r="AC116" s="179"/>
      <c r="AD116" s="264">
        <f>'ГП-4 2023 расклад'!J115</f>
        <v>48.856209150326798</v>
      </c>
      <c r="AE116" s="264">
        <f>'ГП-4 2024 расклад'!J115</f>
        <v>50.272727272727273</v>
      </c>
      <c r="AF116" s="178">
        <f>'ГП-4 2020 расклад'!K117</f>
        <v>97.650978407557361</v>
      </c>
      <c r="AG116" s="179"/>
      <c r="AH116" s="340">
        <f>'ГП-4 2023 расклад'!K115</f>
        <v>96.840857715637952</v>
      </c>
      <c r="AI116" s="408">
        <f>'ГП-4 2024 расклад'!K115</f>
        <v>97.995568478474397</v>
      </c>
    </row>
    <row r="117" spans="1:35" x14ac:dyDescent="0.25">
      <c r="A117" s="181">
        <v>1</v>
      </c>
      <c r="B117" s="218">
        <v>70020</v>
      </c>
      <c r="C117" s="219" t="s">
        <v>65</v>
      </c>
      <c r="D117" s="282">
        <f>'ГП-4 2020 расклад'!D118</f>
        <v>114</v>
      </c>
      <c r="E117" s="208"/>
      <c r="F117" s="210">
        <f>'ГП-4 2023 расклад'!D116</f>
        <v>116</v>
      </c>
      <c r="G117" s="279">
        <f>'ГП-4 2024 расклад'!D116</f>
        <v>118</v>
      </c>
      <c r="H117" s="259">
        <f>'ГП-4 2020 расклад'!E118</f>
        <v>0</v>
      </c>
      <c r="I117" s="209"/>
      <c r="J117" s="312">
        <f>'ГП-4 2023 расклад'!E116</f>
        <v>0</v>
      </c>
      <c r="K117" s="296">
        <f>'ГП-4 2024 расклад'!E116</f>
        <v>0</v>
      </c>
      <c r="L117" s="290">
        <f>'ГП-4 2020 расклад'!F118</f>
        <v>0</v>
      </c>
      <c r="M117" s="189"/>
      <c r="N117" s="246">
        <f>'ГП-4 2023 расклад'!F116</f>
        <v>0</v>
      </c>
      <c r="O117" s="257">
        <f>'ГП-4 2024 расклад'!F116</f>
        <v>0</v>
      </c>
      <c r="P117" s="321">
        <f>'ГП-4 2020 расклад'!G118</f>
        <v>15</v>
      </c>
      <c r="Q117" s="208"/>
      <c r="R117" s="206">
        <f>'ГП-4 2023 расклад'!G116</f>
        <v>38</v>
      </c>
      <c r="S117" s="317">
        <f>'ГП-4 2024 расклад'!G116</f>
        <v>57</v>
      </c>
      <c r="T117" s="324">
        <f>'ГП-4 2020 расклад'!H118</f>
        <v>13.157894736842104</v>
      </c>
      <c r="U117" s="189"/>
      <c r="V117" s="246">
        <f>'ГП-4 2023 расклад'!H116</f>
        <v>32.758620689655174</v>
      </c>
      <c r="W117" s="257">
        <f>'ГП-4 2024 расклад'!H116</f>
        <v>48.305084745762713</v>
      </c>
      <c r="X117" s="321">
        <f>'ГП-4 2020 расклад'!I118</f>
        <v>99</v>
      </c>
      <c r="Y117" s="208"/>
      <c r="Z117" s="206">
        <f>'ГП-4 2023 расклад'!I116</f>
        <v>78</v>
      </c>
      <c r="AA117" s="337">
        <f>'ГП-4 2024 расклад'!I116</f>
        <v>61</v>
      </c>
      <c r="AB117" s="304">
        <f>'ГП-4 2020 расклад'!J118</f>
        <v>86.84210526315789</v>
      </c>
      <c r="AC117" s="211"/>
      <c r="AD117" s="246">
        <f>'ГП-4 2023 расклад'!J116</f>
        <v>67.241379310344826</v>
      </c>
      <c r="AE117" s="246">
        <f>'ГП-4 2024 расклад'!J116</f>
        <v>51.694915254237287</v>
      </c>
      <c r="AF117" s="354">
        <f>'ГП-4 2020 расклад'!K118</f>
        <v>100</v>
      </c>
      <c r="AG117" s="134"/>
      <c r="AH117" s="342">
        <f>'ГП-4 2023 расклад'!K116</f>
        <v>100</v>
      </c>
      <c r="AI117" s="84">
        <f>'ГП-4 2024 расклад'!K116</f>
        <v>100</v>
      </c>
    </row>
    <row r="118" spans="1:35" x14ac:dyDescent="0.25">
      <c r="A118" s="191">
        <v>2</v>
      </c>
      <c r="B118" s="182">
        <v>70110</v>
      </c>
      <c r="C118" s="183" t="s">
        <v>67</v>
      </c>
      <c r="D118" s="184">
        <f>'ГП-4 2020 расклад'!D119</f>
        <v>65</v>
      </c>
      <c r="E118" s="185"/>
      <c r="F118" s="188">
        <f>'ГП-4 2023 расклад'!D117</f>
        <v>87</v>
      </c>
      <c r="G118" s="275">
        <f>'ГП-4 2024 расклад'!D117</f>
        <v>62</v>
      </c>
      <c r="H118" s="254">
        <f>'ГП-4 2020 расклад'!E119</f>
        <v>5</v>
      </c>
      <c r="I118" s="186"/>
      <c r="J118" s="310">
        <f>'ГП-4 2023 расклад'!E117</f>
        <v>3</v>
      </c>
      <c r="K118" s="294">
        <f>'ГП-4 2024 расклад'!E117</f>
        <v>4</v>
      </c>
      <c r="L118" s="291">
        <f>'ГП-4 2020 расклад'!F119</f>
        <v>7.6923076923076925</v>
      </c>
      <c r="M118" s="187"/>
      <c r="N118" s="247">
        <f>'ГП-4 2023 расклад'!F117</f>
        <v>3.4482758620689653</v>
      </c>
      <c r="O118" s="255">
        <f>'ГП-4 2024 расклад'!F117</f>
        <v>6.4516129032258061</v>
      </c>
      <c r="P118" s="316">
        <f>'ГП-4 2020 расклад'!G119</f>
        <v>35</v>
      </c>
      <c r="Q118" s="185"/>
      <c r="R118" s="182">
        <f>'ГП-4 2023 расклад'!G117</f>
        <v>38</v>
      </c>
      <c r="S118" s="318">
        <f>'ГП-4 2024 расклад'!G117</f>
        <v>35</v>
      </c>
      <c r="T118" s="325">
        <f>'ГП-4 2020 расклад'!H119</f>
        <v>53.846153846153847</v>
      </c>
      <c r="U118" s="187"/>
      <c r="V118" s="247">
        <f>'ГП-4 2023 расклад'!H117</f>
        <v>43.678160919540232</v>
      </c>
      <c r="W118" s="255">
        <f>'ГП-4 2024 расклад'!H117</f>
        <v>56.451612903225808</v>
      </c>
      <c r="X118" s="316">
        <f>'ГП-4 2020 расклад'!I119</f>
        <v>25</v>
      </c>
      <c r="Y118" s="185"/>
      <c r="Z118" s="182">
        <f>'ГП-4 2023 расклад'!I117</f>
        <v>46</v>
      </c>
      <c r="AA118" s="335">
        <f>'ГП-4 2024 расклад'!I117</f>
        <v>23</v>
      </c>
      <c r="AB118" s="302">
        <f>'ГП-4 2020 расклад'!J119</f>
        <v>38.46153846153846</v>
      </c>
      <c r="AC118" s="190"/>
      <c r="AD118" s="247">
        <f>'ГП-4 2023 расклад'!J117</f>
        <v>52.873563218390807</v>
      </c>
      <c r="AE118" s="247">
        <f>'ГП-4 2024 расклад'!J117</f>
        <v>37.096774193548384</v>
      </c>
      <c r="AF118" s="347">
        <f>'ГП-4 2020 расклад'!K119</f>
        <v>92.307692307692307</v>
      </c>
      <c r="AG118" s="129"/>
      <c r="AH118" s="339">
        <f>'ГП-4 2023 расклад'!K117</f>
        <v>96.551724137931032</v>
      </c>
      <c r="AI118" s="89">
        <f>'ГП-4 2024 расклад'!K117</f>
        <v>93.548387096774192</v>
      </c>
    </row>
    <row r="119" spans="1:35" x14ac:dyDescent="0.25">
      <c r="A119" s="191">
        <v>3</v>
      </c>
      <c r="B119" s="182">
        <v>70021</v>
      </c>
      <c r="C119" s="183" t="s">
        <v>66</v>
      </c>
      <c r="D119" s="184">
        <f>'ГП-4 2020 расклад'!D120</f>
        <v>63</v>
      </c>
      <c r="E119" s="185"/>
      <c r="F119" s="188">
        <f>'ГП-4 2023 расклад'!D118</f>
        <v>49</v>
      </c>
      <c r="G119" s="275">
        <f>'ГП-4 2024 расклад'!D118</f>
        <v>56</v>
      </c>
      <c r="H119" s="254">
        <f>'ГП-4 2020 расклад'!E120</f>
        <v>0</v>
      </c>
      <c r="I119" s="186"/>
      <c r="J119" s="310">
        <f>'ГП-4 2023 расклад'!E118</f>
        <v>3</v>
      </c>
      <c r="K119" s="294">
        <f>'ГП-4 2024 расклад'!E118</f>
        <v>0</v>
      </c>
      <c r="L119" s="291">
        <f>'ГП-4 2020 расклад'!F120</f>
        <v>0</v>
      </c>
      <c r="M119" s="187"/>
      <c r="N119" s="247">
        <f>'ГП-4 2023 расклад'!F118</f>
        <v>6.1224489795918364</v>
      </c>
      <c r="O119" s="255">
        <f>'ГП-4 2024 расклад'!F118</f>
        <v>0</v>
      </c>
      <c r="P119" s="316">
        <f>'ГП-4 2020 расклад'!G120</f>
        <v>26</v>
      </c>
      <c r="Q119" s="185"/>
      <c r="R119" s="182">
        <f>'ГП-4 2023 расклад'!G118</f>
        <v>28</v>
      </c>
      <c r="S119" s="318">
        <f>'ГП-4 2024 расклад'!G118</f>
        <v>42</v>
      </c>
      <c r="T119" s="325">
        <f>'ГП-4 2020 расклад'!H120</f>
        <v>41.269841269841272</v>
      </c>
      <c r="U119" s="187"/>
      <c r="V119" s="247">
        <f>'ГП-4 2023 расклад'!H118</f>
        <v>57.142857142857146</v>
      </c>
      <c r="W119" s="255">
        <f>'ГП-4 2024 расклад'!H118</f>
        <v>75</v>
      </c>
      <c r="X119" s="316">
        <f>'ГП-4 2020 расклад'!I120</f>
        <v>37</v>
      </c>
      <c r="Y119" s="185"/>
      <c r="Z119" s="182">
        <f>'ГП-4 2023 расклад'!I118</f>
        <v>18</v>
      </c>
      <c r="AA119" s="335">
        <f>'ГП-4 2024 расклад'!I118</f>
        <v>14</v>
      </c>
      <c r="AB119" s="302">
        <f>'ГП-4 2020 расклад'!J120</f>
        <v>58.730158730158728</v>
      </c>
      <c r="AC119" s="190"/>
      <c r="AD119" s="247">
        <f>'ГП-4 2023 расклад'!J118</f>
        <v>36.734693877551024</v>
      </c>
      <c r="AE119" s="247">
        <f>'ГП-4 2024 расклад'!J118</f>
        <v>25</v>
      </c>
      <c r="AF119" s="347">
        <f>'ГП-4 2020 расклад'!K120</f>
        <v>100</v>
      </c>
      <c r="AG119" s="129"/>
      <c r="AH119" s="339">
        <f>'ГП-4 2023 расклад'!K118</f>
        <v>93.877551020408163</v>
      </c>
      <c r="AI119" s="89">
        <f>'ГП-4 2024 расклад'!K118</f>
        <v>100</v>
      </c>
    </row>
    <row r="120" spans="1:35" x14ac:dyDescent="0.25">
      <c r="A120" s="191">
        <v>4</v>
      </c>
      <c r="B120" s="182">
        <v>70040</v>
      </c>
      <c r="C120" s="183" t="s">
        <v>101</v>
      </c>
      <c r="D120" s="184">
        <f>'ГП-4 2020 расклад'!D121</f>
        <v>58</v>
      </c>
      <c r="E120" s="185"/>
      <c r="F120" s="188">
        <f>'ГП-4 2023 расклад'!D119</f>
        <v>74</v>
      </c>
      <c r="G120" s="275">
        <f>'ГП-4 2024 расклад'!D119</f>
        <v>65</v>
      </c>
      <c r="H120" s="254">
        <f>'ГП-4 2020 расклад'!E121</f>
        <v>0</v>
      </c>
      <c r="I120" s="186"/>
      <c r="J120" s="310">
        <f>'ГП-4 2023 расклад'!E119</f>
        <v>0</v>
      </c>
      <c r="K120" s="294">
        <f>'ГП-4 2024 расклад'!E119</f>
        <v>1</v>
      </c>
      <c r="L120" s="291">
        <f>'ГП-4 2020 расклад'!F121</f>
        <v>0</v>
      </c>
      <c r="M120" s="187"/>
      <c r="N120" s="247">
        <f>'ГП-4 2023 расклад'!F119</f>
        <v>0</v>
      </c>
      <c r="O120" s="255">
        <f>'ГП-4 2024 расклад'!F119</f>
        <v>1.5384615384615385</v>
      </c>
      <c r="P120" s="316">
        <f>'ГП-4 2020 расклад'!G121</f>
        <v>24</v>
      </c>
      <c r="Q120" s="185"/>
      <c r="R120" s="182">
        <f>'ГП-4 2023 расклад'!G119</f>
        <v>28</v>
      </c>
      <c r="S120" s="318">
        <f>'ГП-4 2024 расклад'!G119</f>
        <v>21</v>
      </c>
      <c r="T120" s="325">
        <f>'ГП-4 2020 расклад'!H121</f>
        <v>41.379310344827587</v>
      </c>
      <c r="U120" s="187"/>
      <c r="V120" s="247">
        <f>'ГП-4 2023 расклад'!H119</f>
        <v>37.837837837837839</v>
      </c>
      <c r="W120" s="255">
        <f>'ГП-4 2024 расклад'!H119</f>
        <v>32.307692307692307</v>
      </c>
      <c r="X120" s="316">
        <f>'ГП-4 2020 расклад'!I121</f>
        <v>34</v>
      </c>
      <c r="Y120" s="185"/>
      <c r="Z120" s="182">
        <f>'ГП-4 2023 расклад'!I119</f>
        <v>46</v>
      </c>
      <c r="AA120" s="335">
        <f>'ГП-4 2024 расклад'!I119</f>
        <v>43</v>
      </c>
      <c r="AB120" s="302">
        <f>'ГП-4 2020 расклад'!J121</f>
        <v>58.620689655172413</v>
      </c>
      <c r="AC120" s="190"/>
      <c r="AD120" s="247">
        <f>'ГП-4 2023 расклад'!J119</f>
        <v>62.162162162162161</v>
      </c>
      <c r="AE120" s="247">
        <f>'ГП-4 2024 расклад'!J119</f>
        <v>66.15384615384616</v>
      </c>
      <c r="AF120" s="347">
        <f>'ГП-4 2020 расклад'!K121</f>
        <v>100</v>
      </c>
      <c r="AG120" s="129"/>
      <c r="AH120" s="339">
        <f>'ГП-4 2023 расклад'!K119</f>
        <v>100</v>
      </c>
      <c r="AI120" s="89">
        <f>'ГП-4 2024 расклад'!K119</f>
        <v>98.461538461538467</v>
      </c>
    </row>
    <row r="121" spans="1:35" x14ac:dyDescent="0.25">
      <c r="A121" s="191">
        <v>5</v>
      </c>
      <c r="B121" s="182">
        <v>70100</v>
      </c>
      <c r="C121" s="183" t="s">
        <v>119</v>
      </c>
      <c r="D121" s="184">
        <f>'ГП-4 2020 расклад'!D122</f>
        <v>72</v>
      </c>
      <c r="E121" s="185"/>
      <c r="F121" s="188">
        <f>'ГП-4 2023 расклад'!D120</f>
        <v>85</v>
      </c>
      <c r="G121" s="275">
        <f>'ГП-4 2024 расклад'!D120</f>
        <v>78</v>
      </c>
      <c r="H121" s="254">
        <f>'ГП-4 2020 расклад'!E122</f>
        <v>0</v>
      </c>
      <c r="I121" s="186"/>
      <c r="J121" s="310">
        <f>'ГП-4 2023 расклад'!E120</f>
        <v>0</v>
      </c>
      <c r="K121" s="294">
        <f>'ГП-4 2024 расклад'!E120</f>
        <v>2</v>
      </c>
      <c r="L121" s="291">
        <f>'ГП-4 2020 расклад'!F122</f>
        <v>0</v>
      </c>
      <c r="M121" s="187"/>
      <c r="N121" s="247">
        <f>'ГП-4 2023 расклад'!F120</f>
        <v>0</v>
      </c>
      <c r="O121" s="255">
        <f>'ГП-4 2024 расклад'!F120</f>
        <v>2.5641025641025643</v>
      </c>
      <c r="P121" s="316">
        <f>'ГП-4 2020 расклад'!G122</f>
        <v>34</v>
      </c>
      <c r="Q121" s="185"/>
      <c r="R121" s="182">
        <f>'ГП-4 2023 расклад'!G120</f>
        <v>32</v>
      </c>
      <c r="S121" s="318">
        <f>'ГП-4 2024 расклад'!G120</f>
        <v>42</v>
      </c>
      <c r="T121" s="325">
        <f>'ГП-4 2020 расклад'!H122</f>
        <v>47.222222222222221</v>
      </c>
      <c r="U121" s="187"/>
      <c r="V121" s="247">
        <f>'ГП-4 2023 расклад'!H120</f>
        <v>37.647058823529413</v>
      </c>
      <c r="W121" s="255">
        <f>'ГП-4 2024 расклад'!H120</f>
        <v>53.846153846153847</v>
      </c>
      <c r="X121" s="316">
        <f>'ГП-4 2020 расклад'!I122</f>
        <v>38</v>
      </c>
      <c r="Y121" s="185"/>
      <c r="Z121" s="182">
        <f>'ГП-4 2023 расклад'!I120</f>
        <v>53</v>
      </c>
      <c r="AA121" s="335">
        <f>'ГП-4 2024 расклад'!I120</f>
        <v>34</v>
      </c>
      <c r="AB121" s="302">
        <f>'ГП-4 2020 расклад'!J122</f>
        <v>52.777777777777779</v>
      </c>
      <c r="AC121" s="190"/>
      <c r="AD121" s="247">
        <f>'ГП-4 2023 расклад'!J120</f>
        <v>62.352941176470587</v>
      </c>
      <c r="AE121" s="247">
        <f>'ГП-4 2024 расклад'!J120</f>
        <v>43.589743589743591</v>
      </c>
      <c r="AF121" s="347">
        <f>'ГП-4 2020 расклад'!K122</f>
        <v>100</v>
      </c>
      <c r="AG121" s="129"/>
      <c r="AH121" s="339">
        <f>'ГП-4 2023 расклад'!K120</f>
        <v>100</v>
      </c>
      <c r="AI121" s="89">
        <f>'ГП-4 2024 расклад'!K120</f>
        <v>97.435897435897431</v>
      </c>
    </row>
    <row r="122" spans="1:35" x14ac:dyDescent="0.25">
      <c r="A122" s="191">
        <v>6</v>
      </c>
      <c r="B122" s="182">
        <v>70270</v>
      </c>
      <c r="C122" s="183" t="s">
        <v>68</v>
      </c>
      <c r="D122" s="184">
        <f>'ГП-4 2020 расклад'!D123</f>
        <v>76</v>
      </c>
      <c r="E122" s="185"/>
      <c r="F122" s="188">
        <f>'ГП-4 2023 расклад'!D121</f>
        <v>67</v>
      </c>
      <c r="G122" s="275">
        <f>'ГП-4 2024 расклад'!D121</f>
        <v>75</v>
      </c>
      <c r="H122" s="254">
        <f>'ГП-4 2020 расклад'!E123</f>
        <v>2</v>
      </c>
      <c r="I122" s="186"/>
      <c r="J122" s="310">
        <f>'ГП-4 2023 расклад'!E121</f>
        <v>2</v>
      </c>
      <c r="K122" s="294">
        <f>'ГП-4 2024 расклад'!E121</f>
        <v>0</v>
      </c>
      <c r="L122" s="291">
        <f>'ГП-4 2020 расклад'!F123</f>
        <v>2.6315789473684212</v>
      </c>
      <c r="M122" s="187"/>
      <c r="N122" s="247">
        <f>'ГП-4 2023 расклад'!F121</f>
        <v>2.9850746268656718</v>
      </c>
      <c r="O122" s="255">
        <f>'ГП-4 2024 расклад'!F121</f>
        <v>0</v>
      </c>
      <c r="P122" s="316">
        <f>'ГП-4 2020 расклад'!G123</f>
        <v>26</v>
      </c>
      <c r="Q122" s="185"/>
      <c r="R122" s="182">
        <f>'ГП-4 2023 расклад'!G121</f>
        <v>42</v>
      </c>
      <c r="S122" s="318">
        <f>'ГП-4 2024 расклад'!G121</f>
        <v>34</v>
      </c>
      <c r="T122" s="325">
        <f>'ГП-4 2020 расклад'!H123</f>
        <v>34.210526315789473</v>
      </c>
      <c r="U122" s="187"/>
      <c r="V122" s="247">
        <f>'ГП-4 2023 расклад'!H121</f>
        <v>62.686567164179102</v>
      </c>
      <c r="W122" s="255">
        <f>'ГП-4 2024 расклад'!H121</f>
        <v>45.333333333333336</v>
      </c>
      <c r="X122" s="316">
        <f>'ГП-4 2020 расклад'!I123</f>
        <v>48</v>
      </c>
      <c r="Y122" s="185"/>
      <c r="Z122" s="182">
        <f>'ГП-4 2023 расклад'!I121</f>
        <v>23</v>
      </c>
      <c r="AA122" s="335">
        <f>'ГП-4 2024 расклад'!I121</f>
        <v>41</v>
      </c>
      <c r="AB122" s="302">
        <f>'ГП-4 2020 расклад'!J123</f>
        <v>63.157894736842103</v>
      </c>
      <c r="AC122" s="190"/>
      <c r="AD122" s="247">
        <f>'ГП-4 2023 расклад'!J121</f>
        <v>34.328358208955223</v>
      </c>
      <c r="AE122" s="247">
        <f>'ГП-4 2024 расклад'!J121</f>
        <v>54.666666666666664</v>
      </c>
      <c r="AF122" s="347">
        <f>'ГП-4 2020 расклад'!K123</f>
        <v>97.368421052631575</v>
      </c>
      <c r="AG122" s="129"/>
      <c r="AH122" s="339">
        <f>'ГП-4 2023 расклад'!K121</f>
        <v>97.014925373134332</v>
      </c>
      <c r="AI122" s="89">
        <f>'ГП-4 2024 расклад'!K121</f>
        <v>100</v>
      </c>
    </row>
    <row r="123" spans="1:35" x14ac:dyDescent="0.25">
      <c r="A123" s="191">
        <v>7</v>
      </c>
      <c r="B123" s="182">
        <v>70510</v>
      </c>
      <c r="C123" s="183" t="s">
        <v>69</v>
      </c>
      <c r="D123" s="184">
        <f>'ГП-4 2020 расклад'!D124</f>
        <v>63</v>
      </c>
      <c r="E123" s="185"/>
      <c r="F123" s="188">
        <f>'ГП-4 2023 расклад'!D122</f>
        <v>37</v>
      </c>
      <c r="G123" s="275">
        <f>'ГП-4 2024 расклад'!D122</f>
        <v>43</v>
      </c>
      <c r="H123" s="254">
        <f>'ГП-4 2020 расклад'!E124</f>
        <v>0</v>
      </c>
      <c r="I123" s="186"/>
      <c r="J123" s="310">
        <f>'ГП-4 2023 расклад'!E122</f>
        <v>0</v>
      </c>
      <c r="K123" s="294">
        <f>'ГП-4 2024 расклад'!E122</f>
        <v>0</v>
      </c>
      <c r="L123" s="291">
        <f>'ГП-4 2020 расклад'!F124</f>
        <v>0</v>
      </c>
      <c r="M123" s="187"/>
      <c r="N123" s="247">
        <f>'ГП-4 2023 расклад'!F122</f>
        <v>0</v>
      </c>
      <c r="O123" s="255">
        <f>'ГП-4 2024 расклад'!F122</f>
        <v>0</v>
      </c>
      <c r="P123" s="316">
        <f>'ГП-4 2020 расклад'!G124</f>
        <v>28</v>
      </c>
      <c r="Q123" s="185"/>
      <c r="R123" s="182">
        <f>'ГП-4 2023 расклад'!G122</f>
        <v>21</v>
      </c>
      <c r="S123" s="318">
        <f>'ГП-4 2024 расклад'!G122</f>
        <v>22</v>
      </c>
      <c r="T123" s="325">
        <f>'ГП-4 2020 расклад'!H124</f>
        <v>44.444444444444443</v>
      </c>
      <c r="U123" s="187"/>
      <c r="V123" s="247">
        <f>'ГП-4 2023 расклад'!H122</f>
        <v>56.756756756756758</v>
      </c>
      <c r="W123" s="255">
        <f>'ГП-4 2024 расклад'!H122</f>
        <v>51.162790697674417</v>
      </c>
      <c r="X123" s="316">
        <f>'ГП-4 2020 расклад'!I124</f>
        <v>35</v>
      </c>
      <c r="Y123" s="185"/>
      <c r="Z123" s="182">
        <f>'ГП-4 2023 расклад'!I122</f>
        <v>16</v>
      </c>
      <c r="AA123" s="335">
        <f>'ГП-4 2024 расклад'!I122</f>
        <v>21</v>
      </c>
      <c r="AB123" s="302">
        <f>'ГП-4 2020 расклад'!J124</f>
        <v>55.555555555555557</v>
      </c>
      <c r="AC123" s="190"/>
      <c r="AD123" s="247">
        <f>'ГП-4 2023 расклад'!J122</f>
        <v>43.243243243243242</v>
      </c>
      <c r="AE123" s="247">
        <f>'ГП-4 2024 расклад'!J122</f>
        <v>48.837209302325583</v>
      </c>
      <c r="AF123" s="347">
        <f>'ГП-4 2020 расклад'!K124</f>
        <v>100</v>
      </c>
      <c r="AG123" s="129"/>
      <c r="AH123" s="339">
        <f>'ГП-4 2023 расклад'!K122</f>
        <v>100</v>
      </c>
      <c r="AI123" s="89">
        <f>'ГП-4 2024 расклад'!K122</f>
        <v>100</v>
      </c>
    </row>
    <row r="124" spans="1:35" ht="15" customHeight="1" x14ac:dyDescent="0.25">
      <c r="A124" s="191">
        <v>8</v>
      </c>
      <c r="B124" s="182">
        <v>10880</v>
      </c>
      <c r="C124" s="193" t="s">
        <v>149</v>
      </c>
      <c r="D124" s="220">
        <f>'ГП-4 2020 расклад'!D125</f>
        <v>384</v>
      </c>
      <c r="E124" s="194"/>
      <c r="F124" s="197">
        <f>'ГП-4 2023 расклад'!D123</f>
        <v>404</v>
      </c>
      <c r="G124" s="276">
        <f>'ГП-4 2024 расклад'!D123</f>
        <v>327</v>
      </c>
      <c r="H124" s="258">
        <f>'ГП-4 2020 расклад'!E125</f>
        <v>12</v>
      </c>
      <c r="I124" s="195"/>
      <c r="J124" s="311">
        <f>'ГП-4 2023 расклад'!E123</f>
        <v>35</v>
      </c>
      <c r="K124" s="295">
        <f>'ГП-4 2024 расклад'!E123</f>
        <v>15</v>
      </c>
      <c r="L124" s="292">
        <f>'ГП-4 2020 расклад'!F125</f>
        <v>3.125</v>
      </c>
      <c r="M124" s="196"/>
      <c r="N124" s="248">
        <f>'ГП-4 2023 расклад'!F123</f>
        <v>8.6633663366336631</v>
      </c>
      <c r="O124" s="256">
        <f>'ГП-4 2024 расклад'!F123</f>
        <v>4.5871559633027523</v>
      </c>
      <c r="P124" s="319">
        <f>'ГП-4 2020 расклад'!G125</f>
        <v>190</v>
      </c>
      <c r="Q124" s="194"/>
      <c r="R124" s="192">
        <f>'ГП-4 2023 расклад'!G123</f>
        <v>169</v>
      </c>
      <c r="S124" s="320">
        <f>'ГП-4 2024 расклад'!G123</f>
        <v>147</v>
      </c>
      <c r="T124" s="326">
        <f>'ГП-4 2020 расклад'!H125</f>
        <v>49.479166666666664</v>
      </c>
      <c r="U124" s="196"/>
      <c r="V124" s="248">
        <f>'ГП-4 2023 расклад'!H123</f>
        <v>41.831683168316829</v>
      </c>
      <c r="W124" s="256">
        <f>'ГП-4 2024 расклад'!H123</f>
        <v>44.954128440366972</v>
      </c>
      <c r="X124" s="319">
        <f>'ГП-4 2020 расклад'!I125</f>
        <v>182</v>
      </c>
      <c r="Y124" s="194"/>
      <c r="Z124" s="192">
        <f>'ГП-4 2023 расклад'!I123</f>
        <v>200</v>
      </c>
      <c r="AA124" s="336">
        <f>'ГП-4 2024 расклад'!I123</f>
        <v>165</v>
      </c>
      <c r="AB124" s="303">
        <f>'ГП-4 2020 расклад'!J125</f>
        <v>47.395833333333336</v>
      </c>
      <c r="AC124" s="198"/>
      <c r="AD124" s="248">
        <f>'ГП-4 2023 расклад'!J123</f>
        <v>49.504950495049506</v>
      </c>
      <c r="AE124" s="248">
        <f>'ГП-4 2024 расклад'!J123</f>
        <v>50.458715596330272</v>
      </c>
      <c r="AF124" s="348">
        <f>'ГП-4 2020 расклад'!K125</f>
        <v>96.875</v>
      </c>
      <c r="AG124" s="144"/>
      <c r="AH124" s="341">
        <f>'ГП-4 2023 расклад'!K123</f>
        <v>91.336633663366342</v>
      </c>
      <c r="AI124" s="89">
        <f>'ГП-4 2024 расклад'!K123</f>
        <v>95.412844036697251</v>
      </c>
    </row>
    <row r="125" spans="1:35" ht="15" customHeight="1" thickBot="1" x14ac:dyDescent="0.3">
      <c r="A125" s="233">
        <v>9</v>
      </c>
      <c r="B125" s="212">
        <v>10890</v>
      </c>
      <c r="C125" s="213" t="s">
        <v>150</v>
      </c>
      <c r="D125" s="234">
        <f>'ГП-4 2020 расклад'!D126</f>
        <v>78</v>
      </c>
      <c r="E125" s="235"/>
      <c r="F125" s="253">
        <f>'ГП-4 2023 расклад'!D124</f>
        <v>305</v>
      </c>
      <c r="G125" s="285">
        <f>'ГП-4 2024 расклад'!D124</f>
        <v>276</v>
      </c>
      <c r="H125" s="244">
        <f>'ГП-4 2020 расклад'!E126</f>
        <v>6</v>
      </c>
      <c r="I125" s="236"/>
      <c r="J125" s="314">
        <f>'ГП-4 2023 расклад'!E124</f>
        <v>22</v>
      </c>
      <c r="K125" s="299">
        <f>'ГП-4 2024 расклад'!E124</f>
        <v>8</v>
      </c>
      <c r="L125" s="293">
        <f>'ГП-4 2020 расклад'!F126</f>
        <v>7.6923076923076925</v>
      </c>
      <c r="M125" s="243"/>
      <c r="N125" s="315">
        <f>'ГП-4 2023 расклад'!F124</f>
        <v>7.2131147540983607</v>
      </c>
      <c r="O125" s="261">
        <f>'ГП-4 2024 расклад'!F124</f>
        <v>2.8985507246376812</v>
      </c>
      <c r="P125" s="244">
        <f>'ГП-4 2020 расклад'!G126</f>
        <v>36</v>
      </c>
      <c r="Q125" s="243"/>
      <c r="R125" s="243">
        <f>'ГП-4 2023 расклад'!G124</f>
        <v>165</v>
      </c>
      <c r="S125" s="299">
        <f>'ГП-4 2024 расклад'!G124</f>
        <v>117</v>
      </c>
      <c r="T125" s="244">
        <f>'ГП-4 2020 расклад'!H126</f>
        <v>46.153846153846153</v>
      </c>
      <c r="U125" s="243"/>
      <c r="V125" s="315">
        <f>'ГП-4 2023 расклад'!H124</f>
        <v>54.098360655737707</v>
      </c>
      <c r="W125" s="261">
        <f>'ГП-4 2024 расклад'!H124</f>
        <v>42.391304347826086</v>
      </c>
      <c r="X125" s="244">
        <f>'ГП-4 2020 расклад'!I126</f>
        <v>36</v>
      </c>
      <c r="Y125" s="243"/>
      <c r="Z125" s="243">
        <f>'ГП-4 2023 расклад'!I124</f>
        <v>118</v>
      </c>
      <c r="AA125" s="309">
        <f>'ГП-4 2024 расклад'!I124</f>
        <v>151</v>
      </c>
      <c r="AB125" s="334">
        <f>'ГП-4 2020 расклад'!J126</f>
        <v>46.153846153846153</v>
      </c>
      <c r="AC125" s="245"/>
      <c r="AD125" s="265">
        <f>'ГП-4 2023 расклад'!J124</f>
        <v>38.688524590163937</v>
      </c>
      <c r="AE125" s="265">
        <f>'ГП-4 2024 расклад'!J124</f>
        <v>54.710144927536234</v>
      </c>
      <c r="AF125" s="405">
        <f>'ГП-4 2020 расклад'!K126</f>
        <v>92.307692307692307</v>
      </c>
      <c r="AG125" s="406"/>
      <c r="AH125" s="407">
        <f>'ГП-4 2023 расклад'!K124</f>
        <v>92.786885245901644</v>
      </c>
      <c r="AI125" s="67">
        <f>'ГП-4 2024 расклад'!K124</f>
        <v>97.101449275362313</v>
      </c>
    </row>
    <row r="126" spans="1:35" ht="15.75" thickBot="1" x14ac:dyDescent="0.3">
      <c r="AB126" s="116"/>
      <c r="AC126" s="116"/>
      <c r="AD126" s="116" t="s">
        <v>108</v>
      </c>
      <c r="AE126" s="116"/>
      <c r="AF126" s="349">
        <f>'ГП-4 2020 расклад'!K127</f>
        <v>95.872768349107147</v>
      </c>
      <c r="AG126" s="266"/>
      <c r="AH126" s="344">
        <f>'ГП-4 2023 расклад'!K125</f>
        <v>95.937227876526748</v>
      </c>
      <c r="AI126" s="409">
        <f>'ГП-4 2024 расклад'!K125</f>
        <v>95.961518759598491</v>
      </c>
    </row>
    <row r="127" spans="1:35" x14ac:dyDescent="0.25">
      <c r="AB127" s="57"/>
      <c r="AC127" s="57"/>
      <c r="AD127" s="57"/>
      <c r="AE127" s="57"/>
    </row>
    <row r="129" spans="12:15" x14ac:dyDescent="0.25">
      <c r="L129" s="57"/>
      <c r="M129" s="57"/>
      <c r="N129" s="57"/>
      <c r="O129" s="57"/>
    </row>
  </sheetData>
  <mergeCells count="16">
    <mergeCell ref="AF4:AI4"/>
    <mergeCell ref="AF5:AI5"/>
    <mergeCell ref="X4:AE4"/>
    <mergeCell ref="P5:S5"/>
    <mergeCell ref="P4:W4"/>
    <mergeCell ref="AB5:AE5"/>
    <mergeCell ref="X5:AA5"/>
    <mergeCell ref="T5:W5"/>
    <mergeCell ref="D4:G5"/>
    <mergeCell ref="H4:O4"/>
    <mergeCell ref="H5:K5"/>
    <mergeCell ref="L5:O5"/>
    <mergeCell ref="A2:C2"/>
    <mergeCell ref="A4:A6"/>
    <mergeCell ref="B4:B6"/>
    <mergeCell ref="C4:C6"/>
  </mergeCells>
  <conditionalFormatting sqref="AH7:AH126">
    <cfRule type="cellIs" dxfId="41" priority="350" operator="equal">
      <formula>$AH$126</formula>
    </cfRule>
    <cfRule type="cellIs" dxfId="40" priority="352" operator="between">
      <formula>75</formula>
      <formula>$AH$126</formula>
    </cfRule>
    <cfRule type="cellIs" dxfId="39" priority="353" operator="between">
      <formula>$AH$126</formula>
      <formula>98</formula>
    </cfRule>
  </conditionalFormatting>
  <conditionalFormatting sqref="AF7:AF126">
    <cfRule type="cellIs" dxfId="38" priority="366" operator="equal">
      <formula>$AF$126</formula>
    </cfRule>
    <cfRule type="containsBlanks" dxfId="37" priority="367">
      <formula>LEN(TRIM(AF7))=0</formula>
    </cfRule>
    <cfRule type="cellIs" dxfId="36" priority="368" operator="lessThan">
      <formula>75</formula>
    </cfRule>
    <cfRule type="cellIs" dxfId="35" priority="369" operator="between">
      <formula>$AF$126</formula>
      <formula>75</formula>
    </cfRule>
    <cfRule type="cellIs" dxfId="34" priority="370" operator="between">
      <formula>98</formula>
      <formula>$AF$126</formula>
    </cfRule>
    <cfRule type="cellIs" dxfId="33" priority="371" operator="between">
      <formula>100</formula>
      <formula>98</formula>
    </cfRule>
  </conditionalFormatting>
  <conditionalFormatting sqref="L8:O125">
    <cfRule type="cellIs" dxfId="32" priority="27" operator="greaterThanOrEqual">
      <formula>10</formula>
    </cfRule>
    <cfRule type="cellIs" dxfId="31" priority="26" operator="between">
      <formula>0.1</formula>
      <formula>10</formula>
    </cfRule>
    <cfRule type="cellIs" dxfId="30" priority="25" operator="equal">
      <formula>0</formula>
    </cfRule>
    <cfRule type="containsBlanks" dxfId="29" priority="24">
      <formula>LEN(TRIM(L8))=0</formula>
    </cfRule>
  </conditionalFormatting>
  <conditionalFormatting sqref="H9:K17 K8 H19:K30 K18 H32:K48 K31 H50:K69 K49 H71:K84 K70 H86:K115 K85 H117:K125 K116">
    <cfRule type="cellIs" dxfId="28" priority="23" operator="equal">
      <formula>0</formula>
    </cfRule>
    <cfRule type="containsBlanks" dxfId="27" priority="4">
      <formula>LEN(TRIM(H8))=0</formula>
    </cfRule>
    <cfRule type="cellIs" dxfId="26" priority="21" operator="greaterThanOrEqual">
      <formula>10</formula>
    </cfRule>
  </conditionalFormatting>
  <conditionalFormatting sqref="AH7:AI126">
    <cfRule type="cellIs" dxfId="25" priority="354" operator="between">
      <formula>98</formula>
      <formula>100</formula>
    </cfRule>
    <cfRule type="cellIs" dxfId="24" priority="2" operator="lessThan">
      <formula>75</formula>
    </cfRule>
  </conditionalFormatting>
  <conditionalFormatting sqref="AI7:AI126">
    <cfRule type="cellIs" dxfId="23" priority="351" operator="between">
      <formula>$AI$126</formula>
      <formula>98</formula>
    </cfRule>
    <cfRule type="cellIs" dxfId="22" priority="3" operator="between">
      <formula>75</formula>
      <formula>$AI$126</formula>
    </cfRule>
    <cfRule type="cellIs" dxfId="21" priority="1" operator="equal">
      <formula>$AI$126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"/>
  <sheetViews>
    <sheetView zoomScale="90" zoomScaleNormal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85" customWidth="1"/>
    <col min="2" max="2" width="9.7109375" style="85" customWidth="1"/>
    <col min="3" max="3" width="31.7109375" style="85" customWidth="1"/>
    <col min="4" max="11" width="8.7109375" style="85" customWidth="1"/>
    <col min="12" max="12" width="7.7109375" style="85" customWidth="1"/>
    <col min="13" max="13" width="10.7109375" style="85" customWidth="1"/>
    <col min="14" max="15" width="11.7109375" style="85" customWidth="1"/>
    <col min="16" max="17" width="10.7109375" style="85" customWidth="1"/>
    <col min="18" max="16384" width="9.140625" style="85"/>
  </cols>
  <sheetData>
    <row r="1" spans="1:17" ht="18" customHeight="1" x14ac:dyDescent="0.25">
      <c r="M1" s="109"/>
      <c r="N1" s="103" t="s">
        <v>132</v>
      </c>
    </row>
    <row r="2" spans="1:17" ht="18" customHeight="1" x14ac:dyDescent="0.25">
      <c r="C2" s="368" t="s">
        <v>107</v>
      </c>
      <c r="D2" s="368"/>
      <c r="K2" s="14">
        <v>2020</v>
      </c>
      <c r="M2" s="105"/>
      <c r="N2" s="103" t="s">
        <v>133</v>
      </c>
    </row>
    <row r="3" spans="1:17" ht="18" customHeight="1" thickBot="1" x14ac:dyDescent="0.3">
      <c r="M3" s="106"/>
      <c r="N3" s="103" t="s">
        <v>134</v>
      </c>
    </row>
    <row r="4" spans="1:17" ht="18" customHeight="1" thickBot="1" x14ac:dyDescent="0.3">
      <c r="A4" s="382" t="s">
        <v>0</v>
      </c>
      <c r="B4" s="384" t="s">
        <v>102</v>
      </c>
      <c r="C4" s="384" t="s">
        <v>103</v>
      </c>
      <c r="D4" s="386" t="s">
        <v>109</v>
      </c>
      <c r="E4" s="388" t="s">
        <v>105</v>
      </c>
      <c r="F4" s="388"/>
      <c r="G4" s="388"/>
      <c r="H4" s="388"/>
      <c r="I4" s="388"/>
      <c r="J4" s="388"/>
      <c r="K4" s="389"/>
      <c r="M4" s="104"/>
      <c r="N4" s="103" t="s">
        <v>135</v>
      </c>
    </row>
    <row r="5" spans="1:17" ht="70.5" customHeight="1" thickBot="1" x14ac:dyDescent="0.3">
      <c r="A5" s="383"/>
      <c r="B5" s="385" t="s">
        <v>104</v>
      </c>
      <c r="C5" s="385"/>
      <c r="D5" s="387"/>
      <c r="E5" s="23" t="s">
        <v>121</v>
      </c>
      <c r="F5" s="23" t="s">
        <v>1</v>
      </c>
      <c r="G5" s="24" t="s">
        <v>2</v>
      </c>
      <c r="H5" s="24" t="s">
        <v>1</v>
      </c>
      <c r="I5" s="25" t="s">
        <v>3</v>
      </c>
      <c r="J5" s="24" t="s">
        <v>1</v>
      </c>
      <c r="K5" s="26" t="s">
        <v>106</v>
      </c>
      <c r="M5" s="146" t="s">
        <v>136</v>
      </c>
      <c r="N5" s="147" t="s">
        <v>138</v>
      </c>
      <c r="O5" s="147" t="s">
        <v>137</v>
      </c>
      <c r="P5" s="147" t="s">
        <v>139</v>
      </c>
      <c r="Q5" s="148" t="s">
        <v>140</v>
      </c>
    </row>
    <row r="6" spans="1:17" ht="15" customHeight="1" thickBot="1" x14ac:dyDescent="0.3">
      <c r="A6" s="37"/>
      <c r="B6" s="38"/>
      <c r="C6" s="39" t="s">
        <v>110</v>
      </c>
      <c r="D6" s="38">
        <f>D7+D8+D18+D32+D51+D71+D86+D117</f>
        <v>11568</v>
      </c>
      <c r="E6" s="38">
        <f>E7+E8+E18+E32+E51+E71+E86+E117</f>
        <v>468</v>
      </c>
      <c r="F6" s="62">
        <f>E6*100/D6</f>
        <v>4.0456431535269708</v>
      </c>
      <c r="G6" s="53">
        <f>G7+G8+G18+G32+G51+G71+G86+G117</f>
        <v>5668</v>
      </c>
      <c r="H6" s="61">
        <f t="shared" ref="H6:H68" si="0">G6*100/D6</f>
        <v>48.997233748271093</v>
      </c>
      <c r="I6" s="54">
        <f>I7+I8+I18+I32+I51+I71+I86+I117</f>
        <v>5432</v>
      </c>
      <c r="J6" s="61">
        <f>I6*100/D6</f>
        <v>46.957123098201933</v>
      </c>
      <c r="K6" s="60">
        <f>(G6+I6)*100/D6</f>
        <v>95.954356846473033</v>
      </c>
      <c r="L6" s="57"/>
      <c r="M6" s="154">
        <f>D6</f>
        <v>11568</v>
      </c>
      <c r="N6" s="155">
        <f>N8+N18+N32+N51+N71+N86+N117</f>
        <v>11010</v>
      </c>
      <c r="O6" s="156">
        <f>K6</f>
        <v>95.954356846473033</v>
      </c>
      <c r="P6" s="157">
        <f>P7+P8+P18+P32+P51+P71+P86+P117</f>
        <v>468</v>
      </c>
      <c r="Q6" s="158">
        <f>F6</f>
        <v>4.0456431535269708</v>
      </c>
    </row>
    <row r="7" spans="1:17" ht="15" customHeight="1" thickBot="1" x14ac:dyDescent="0.3">
      <c r="A7" s="43">
        <v>1</v>
      </c>
      <c r="B7" s="52">
        <v>50050</v>
      </c>
      <c r="C7" s="7" t="s">
        <v>90</v>
      </c>
      <c r="D7" s="63">
        <f>E7+G7+I7</f>
        <v>92</v>
      </c>
      <c r="E7" s="44">
        <v>2</v>
      </c>
      <c r="F7" s="64">
        <f>E7*100/D7</f>
        <v>2.1739130434782608</v>
      </c>
      <c r="G7" s="63">
        <v>49</v>
      </c>
      <c r="H7" s="22">
        <f t="shared" si="0"/>
        <v>53.260869565217391</v>
      </c>
      <c r="I7" s="63">
        <v>41</v>
      </c>
      <c r="J7" s="22">
        <f>I7*100/D7</f>
        <v>44.565217391304351</v>
      </c>
      <c r="K7" s="65">
        <f>(G7+I7)*100/D7</f>
        <v>97.826086956521735</v>
      </c>
      <c r="M7" s="149">
        <f t="shared" ref="M7:M69" si="1">D7</f>
        <v>92</v>
      </c>
      <c r="N7" s="150">
        <f t="shared" ref="N7:N69" si="2">O7*M7/100</f>
        <v>90</v>
      </c>
      <c r="O7" s="151">
        <f t="shared" ref="O7:O69" si="3">K7</f>
        <v>97.826086956521735</v>
      </c>
      <c r="P7" s="152">
        <f>E7</f>
        <v>2</v>
      </c>
      <c r="Q7" s="153">
        <f>F7</f>
        <v>2.1739130434782608</v>
      </c>
    </row>
    <row r="8" spans="1:17" ht="15" customHeight="1" thickBot="1" x14ac:dyDescent="0.3">
      <c r="A8" s="40"/>
      <c r="B8" s="41"/>
      <c r="C8" s="42" t="s">
        <v>111</v>
      </c>
      <c r="D8" s="41">
        <f>SUM(D9:D17)</f>
        <v>864</v>
      </c>
      <c r="E8" s="41">
        <f>SUM(E9:E17)</f>
        <v>33</v>
      </c>
      <c r="F8" s="55">
        <f>E8*100/D8</f>
        <v>3.8194444444444446</v>
      </c>
      <c r="G8" s="32">
        <f>SUM(G9:G17)</f>
        <v>431</v>
      </c>
      <c r="H8" s="56">
        <f t="shared" si="0"/>
        <v>49.88425925925926</v>
      </c>
      <c r="I8" s="31">
        <f>SUM(I9:I17)</f>
        <v>400</v>
      </c>
      <c r="J8" s="56">
        <f t="shared" ref="J8:J11" si="4">I8*100/D8</f>
        <v>46.296296296296298</v>
      </c>
      <c r="K8" s="58">
        <f>AVERAGE(K9:K17)</f>
        <v>96.739266014691793</v>
      </c>
      <c r="L8" s="57"/>
      <c r="M8" s="159">
        <f t="shared" si="1"/>
        <v>864</v>
      </c>
      <c r="N8" s="160">
        <f>SUM(N9:N17)</f>
        <v>831</v>
      </c>
      <c r="O8" s="161">
        <f t="shared" si="3"/>
        <v>96.739266014691793</v>
      </c>
      <c r="P8" s="162">
        <f>SUM(P9:P17)</f>
        <v>33</v>
      </c>
      <c r="Q8" s="128">
        <f>F8</f>
        <v>3.8194444444444446</v>
      </c>
    </row>
    <row r="9" spans="1:17" ht="15" customHeight="1" x14ac:dyDescent="0.25">
      <c r="A9" s="1">
        <v>1</v>
      </c>
      <c r="B9" s="90">
        <v>10003</v>
      </c>
      <c r="C9" s="268" t="s">
        <v>71</v>
      </c>
      <c r="D9" s="97">
        <f t="shared" ref="D9:D17" si="5">E9+G9+I9</f>
        <v>56</v>
      </c>
      <c r="E9" s="93">
        <v>0</v>
      </c>
      <c r="F9" s="98">
        <f t="shared" ref="F9:F10" si="6">E9*100/D9</f>
        <v>0</v>
      </c>
      <c r="G9" s="97">
        <v>30</v>
      </c>
      <c r="H9" s="88">
        <f t="shared" si="0"/>
        <v>53.571428571428569</v>
      </c>
      <c r="I9" s="97">
        <v>26</v>
      </c>
      <c r="J9" s="87">
        <f>I9*100/D9</f>
        <v>46.428571428571431</v>
      </c>
      <c r="K9" s="17">
        <f>(G9+I9)*100/D9</f>
        <v>100</v>
      </c>
      <c r="M9" s="145">
        <f t="shared" si="1"/>
        <v>56</v>
      </c>
      <c r="N9" s="132">
        <f t="shared" si="2"/>
        <v>56</v>
      </c>
      <c r="O9" s="133">
        <f t="shared" si="3"/>
        <v>100</v>
      </c>
      <c r="P9" s="134">
        <f>E9</f>
        <v>0</v>
      </c>
      <c r="Q9" s="127">
        <f>F9</f>
        <v>0</v>
      </c>
    </row>
    <row r="10" spans="1:17" ht="15" customHeight="1" x14ac:dyDescent="0.25">
      <c r="A10" s="86">
        <v>2</v>
      </c>
      <c r="B10" s="90">
        <v>10002</v>
      </c>
      <c r="C10" s="92" t="s">
        <v>4</v>
      </c>
      <c r="D10" s="97">
        <f t="shared" si="5"/>
        <v>106</v>
      </c>
      <c r="E10" s="93">
        <v>1</v>
      </c>
      <c r="F10" s="98">
        <f t="shared" si="6"/>
        <v>0.94339622641509435</v>
      </c>
      <c r="G10" s="97">
        <v>43</v>
      </c>
      <c r="H10" s="88">
        <f t="shared" si="0"/>
        <v>40.566037735849058</v>
      </c>
      <c r="I10" s="94">
        <v>62</v>
      </c>
      <c r="J10" s="87">
        <f t="shared" si="4"/>
        <v>58.490566037735846</v>
      </c>
      <c r="K10" s="17">
        <f t="shared" ref="K10:K11" si="7">(G10+I10)*100/D10</f>
        <v>99.056603773584911</v>
      </c>
      <c r="M10" s="135">
        <f t="shared" si="1"/>
        <v>106</v>
      </c>
      <c r="N10" s="131">
        <f t="shared" si="2"/>
        <v>105</v>
      </c>
      <c r="O10" s="130">
        <f t="shared" si="3"/>
        <v>99.056603773584911</v>
      </c>
      <c r="P10" s="129">
        <f t="shared" ref="P10:Q17" si="8">E10</f>
        <v>1</v>
      </c>
      <c r="Q10" s="17">
        <f t="shared" si="8"/>
        <v>0.94339622641509435</v>
      </c>
    </row>
    <row r="11" spans="1:17" ht="15" customHeight="1" x14ac:dyDescent="0.25">
      <c r="A11" s="86">
        <v>3</v>
      </c>
      <c r="B11" s="90">
        <v>10090</v>
      </c>
      <c r="C11" s="92" t="s">
        <v>72</v>
      </c>
      <c r="D11" s="112">
        <f t="shared" si="5"/>
        <v>155</v>
      </c>
      <c r="E11" s="113">
        <v>13</v>
      </c>
      <c r="F11" s="98">
        <f>E11*100/D11</f>
        <v>8.387096774193548</v>
      </c>
      <c r="G11" s="97">
        <v>93</v>
      </c>
      <c r="H11" s="88">
        <f t="shared" si="0"/>
        <v>60</v>
      </c>
      <c r="I11" s="74">
        <v>49</v>
      </c>
      <c r="J11" s="87">
        <f t="shared" si="4"/>
        <v>31.612903225806452</v>
      </c>
      <c r="K11" s="17">
        <f t="shared" si="7"/>
        <v>91.612903225806448</v>
      </c>
      <c r="M11" s="135">
        <f t="shared" si="1"/>
        <v>155</v>
      </c>
      <c r="N11" s="131">
        <f t="shared" si="2"/>
        <v>142</v>
      </c>
      <c r="O11" s="130">
        <f t="shared" si="3"/>
        <v>91.612903225806448</v>
      </c>
      <c r="P11" s="402">
        <f t="shared" si="8"/>
        <v>13</v>
      </c>
      <c r="Q11" s="17">
        <f t="shared" si="8"/>
        <v>8.387096774193548</v>
      </c>
    </row>
    <row r="12" spans="1:17" ht="15" customHeight="1" x14ac:dyDescent="0.25">
      <c r="A12" s="86">
        <v>4</v>
      </c>
      <c r="B12" s="90">
        <v>10004</v>
      </c>
      <c r="C12" s="101" t="s">
        <v>5</v>
      </c>
      <c r="D12" s="97">
        <f t="shared" si="5"/>
        <v>105</v>
      </c>
      <c r="E12" s="93">
        <v>0</v>
      </c>
      <c r="F12" s="98">
        <f>E12*100/D12</f>
        <v>0</v>
      </c>
      <c r="G12" s="97">
        <v>47</v>
      </c>
      <c r="H12" s="88">
        <f t="shared" si="0"/>
        <v>44.761904761904759</v>
      </c>
      <c r="I12" s="97">
        <v>58</v>
      </c>
      <c r="J12" s="87">
        <f>I12*100/D12</f>
        <v>55.238095238095241</v>
      </c>
      <c r="K12" s="17">
        <f>(G12+I12)*100/D12</f>
        <v>100</v>
      </c>
      <c r="M12" s="135">
        <f t="shared" si="1"/>
        <v>105</v>
      </c>
      <c r="N12" s="131">
        <f t="shared" si="2"/>
        <v>105</v>
      </c>
      <c r="O12" s="130">
        <f t="shared" si="3"/>
        <v>100</v>
      </c>
      <c r="P12" s="129">
        <f t="shared" si="8"/>
        <v>0</v>
      </c>
      <c r="Q12" s="17">
        <f t="shared" si="8"/>
        <v>0</v>
      </c>
    </row>
    <row r="13" spans="1:17" ht="15" customHeight="1" x14ac:dyDescent="0.25">
      <c r="A13" s="86">
        <v>5</v>
      </c>
      <c r="B13" s="90">
        <v>10001</v>
      </c>
      <c r="C13" s="92" t="s">
        <v>70</v>
      </c>
      <c r="D13" s="97">
        <f t="shared" si="5"/>
        <v>75</v>
      </c>
      <c r="E13" s="93">
        <v>3</v>
      </c>
      <c r="F13" s="98">
        <f>E13*100/D13</f>
        <v>4</v>
      </c>
      <c r="G13" s="97">
        <v>35</v>
      </c>
      <c r="H13" s="88">
        <f t="shared" si="0"/>
        <v>46.666666666666664</v>
      </c>
      <c r="I13" s="97">
        <v>37</v>
      </c>
      <c r="J13" s="87">
        <f>I13*100/D13</f>
        <v>49.333333333333336</v>
      </c>
      <c r="K13" s="17">
        <f>(G13+I13)*100/D13</f>
        <v>96</v>
      </c>
      <c r="M13" s="135">
        <f t="shared" si="1"/>
        <v>75</v>
      </c>
      <c r="N13" s="131">
        <f t="shared" si="2"/>
        <v>72</v>
      </c>
      <c r="O13" s="130">
        <f t="shared" si="3"/>
        <v>96</v>
      </c>
      <c r="P13" s="129">
        <f t="shared" si="8"/>
        <v>3</v>
      </c>
      <c r="Q13" s="17">
        <f t="shared" si="8"/>
        <v>4</v>
      </c>
    </row>
    <row r="14" spans="1:17" ht="15" customHeight="1" x14ac:dyDescent="0.25">
      <c r="A14" s="86">
        <v>6</v>
      </c>
      <c r="B14" s="90">
        <v>10120</v>
      </c>
      <c r="C14" s="92" t="s">
        <v>73</v>
      </c>
      <c r="D14" s="97">
        <f t="shared" si="5"/>
        <v>85</v>
      </c>
      <c r="E14" s="93">
        <v>2</v>
      </c>
      <c r="F14" s="98">
        <f t="shared" ref="F14:F26" si="9">E14*100/D14</f>
        <v>2.3529411764705883</v>
      </c>
      <c r="G14" s="97">
        <v>59</v>
      </c>
      <c r="H14" s="88">
        <f t="shared" si="0"/>
        <v>69.411764705882348</v>
      </c>
      <c r="I14" s="97">
        <v>24</v>
      </c>
      <c r="J14" s="87">
        <f t="shared" ref="J14:J76" si="10">I14*100/D14</f>
        <v>28.235294117647058</v>
      </c>
      <c r="K14" s="17">
        <f t="shared" ref="K14:K76" si="11">(G14+I14)*100/D14</f>
        <v>97.647058823529406</v>
      </c>
      <c r="M14" s="135">
        <f t="shared" si="1"/>
        <v>85</v>
      </c>
      <c r="N14" s="131">
        <f t="shared" si="2"/>
        <v>83</v>
      </c>
      <c r="O14" s="130">
        <f t="shared" si="3"/>
        <v>97.647058823529406</v>
      </c>
      <c r="P14" s="129">
        <f t="shared" si="8"/>
        <v>2</v>
      </c>
      <c r="Q14" s="17">
        <f t="shared" si="8"/>
        <v>2.3529411764705883</v>
      </c>
    </row>
    <row r="15" spans="1:17" ht="15" customHeight="1" x14ac:dyDescent="0.25">
      <c r="A15" s="86">
        <v>7</v>
      </c>
      <c r="B15" s="90">
        <v>10190</v>
      </c>
      <c r="C15" s="92" t="s">
        <v>6</v>
      </c>
      <c r="D15" s="97">
        <f t="shared" si="5"/>
        <v>109</v>
      </c>
      <c r="E15" s="93">
        <v>11</v>
      </c>
      <c r="F15" s="98">
        <f t="shared" si="9"/>
        <v>10.091743119266056</v>
      </c>
      <c r="G15" s="97">
        <v>53</v>
      </c>
      <c r="H15" s="88">
        <f t="shared" si="0"/>
        <v>48.623853211009177</v>
      </c>
      <c r="I15" s="97">
        <v>45</v>
      </c>
      <c r="J15" s="87">
        <f t="shared" si="10"/>
        <v>41.284403669724767</v>
      </c>
      <c r="K15" s="17">
        <f t="shared" si="11"/>
        <v>89.908256880733944</v>
      </c>
      <c r="M15" s="135">
        <f t="shared" si="1"/>
        <v>109</v>
      </c>
      <c r="N15" s="131">
        <f t="shared" si="2"/>
        <v>98</v>
      </c>
      <c r="O15" s="130">
        <f t="shared" si="3"/>
        <v>89.908256880733944</v>
      </c>
      <c r="P15" s="402">
        <f t="shared" si="8"/>
        <v>11</v>
      </c>
      <c r="Q15" s="17">
        <f t="shared" si="8"/>
        <v>10.091743119266056</v>
      </c>
    </row>
    <row r="16" spans="1:17" ht="15" customHeight="1" x14ac:dyDescent="0.25">
      <c r="A16" s="86">
        <v>8</v>
      </c>
      <c r="B16" s="90">
        <v>10320</v>
      </c>
      <c r="C16" s="101" t="s">
        <v>7</v>
      </c>
      <c r="D16" s="97">
        <f t="shared" si="5"/>
        <v>89</v>
      </c>
      <c r="E16" s="93">
        <v>0</v>
      </c>
      <c r="F16" s="98">
        <f t="shared" si="9"/>
        <v>0</v>
      </c>
      <c r="G16" s="97">
        <v>33</v>
      </c>
      <c r="H16" s="88">
        <f t="shared" si="0"/>
        <v>37.078651685393261</v>
      </c>
      <c r="I16" s="97">
        <v>56</v>
      </c>
      <c r="J16" s="87">
        <f t="shared" si="10"/>
        <v>62.921348314606739</v>
      </c>
      <c r="K16" s="17">
        <f t="shared" si="11"/>
        <v>100</v>
      </c>
      <c r="M16" s="135">
        <f t="shared" si="1"/>
        <v>89</v>
      </c>
      <c r="N16" s="131">
        <f t="shared" si="2"/>
        <v>89</v>
      </c>
      <c r="O16" s="130">
        <f t="shared" si="3"/>
        <v>100</v>
      </c>
      <c r="P16" s="129">
        <f t="shared" si="8"/>
        <v>0</v>
      </c>
      <c r="Q16" s="17">
        <f t="shared" si="8"/>
        <v>0</v>
      </c>
    </row>
    <row r="17" spans="1:17" ht="15" customHeight="1" thickBot="1" x14ac:dyDescent="0.3">
      <c r="A17" s="2">
        <v>9</v>
      </c>
      <c r="B17" s="12">
        <v>10860</v>
      </c>
      <c r="C17" s="11" t="s">
        <v>120</v>
      </c>
      <c r="D17" s="80">
        <f t="shared" si="5"/>
        <v>84</v>
      </c>
      <c r="E17" s="77">
        <v>3</v>
      </c>
      <c r="F17" s="66">
        <f t="shared" si="9"/>
        <v>3.5714285714285716</v>
      </c>
      <c r="G17" s="80">
        <v>38</v>
      </c>
      <c r="H17" s="34">
        <f t="shared" si="0"/>
        <v>45.238095238095241</v>
      </c>
      <c r="I17" s="80">
        <v>43</v>
      </c>
      <c r="J17" s="20">
        <f t="shared" si="10"/>
        <v>51.19047619047619</v>
      </c>
      <c r="K17" s="21">
        <f t="shared" si="11"/>
        <v>96.428571428571431</v>
      </c>
      <c r="M17" s="141">
        <f t="shared" si="1"/>
        <v>84</v>
      </c>
      <c r="N17" s="142">
        <f t="shared" si="2"/>
        <v>81</v>
      </c>
      <c r="O17" s="143">
        <f t="shared" si="3"/>
        <v>96.428571428571431</v>
      </c>
      <c r="P17" s="144">
        <f t="shared" si="8"/>
        <v>3</v>
      </c>
      <c r="Q17" s="21">
        <f t="shared" si="8"/>
        <v>3.5714285714285716</v>
      </c>
    </row>
    <row r="18" spans="1:17" ht="15" customHeight="1" thickBot="1" x14ac:dyDescent="0.3">
      <c r="A18" s="35"/>
      <c r="B18" s="45"/>
      <c r="C18" s="242" t="s">
        <v>112</v>
      </c>
      <c r="D18" s="45">
        <f>SUM(D19:D31)</f>
        <v>1149</v>
      </c>
      <c r="E18" s="45">
        <f>SUM(E19:E31)</f>
        <v>26</v>
      </c>
      <c r="F18" s="33">
        <f t="shared" si="9"/>
        <v>2.2628372497824194</v>
      </c>
      <c r="G18" s="45">
        <f>SUM(G19:G31)</f>
        <v>508</v>
      </c>
      <c r="H18" s="33">
        <f>G18*100/D18</f>
        <v>44.212358572671889</v>
      </c>
      <c r="I18" s="45">
        <f>SUM(I19:I31)</f>
        <v>615</v>
      </c>
      <c r="J18" s="45">
        <f>I18*100/D18</f>
        <v>53.52480417754569</v>
      </c>
      <c r="K18" s="50">
        <f>AVERAGE(K19:K31)</f>
        <v>97.157225358290276</v>
      </c>
      <c r="L18" s="57"/>
      <c r="M18" s="159">
        <f t="shared" si="1"/>
        <v>1149</v>
      </c>
      <c r="N18" s="160">
        <f>SUM(N19:N31)</f>
        <v>1123</v>
      </c>
      <c r="O18" s="161">
        <f t="shared" si="3"/>
        <v>97.157225358290276</v>
      </c>
      <c r="P18" s="162">
        <f>SUM(P19:P31)</f>
        <v>26</v>
      </c>
      <c r="Q18" s="128">
        <f>F18</f>
        <v>2.2628372497824194</v>
      </c>
    </row>
    <row r="19" spans="1:17" ht="15" customHeight="1" x14ac:dyDescent="0.25">
      <c r="A19" s="86">
        <v>1</v>
      </c>
      <c r="B19" s="13">
        <v>20040</v>
      </c>
      <c r="C19" s="10" t="s">
        <v>8</v>
      </c>
      <c r="D19" s="81">
        <f t="shared" ref="D19:D31" si="12">E19+G19+I19</f>
        <v>74</v>
      </c>
      <c r="E19" s="78">
        <v>4</v>
      </c>
      <c r="F19" s="82">
        <f t="shared" si="9"/>
        <v>5.4054054054054053</v>
      </c>
      <c r="G19" s="81">
        <v>32</v>
      </c>
      <c r="H19" s="83">
        <f t="shared" si="0"/>
        <v>43.243243243243242</v>
      </c>
      <c r="I19" s="81">
        <v>38</v>
      </c>
      <c r="J19" s="79">
        <f t="shared" si="10"/>
        <v>51.351351351351354</v>
      </c>
      <c r="K19" s="84">
        <f t="shared" si="11"/>
        <v>94.594594594594597</v>
      </c>
      <c r="M19" s="145">
        <f t="shared" si="1"/>
        <v>74</v>
      </c>
      <c r="N19" s="132">
        <f t="shared" si="2"/>
        <v>70</v>
      </c>
      <c r="O19" s="133">
        <f t="shared" si="3"/>
        <v>94.594594594594597</v>
      </c>
      <c r="P19" s="134">
        <f t="shared" ref="P19:Q31" si="13">E19</f>
        <v>4</v>
      </c>
      <c r="Q19" s="127">
        <f t="shared" si="13"/>
        <v>5.4054054054054053</v>
      </c>
    </row>
    <row r="20" spans="1:17" ht="15" customHeight="1" x14ac:dyDescent="0.25">
      <c r="A20" s="86">
        <v>2</v>
      </c>
      <c r="B20" s="90">
        <v>20061</v>
      </c>
      <c r="C20" s="92" t="s">
        <v>10</v>
      </c>
      <c r="D20" s="97">
        <f t="shared" si="12"/>
        <v>66</v>
      </c>
      <c r="E20" s="93">
        <v>4</v>
      </c>
      <c r="F20" s="98">
        <f t="shared" si="9"/>
        <v>6.0606060606060606</v>
      </c>
      <c r="G20" s="97">
        <v>29</v>
      </c>
      <c r="H20" s="88">
        <f>G20*100/D20</f>
        <v>43.939393939393938</v>
      </c>
      <c r="I20" s="97">
        <v>33</v>
      </c>
      <c r="J20" s="87">
        <f>I20*100/D20</f>
        <v>50</v>
      </c>
      <c r="K20" s="89">
        <f>(G20+I20)*100/D20</f>
        <v>93.939393939393938</v>
      </c>
      <c r="M20" s="135">
        <f t="shared" si="1"/>
        <v>66</v>
      </c>
      <c r="N20" s="131">
        <f t="shared" si="2"/>
        <v>62</v>
      </c>
      <c r="O20" s="130">
        <f t="shared" si="3"/>
        <v>93.939393939393938</v>
      </c>
      <c r="P20" s="129">
        <f t="shared" si="13"/>
        <v>4</v>
      </c>
      <c r="Q20" s="17">
        <f t="shared" si="13"/>
        <v>6.0606060606060606</v>
      </c>
    </row>
    <row r="21" spans="1:17" ht="15" customHeight="1" x14ac:dyDescent="0.25">
      <c r="A21" s="86">
        <v>3</v>
      </c>
      <c r="B21" s="90">
        <v>21020</v>
      </c>
      <c r="C21" s="92" t="s">
        <v>17</v>
      </c>
      <c r="D21" s="97">
        <f t="shared" si="12"/>
        <v>77</v>
      </c>
      <c r="E21" s="93">
        <v>1</v>
      </c>
      <c r="F21" s="98">
        <f t="shared" si="9"/>
        <v>1.2987012987012987</v>
      </c>
      <c r="G21" s="97">
        <v>40</v>
      </c>
      <c r="H21" s="88">
        <f>G21*100/D21</f>
        <v>51.948051948051948</v>
      </c>
      <c r="I21" s="97">
        <v>36</v>
      </c>
      <c r="J21" s="87">
        <f>I21*100/D21</f>
        <v>46.753246753246756</v>
      </c>
      <c r="K21" s="89">
        <f>(G21+I21)*100/D21</f>
        <v>98.701298701298697</v>
      </c>
      <c r="M21" s="135">
        <f t="shared" si="1"/>
        <v>77</v>
      </c>
      <c r="N21" s="131">
        <f t="shared" si="2"/>
        <v>76</v>
      </c>
      <c r="O21" s="130">
        <f t="shared" si="3"/>
        <v>98.701298701298697</v>
      </c>
      <c r="P21" s="129">
        <f t="shared" si="13"/>
        <v>1</v>
      </c>
      <c r="Q21" s="17">
        <f t="shared" si="13"/>
        <v>1.2987012987012987</v>
      </c>
    </row>
    <row r="22" spans="1:17" ht="15" customHeight="1" x14ac:dyDescent="0.25">
      <c r="A22" s="86">
        <v>4</v>
      </c>
      <c r="B22" s="90">
        <v>20060</v>
      </c>
      <c r="C22" s="92" t="s">
        <v>9</v>
      </c>
      <c r="D22" s="97">
        <f t="shared" si="12"/>
        <v>153</v>
      </c>
      <c r="E22" s="93">
        <v>2</v>
      </c>
      <c r="F22" s="98">
        <f t="shared" si="9"/>
        <v>1.3071895424836601</v>
      </c>
      <c r="G22" s="97">
        <v>62</v>
      </c>
      <c r="H22" s="88">
        <f t="shared" si="0"/>
        <v>40.522875816993462</v>
      </c>
      <c r="I22" s="97">
        <v>89</v>
      </c>
      <c r="J22" s="87">
        <f t="shared" si="10"/>
        <v>58.169934640522875</v>
      </c>
      <c r="K22" s="89">
        <f t="shared" si="11"/>
        <v>98.692810457516345</v>
      </c>
      <c r="M22" s="135">
        <f t="shared" si="1"/>
        <v>153</v>
      </c>
      <c r="N22" s="131">
        <f t="shared" si="2"/>
        <v>151</v>
      </c>
      <c r="O22" s="130">
        <f t="shared" si="3"/>
        <v>98.692810457516345</v>
      </c>
      <c r="P22" s="129">
        <f t="shared" si="13"/>
        <v>2</v>
      </c>
      <c r="Q22" s="17">
        <f t="shared" si="13"/>
        <v>1.3071895424836601</v>
      </c>
    </row>
    <row r="23" spans="1:17" ht="15" customHeight="1" x14ac:dyDescent="0.25">
      <c r="A23" s="86">
        <v>5</v>
      </c>
      <c r="B23" s="90">
        <v>20400</v>
      </c>
      <c r="C23" s="101" t="s">
        <v>75</v>
      </c>
      <c r="D23" s="97">
        <f t="shared" si="12"/>
        <v>147</v>
      </c>
      <c r="E23" s="93">
        <v>0</v>
      </c>
      <c r="F23" s="98">
        <f t="shared" si="9"/>
        <v>0</v>
      </c>
      <c r="G23" s="97">
        <v>57</v>
      </c>
      <c r="H23" s="88">
        <f>G23*100/D23</f>
        <v>38.775510204081634</v>
      </c>
      <c r="I23" s="97">
        <v>90</v>
      </c>
      <c r="J23" s="87">
        <f>I23*100/D23</f>
        <v>61.224489795918366</v>
      </c>
      <c r="K23" s="89">
        <f>(G23+I23)*100/D23</f>
        <v>100</v>
      </c>
      <c r="M23" s="135">
        <f t="shared" si="1"/>
        <v>147</v>
      </c>
      <c r="N23" s="131">
        <f t="shared" si="2"/>
        <v>147</v>
      </c>
      <c r="O23" s="130">
        <f t="shared" si="3"/>
        <v>100</v>
      </c>
      <c r="P23" s="129">
        <f t="shared" si="13"/>
        <v>0</v>
      </c>
      <c r="Q23" s="17">
        <f t="shared" si="13"/>
        <v>0</v>
      </c>
    </row>
    <row r="24" spans="1:17" ht="15" customHeight="1" x14ac:dyDescent="0.25">
      <c r="A24" s="86">
        <v>6</v>
      </c>
      <c r="B24" s="90">
        <v>20080</v>
      </c>
      <c r="C24" s="92" t="s">
        <v>74</v>
      </c>
      <c r="D24" s="97">
        <f t="shared" si="12"/>
        <v>87</v>
      </c>
      <c r="E24" s="93">
        <v>2</v>
      </c>
      <c r="F24" s="98">
        <f t="shared" si="9"/>
        <v>2.2988505747126435</v>
      </c>
      <c r="G24" s="97">
        <v>39</v>
      </c>
      <c r="H24" s="88">
        <f t="shared" si="0"/>
        <v>44.827586206896555</v>
      </c>
      <c r="I24" s="97">
        <v>46</v>
      </c>
      <c r="J24" s="87">
        <f t="shared" si="10"/>
        <v>52.873563218390807</v>
      </c>
      <c r="K24" s="89">
        <f t="shared" si="11"/>
        <v>97.701149425287355</v>
      </c>
      <c r="M24" s="135">
        <f t="shared" si="1"/>
        <v>87</v>
      </c>
      <c r="N24" s="131">
        <f t="shared" si="2"/>
        <v>85</v>
      </c>
      <c r="O24" s="130">
        <f t="shared" si="3"/>
        <v>97.701149425287355</v>
      </c>
      <c r="P24" s="129">
        <f t="shared" si="13"/>
        <v>2</v>
      </c>
      <c r="Q24" s="17">
        <f t="shared" si="13"/>
        <v>2.2988505747126435</v>
      </c>
    </row>
    <row r="25" spans="1:17" ht="15" customHeight="1" x14ac:dyDescent="0.25">
      <c r="A25" s="86">
        <v>7</v>
      </c>
      <c r="B25" s="90">
        <v>20460</v>
      </c>
      <c r="C25" s="101" t="s">
        <v>11</v>
      </c>
      <c r="D25" s="97">
        <f t="shared" si="12"/>
        <v>118</v>
      </c>
      <c r="E25" s="93">
        <v>0</v>
      </c>
      <c r="F25" s="98">
        <f t="shared" si="9"/>
        <v>0</v>
      </c>
      <c r="G25" s="97">
        <v>55</v>
      </c>
      <c r="H25" s="88">
        <f t="shared" si="0"/>
        <v>46.610169491525426</v>
      </c>
      <c r="I25" s="97">
        <v>63</v>
      </c>
      <c r="J25" s="87">
        <f t="shared" si="10"/>
        <v>53.389830508474574</v>
      </c>
      <c r="K25" s="89">
        <f t="shared" si="11"/>
        <v>100</v>
      </c>
      <c r="M25" s="135">
        <f t="shared" si="1"/>
        <v>118</v>
      </c>
      <c r="N25" s="131">
        <f t="shared" si="2"/>
        <v>118</v>
      </c>
      <c r="O25" s="130">
        <f t="shared" si="3"/>
        <v>100</v>
      </c>
      <c r="P25" s="129">
        <f t="shared" si="13"/>
        <v>0</v>
      </c>
      <c r="Q25" s="17">
        <f t="shared" si="13"/>
        <v>0</v>
      </c>
    </row>
    <row r="26" spans="1:17" ht="15" customHeight="1" x14ac:dyDescent="0.25">
      <c r="A26" s="86">
        <v>8</v>
      </c>
      <c r="B26" s="90">
        <v>20490</v>
      </c>
      <c r="C26" s="92" t="s">
        <v>12</v>
      </c>
      <c r="D26" s="97">
        <f t="shared" si="12"/>
        <v>48</v>
      </c>
      <c r="E26" s="93">
        <v>3</v>
      </c>
      <c r="F26" s="98">
        <f t="shared" si="9"/>
        <v>6.25</v>
      </c>
      <c r="G26" s="97">
        <v>18</v>
      </c>
      <c r="H26" s="88">
        <f t="shared" si="0"/>
        <v>37.5</v>
      </c>
      <c r="I26" s="97">
        <v>27</v>
      </c>
      <c r="J26" s="87">
        <f t="shared" si="10"/>
        <v>56.25</v>
      </c>
      <c r="K26" s="89">
        <f t="shared" si="11"/>
        <v>93.75</v>
      </c>
      <c r="M26" s="135">
        <f t="shared" si="1"/>
        <v>48</v>
      </c>
      <c r="N26" s="131">
        <f t="shared" si="2"/>
        <v>45</v>
      </c>
      <c r="O26" s="130">
        <f t="shared" si="3"/>
        <v>93.75</v>
      </c>
      <c r="P26" s="129">
        <f t="shared" si="13"/>
        <v>3</v>
      </c>
      <c r="Q26" s="17">
        <f t="shared" si="13"/>
        <v>6.25</v>
      </c>
    </row>
    <row r="27" spans="1:17" ht="15" customHeight="1" x14ac:dyDescent="0.25">
      <c r="A27" s="86">
        <v>9</v>
      </c>
      <c r="B27" s="90">
        <v>20550</v>
      </c>
      <c r="C27" s="92" t="s">
        <v>13</v>
      </c>
      <c r="D27" s="97">
        <f t="shared" si="12"/>
        <v>72</v>
      </c>
      <c r="E27" s="93">
        <v>4</v>
      </c>
      <c r="F27" s="98">
        <f t="shared" ref="F27:F68" si="14">E27*100/D27</f>
        <v>5.5555555555555554</v>
      </c>
      <c r="G27" s="97">
        <v>41</v>
      </c>
      <c r="H27" s="88">
        <f t="shared" si="0"/>
        <v>56.944444444444443</v>
      </c>
      <c r="I27" s="97">
        <v>27</v>
      </c>
      <c r="J27" s="87">
        <f t="shared" si="10"/>
        <v>37.5</v>
      </c>
      <c r="K27" s="89">
        <f t="shared" si="11"/>
        <v>94.444444444444443</v>
      </c>
      <c r="M27" s="135">
        <f t="shared" si="1"/>
        <v>72</v>
      </c>
      <c r="N27" s="131">
        <f t="shared" si="2"/>
        <v>68</v>
      </c>
      <c r="O27" s="130">
        <f t="shared" si="3"/>
        <v>94.444444444444443</v>
      </c>
      <c r="P27" s="129">
        <f t="shared" si="13"/>
        <v>4</v>
      </c>
      <c r="Q27" s="17">
        <f t="shared" si="13"/>
        <v>5.5555555555555554</v>
      </c>
    </row>
    <row r="28" spans="1:17" ht="15" customHeight="1" x14ac:dyDescent="0.25">
      <c r="A28" s="86">
        <v>10</v>
      </c>
      <c r="B28" s="90">
        <v>20630</v>
      </c>
      <c r="C28" s="92" t="s">
        <v>14</v>
      </c>
      <c r="D28" s="97">
        <f t="shared" si="12"/>
        <v>96</v>
      </c>
      <c r="E28" s="93">
        <v>1</v>
      </c>
      <c r="F28" s="98">
        <f t="shared" si="14"/>
        <v>1.0416666666666667</v>
      </c>
      <c r="G28" s="97">
        <v>44</v>
      </c>
      <c r="H28" s="88">
        <f t="shared" si="0"/>
        <v>45.833333333333336</v>
      </c>
      <c r="I28" s="97">
        <v>51</v>
      </c>
      <c r="J28" s="87">
        <f t="shared" si="10"/>
        <v>53.125</v>
      </c>
      <c r="K28" s="89">
        <f t="shared" si="11"/>
        <v>98.958333333333329</v>
      </c>
      <c r="M28" s="135">
        <f t="shared" si="1"/>
        <v>96</v>
      </c>
      <c r="N28" s="131">
        <f t="shared" si="2"/>
        <v>95</v>
      </c>
      <c r="O28" s="130">
        <f t="shared" si="3"/>
        <v>98.958333333333329</v>
      </c>
      <c r="P28" s="129">
        <f t="shared" si="13"/>
        <v>1</v>
      </c>
      <c r="Q28" s="17">
        <f t="shared" si="13"/>
        <v>1.0416666666666667</v>
      </c>
    </row>
    <row r="29" spans="1:17" ht="15" customHeight="1" x14ac:dyDescent="0.25">
      <c r="A29" s="86">
        <v>11</v>
      </c>
      <c r="B29" s="90">
        <v>20810</v>
      </c>
      <c r="C29" s="101" t="s">
        <v>15</v>
      </c>
      <c r="D29" s="97">
        <f t="shared" si="12"/>
        <v>76</v>
      </c>
      <c r="E29" s="93">
        <v>0</v>
      </c>
      <c r="F29" s="98">
        <f t="shared" si="14"/>
        <v>0</v>
      </c>
      <c r="G29" s="97">
        <v>23</v>
      </c>
      <c r="H29" s="88">
        <f t="shared" si="0"/>
        <v>30.263157894736842</v>
      </c>
      <c r="I29" s="97">
        <v>53</v>
      </c>
      <c r="J29" s="87">
        <f t="shared" si="10"/>
        <v>69.736842105263165</v>
      </c>
      <c r="K29" s="89">
        <f t="shared" si="11"/>
        <v>100</v>
      </c>
      <c r="M29" s="135">
        <f t="shared" si="1"/>
        <v>76</v>
      </c>
      <c r="N29" s="131">
        <f t="shared" si="2"/>
        <v>76</v>
      </c>
      <c r="O29" s="130">
        <f t="shared" si="3"/>
        <v>100</v>
      </c>
      <c r="P29" s="129">
        <f t="shared" si="13"/>
        <v>0</v>
      </c>
      <c r="Q29" s="17">
        <f t="shared" si="13"/>
        <v>0</v>
      </c>
    </row>
    <row r="30" spans="1:17" ht="15" customHeight="1" x14ac:dyDescent="0.25">
      <c r="A30" s="86">
        <v>12</v>
      </c>
      <c r="B30" s="90">
        <v>20900</v>
      </c>
      <c r="C30" s="92" t="s">
        <v>16</v>
      </c>
      <c r="D30" s="112">
        <f t="shared" si="12"/>
        <v>63</v>
      </c>
      <c r="E30" s="113">
        <v>4</v>
      </c>
      <c r="F30" s="114">
        <f t="shared" si="14"/>
        <v>6.3492063492063489</v>
      </c>
      <c r="G30" s="97">
        <v>29</v>
      </c>
      <c r="H30" s="88">
        <f t="shared" si="0"/>
        <v>46.031746031746032</v>
      </c>
      <c r="I30" s="97">
        <v>30</v>
      </c>
      <c r="J30" s="87">
        <f t="shared" si="10"/>
        <v>47.61904761904762</v>
      </c>
      <c r="K30" s="89">
        <f t="shared" si="11"/>
        <v>93.650793650793645</v>
      </c>
      <c r="M30" s="135">
        <f t="shared" si="1"/>
        <v>63</v>
      </c>
      <c r="N30" s="131">
        <f t="shared" si="2"/>
        <v>59</v>
      </c>
      <c r="O30" s="130">
        <f t="shared" si="3"/>
        <v>93.650793650793645</v>
      </c>
      <c r="P30" s="129">
        <f t="shared" si="13"/>
        <v>4</v>
      </c>
      <c r="Q30" s="17">
        <f t="shared" si="13"/>
        <v>6.3492063492063489</v>
      </c>
    </row>
    <row r="31" spans="1:17" ht="15" customHeight="1" thickBot="1" x14ac:dyDescent="0.3">
      <c r="A31" s="2">
        <v>13</v>
      </c>
      <c r="B31" s="12">
        <v>21350</v>
      </c>
      <c r="C31" s="11" t="s">
        <v>18</v>
      </c>
      <c r="D31" s="80">
        <f t="shared" si="12"/>
        <v>72</v>
      </c>
      <c r="E31" s="77">
        <v>1</v>
      </c>
      <c r="F31" s="66">
        <f t="shared" si="14"/>
        <v>1.3888888888888888</v>
      </c>
      <c r="G31" s="80">
        <v>39</v>
      </c>
      <c r="H31" s="34">
        <f t="shared" si="0"/>
        <v>54.166666666666664</v>
      </c>
      <c r="I31" s="80">
        <v>32</v>
      </c>
      <c r="J31" s="20">
        <f t="shared" si="10"/>
        <v>44.444444444444443</v>
      </c>
      <c r="K31" s="67">
        <f t="shared" si="11"/>
        <v>98.611111111111114</v>
      </c>
      <c r="M31" s="141">
        <f t="shared" si="1"/>
        <v>72</v>
      </c>
      <c r="N31" s="142">
        <f t="shared" si="2"/>
        <v>71</v>
      </c>
      <c r="O31" s="143">
        <f t="shared" si="3"/>
        <v>98.611111111111114</v>
      </c>
      <c r="P31" s="144">
        <f t="shared" si="13"/>
        <v>1</v>
      </c>
      <c r="Q31" s="21">
        <f t="shared" si="13"/>
        <v>1.3888888888888888</v>
      </c>
    </row>
    <row r="32" spans="1:17" ht="15" customHeight="1" thickBot="1" x14ac:dyDescent="0.3">
      <c r="A32" s="46"/>
      <c r="B32" s="45"/>
      <c r="C32" s="31" t="s">
        <v>113</v>
      </c>
      <c r="D32" s="47">
        <f>SUM(D33:D50)</f>
        <v>1579</v>
      </c>
      <c r="E32" s="48">
        <f>SUM(E33:E50)</f>
        <v>59</v>
      </c>
      <c r="F32" s="49">
        <f t="shared" si="14"/>
        <v>3.7365421152628246</v>
      </c>
      <c r="G32" s="47">
        <f>SUM(G33:G50)</f>
        <v>776</v>
      </c>
      <c r="H32" s="33">
        <f>G32*100/D32</f>
        <v>49.145028499050035</v>
      </c>
      <c r="I32" s="47">
        <f>SUM(I33:I50)</f>
        <v>744</v>
      </c>
      <c r="J32" s="33">
        <f>I32*100/D32</f>
        <v>47.118429385687143</v>
      </c>
      <c r="K32" s="50">
        <f>AVERAGE(K33:K50)</f>
        <v>96.334967370230842</v>
      </c>
      <c r="L32" s="57"/>
      <c r="M32" s="159">
        <f t="shared" si="1"/>
        <v>1579</v>
      </c>
      <c r="N32" s="160">
        <f>SUM(N33:N50)</f>
        <v>1520</v>
      </c>
      <c r="O32" s="161">
        <f t="shared" si="3"/>
        <v>96.334967370230842</v>
      </c>
      <c r="P32" s="162">
        <f>SUM(P33:P50)</f>
        <v>59</v>
      </c>
      <c r="Q32" s="128">
        <f>F32</f>
        <v>3.7365421152628246</v>
      </c>
    </row>
    <row r="33" spans="1:17" ht="15" customHeight="1" x14ac:dyDescent="0.25">
      <c r="A33" s="86">
        <v>1</v>
      </c>
      <c r="B33" s="90">
        <v>30070</v>
      </c>
      <c r="C33" s="92" t="s">
        <v>77</v>
      </c>
      <c r="D33" s="97">
        <f t="shared" ref="D33:D50" si="15">E33+G33+I33</f>
        <v>102</v>
      </c>
      <c r="E33" s="93">
        <v>5</v>
      </c>
      <c r="F33" s="98">
        <f t="shared" si="14"/>
        <v>4.9019607843137258</v>
      </c>
      <c r="G33" s="97">
        <v>62</v>
      </c>
      <c r="H33" s="88">
        <f t="shared" si="0"/>
        <v>60.784313725490193</v>
      </c>
      <c r="I33" s="97">
        <v>35</v>
      </c>
      <c r="J33" s="87">
        <f t="shared" si="10"/>
        <v>34.313725490196077</v>
      </c>
      <c r="K33" s="89">
        <f t="shared" si="11"/>
        <v>95.098039215686271</v>
      </c>
      <c r="M33" s="145">
        <f t="shared" si="1"/>
        <v>102</v>
      </c>
      <c r="N33" s="132">
        <f t="shared" si="2"/>
        <v>97</v>
      </c>
      <c r="O33" s="133">
        <f t="shared" si="3"/>
        <v>95.098039215686271</v>
      </c>
      <c r="P33" s="134">
        <f t="shared" ref="P33:Q50" si="16">E33</f>
        <v>5</v>
      </c>
      <c r="Q33" s="127">
        <f t="shared" si="16"/>
        <v>4.9019607843137258</v>
      </c>
    </row>
    <row r="34" spans="1:17" ht="15" customHeight="1" x14ac:dyDescent="0.25">
      <c r="A34" s="86">
        <v>2</v>
      </c>
      <c r="B34" s="90">
        <v>30480</v>
      </c>
      <c r="C34" s="101" t="s">
        <v>129</v>
      </c>
      <c r="D34" s="97">
        <f t="shared" si="15"/>
        <v>115</v>
      </c>
      <c r="E34" s="93">
        <v>0</v>
      </c>
      <c r="F34" s="98">
        <f t="shared" si="14"/>
        <v>0</v>
      </c>
      <c r="G34" s="97">
        <v>59</v>
      </c>
      <c r="H34" s="88">
        <f t="shared" si="0"/>
        <v>51.304347826086953</v>
      </c>
      <c r="I34" s="97">
        <v>56</v>
      </c>
      <c r="J34" s="87">
        <f t="shared" si="10"/>
        <v>48.695652173913047</v>
      </c>
      <c r="K34" s="89">
        <f t="shared" si="11"/>
        <v>100</v>
      </c>
      <c r="M34" s="135">
        <f t="shared" si="1"/>
        <v>115</v>
      </c>
      <c r="N34" s="131">
        <f t="shared" si="2"/>
        <v>115</v>
      </c>
      <c r="O34" s="130">
        <f t="shared" si="3"/>
        <v>100</v>
      </c>
      <c r="P34" s="129">
        <f t="shared" si="16"/>
        <v>0</v>
      </c>
      <c r="Q34" s="17">
        <f t="shared" si="16"/>
        <v>0</v>
      </c>
    </row>
    <row r="35" spans="1:17" ht="15" customHeight="1" x14ac:dyDescent="0.25">
      <c r="A35" s="86">
        <v>3</v>
      </c>
      <c r="B35" s="12">
        <v>30460</v>
      </c>
      <c r="C35" s="11" t="s">
        <v>78</v>
      </c>
      <c r="D35" s="80">
        <f t="shared" si="15"/>
        <v>126</v>
      </c>
      <c r="E35" s="77">
        <v>8</v>
      </c>
      <c r="F35" s="66">
        <f t="shared" si="14"/>
        <v>6.3492063492063489</v>
      </c>
      <c r="G35" s="80">
        <v>58</v>
      </c>
      <c r="H35" s="34">
        <f t="shared" si="0"/>
        <v>46.031746031746032</v>
      </c>
      <c r="I35" s="80">
        <v>60</v>
      </c>
      <c r="J35" s="20">
        <f t="shared" si="10"/>
        <v>47.61904761904762</v>
      </c>
      <c r="K35" s="67">
        <f t="shared" si="11"/>
        <v>93.650793650793645</v>
      </c>
      <c r="M35" s="135">
        <f t="shared" si="1"/>
        <v>126</v>
      </c>
      <c r="N35" s="131">
        <f t="shared" si="2"/>
        <v>118</v>
      </c>
      <c r="O35" s="130">
        <f t="shared" si="3"/>
        <v>93.650793650793645</v>
      </c>
      <c r="P35" s="129">
        <f t="shared" si="16"/>
        <v>8</v>
      </c>
      <c r="Q35" s="17">
        <f t="shared" si="16"/>
        <v>6.3492063492063489</v>
      </c>
    </row>
    <row r="36" spans="1:17" ht="15" customHeight="1" x14ac:dyDescent="0.25">
      <c r="A36" s="86">
        <v>4</v>
      </c>
      <c r="B36" s="90">
        <v>30030</v>
      </c>
      <c r="C36" s="92" t="s">
        <v>76</v>
      </c>
      <c r="D36" s="97">
        <f t="shared" si="15"/>
        <v>71</v>
      </c>
      <c r="E36" s="93">
        <v>7</v>
      </c>
      <c r="F36" s="98">
        <f t="shared" si="14"/>
        <v>9.8591549295774641</v>
      </c>
      <c r="G36" s="97">
        <v>31</v>
      </c>
      <c r="H36" s="88">
        <f t="shared" si="0"/>
        <v>43.661971830985912</v>
      </c>
      <c r="I36" s="97">
        <v>33</v>
      </c>
      <c r="J36" s="87">
        <f t="shared" si="10"/>
        <v>46.478873239436616</v>
      </c>
      <c r="K36" s="89">
        <f t="shared" si="11"/>
        <v>90.140845070422529</v>
      </c>
      <c r="M36" s="135">
        <f t="shared" si="1"/>
        <v>71</v>
      </c>
      <c r="N36" s="131">
        <f t="shared" si="2"/>
        <v>64</v>
      </c>
      <c r="O36" s="130">
        <f t="shared" si="3"/>
        <v>90.140845070422529</v>
      </c>
      <c r="P36" s="129">
        <f t="shared" si="16"/>
        <v>7</v>
      </c>
      <c r="Q36" s="17">
        <f t="shared" si="16"/>
        <v>9.8591549295774641</v>
      </c>
    </row>
    <row r="37" spans="1:17" ht="15" customHeight="1" x14ac:dyDescent="0.25">
      <c r="A37" s="86">
        <v>5</v>
      </c>
      <c r="B37" s="90">
        <v>31000</v>
      </c>
      <c r="C37" s="101" t="s">
        <v>79</v>
      </c>
      <c r="D37" s="97">
        <f t="shared" si="15"/>
        <v>100</v>
      </c>
      <c r="E37" s="93">
        <v>0</v>
      </c>
      <c r="F37" s="98">
        <f>E37*100/D37</f>
        <v>0</v>
      </c>
      <c r="G37" s="97">
        <v>48</v>
      </c>
      <c r="H37" s="88">
        <f t="shared" si="0"/>
        <v>48</v>
      </c>
      <c r="I37" s="97">
        <v>52</v>
      </c>
      <c r="J37" s="87">
        <f t="shared" si="10"/>
        <v>52</v>
      </c>
      <c r="K37" s="89">
        <f t="shared" si="11"/>
        <v>100</v>
      </c>
      <c r="M37" s="135">
        <f t="shared" si="1"/>
        <v>100</v>
      </c>
      <c r="N37" s="131">
        <f t="shared" si="2"/>
        <v>100</v>
      </c>
      <c r="O37" s="130">
        <f t="shared" si="3"/>
        <v>100</v>
      </c>
      <c r="P37" s="129">
        <f t="shared" si="16"/>
        <v>0</v>
      </c>
      <c r="Q37" s="17">
        <f t="shared" si="16"/>
        <v>0</v>
      </c>
    </row>
    <row r="38" spans="1:17" ht="15" customHeight="1" x14ac:dyDescent="0.25">
      <c r="A38" s="86">
        <v>6</v>
      </c>
      <c r="B38" s="90">
        <v>30130</v>
      </c>
      <c r="C38" s="92" t="s">
        <v>19</v>
      </c>
      <c r="D38" s="97">
        <f t="shared" si="15"/>
        <v>50</v>
      </c>
      <c r="E38" s="93">
        <v>1</v>
      </c>
      <c r="F38" s="98">
        <f>E38*100/D38</f>
        <v>2</v>
      </c>
      <c r="G38" s="97">
        <v>30</v>
      </c>
      <c r="H38" s="88">
        <f t="shared" si="0"/>
        <v>60</v>
      </c>
      <c r="I38" s="97">
        <v>19</v>
      </c>
      <c r="J38" s="87">
        <f t="shared" si="10"/>
        <v>38</v>
      </c>
      <c r="K38" s="89">
        <f t="shared" si="11"/>
        <v>98</v>
      </c>
      <c r="M38" s="135">
        <f t="shared" si="1"/>
        <v>50</v>
      </c>
      <c r="N38" s="131">
        <f t="shared" si="2"/>
        <v>49</v>
      </c>
      <c r="O38" s="130">
        <f t="shared" si="3"/>
        <v>98</v>
      </c>
      <c r="P38" s="129">
        <f t="shared" si="16"/>
        <v>1</v>
      </c>
      <c r="Q38" s="17">
        <f t="shared" si="16"/>
        <v>2</v>
      </c>
    </row>
    <row r="39" spans="1:17" ht="15" customHeight="1" x14ac:dyDescent="0.25">
      <c r="A39" s="86">
        <v>7</v>
      </c>
      <c r="B39" s="90">
        <v>30160</v>
      </c>
      <c r="C39" s="92" t="s">
        <v>20</v>
      </c>
      <c r="D39" s="97">
        <f t="shared" si="15"/>
        <v>102</v>
      </c>
      <c r="E39" s="93">
        <v>11</v>
      </c>
      <c r="F39" s="98">
        <f>E39*100/D39</f>
        <v>10.784313725490197</v>
      </c>
      <c r="G39" s="97">
        <v>52</v>
      </c>
      <c r="H39" s="88">
        <f t="shared" si="0"/>
        <v>50.980392156862742</v>
      </c>
      <c r="I39" s="97">
        <v>39</v>
      </c>
      <c r="J39" s="87">
        <f t="shared" si="10"/>
        <v>38.235294117647058</v>
      </c>
      <c r="K39" s="89">
        <f t="shared" si="11"/>
        <v>89.215686274509807</v>
      </c>
      <c r="M39" s="135">
        <f t="shared" si="1"/>
        <v>102</v>
      </c>
      <c r="N39" s="131">
        <f t="shared" si="2"/>
        <v>91</v>
      </c>
      <c r="O39" s="130">
        <f t="shared" si="3"/>
        <v>89.215686274509807</v>
      </c>
      <c r="P39" s="402">
        <f t="shared" si="16"/>
        <v>11</v>
      </c>
      <c r="Q39" s="17">
        <f t="shared" si="16"/>
        <v>10.784313725490197</v>
      </c>
    </row>
    <row r="40" spans="1:17" ht="15" customHeight="1" x14ac:dyDescent="0.25">
      <c r="A40" s="3">
        <v>8</v>
      </c>
      <c r="B40" s="90">
        <v>30310</v>
      </c>
      <c r="C40" s="92" t="s">
        <v>21</v>
      </c>
      <c r="D40" s="97">
        <f t="shared" si="15"/>
        <v>78</v>
      </c>
      <c r="E40" s="93">
        <v>1</v>
      </c>
      <c r="F40" s="98">
        <f t="shared" ref="F40" si="17">E40*100/D40</f>
        <v>1.2820512820512822</v>
      </c>
      <c r="G40" s="97">
        <v>37</v>
      </c>
      <c r="H40" s="88">
        <f t="shared" si="0"/>
        <v>47.435897435897438</v>
      </c>
      <c r="I40" s="97">
        <v>40</v>
      </c>
      <c r="J40" s="87">
        <f t="shared" si="10"/>
        <v>51.282051282051285</v>
      </c>
      <c r="K40" s="89">
        <f t="shared" si="11"/>
        <v>98.717948717948715</v>
      </c>
      <c r="M40" s="135">
        <f t="shared" si="1"/>
        <v>78</v>
      </c>
      <c r="N40" s="131">
        <f t="shared" si="2"/>
        <v>77</v>
      </c>
      <c r="O40" s="130">
        <f t="shared" si="3"/>
        <v>98.717948717948715</v>
      </c>
      <c r="P40" s="129">
        <f t="shared" si="16"/>
        <v>1</v>
      </c>
      <c r="Q40" s="17">
        <f t="shared" si="16"/>
        <v>1.2820512820512822</v>
      </c>
    </row>
    <row r="41" spans="1:17" ht="15" customHeight="1" x14ac:dyDescent="0.25">
      <c r="A41" s="86">
        <v>9</v>
      </c>
      <c r="B41" s="90">
        <v>30440</v>
      </c>
      <c r="C41" s="92" t="s">
        <v>22</v>
      </c>
      <c r="D41" s="97">
        <f t="shared" si="15"/>
        <v>100</v>
      </c>
      <c r="E41" s="93">
        <v>3</v>
      </c>
      <c r="F41" s="98">
        <f t="shared" si="14"/>
        <v>3</v>
      </c>
      <c r="G41" s="97">
        <v>49</v>
      </c>
      <c r="H41" s="88">
        <f t="shared" si="0"/>
        <v>49</v>
      </c>
      <c r="I41" s="97">
        <v>48</v>
      </c>
      <c r="J41" s="87">
        <f t="shared" si="10"/>
        <v>48</v>
      </c>
      <c r="K41" s="89">
        <f t="shared" si="11"/>
        <v>97</v>
      </c>
      <c r="M41" s="135">
        <f t="shared" si="1"/>
        <v>100</v>
      </c>
      <c r="N41" s="131">
        <f t="shared" si="2"/>
        <v>97</v>
      </c>
      <c r="O41" s="130">
        <f t="shared" si="3"/>
        <v>97</v>
      </c>
      <c r="P41" s="129">
        <f t="shared" si="16"/>
        <v>3</v>
      </c>
      <c r="Q41" s="17">
        <f t="shared" si="16"/>
        <v>3</v>
      </c>
    </row>
    <row r="42" spans="1:17" ht="15" customHeight="1" x14ac:dyDescent="0.25">
      <c r="A42" s="86">
        <v>10</v>
      </c>
      <c r="B42" s="90">
        <v>30470</v>
      </c>
      <c r="C42" s="101" t="s">
        <v>23</v>
      </c>
      <c r="D42" s="97">
        <f t="shared" si="15"/>
        <v>54</v>
      </c>
      <c r="E42" s="93">
        <v>0</v>
      </c>
      <c r="F42" s="98">
        <f t="shared" si="14"/>
        <v>0</v>
      </c>
      <c r="G42" s="97">
        <v>28</v>
      </c>
      <c r="H42" s="88">
        <f t="shared" si="0"/>
        <v>51.851851851851855</v>
      </c>
      <c r="I42" s="97">
        <v>26</v>
      </c>
      <c r="J42" s="87">
        <f t="shared" si="10"/>
        <v>48.148148148148145</v>
      </c>
      <c r="K42" s="89">
        <f t="shared" si="11"/>
        <v>100</v>
      </c>
      <c r="M42" s="135">
        <f t="shared" si="1"/>
        <v>54</v>
      </c>
      <c r="N42" s="131">
        <f t="shared" si="2"/>
        <v>54</v>
      </c>
      <c r="O42" s="130">
        <f t="shared" si="3"/>
        <v>100</v>
      </c>
      <c r="P42" s="129">
        <f t="shared" si="16"/>
        <v>0</v>
      </c>
      <c r="Q42" s="17">
        <f t="shared" si="16"/>
        <v>0</v>
      </c>
    </row>
    <row r="43" spans="1:17" ht="15" customHeight="1" x14ac:dyDescent="0.25">
      <c r="A43" s="86">
        <v>11</v>
      </c>
      <c r="B43" s="90">
        <v>30500</v>
      </c>
      <c r="C43" s="101" t="s">
        <v>24</v>
      </c>
      <c r="D43" s="97">
        <f t="shared" si="15"/>
        <v>38</v>
      </c>
      <c r="E43" s="93">
        <v>0</v>
      </c>
      <c r="F43" s="98">
        <f t="shared" si="14"/>
        <v>0</v>
      </c>
      <c r="G43" s="97">
        <v>15</v>
      </c>
      <c r="H43" s="88">
        <f t="shared" si="0"/>
        <v>39.473684210526315</v>
      </c>
      <c r="I43" s="97">
        <v>23</v>
      </c>
      <c r="J43" s="87">
        <f t="shared" si="10"/>
        <v>60.526315789473685</v>
      </c>
      <c r="K43" s="89">
        <f t="shared" si="11"/>
        <v>100</v>
      </c>
      <c r="M43" s="135">
        <f t="shared" si="1"/>
        <v>38</v>
      </c>
      <c r="N43" s="131">
        <f t="shared" si="2"/>
        <v>38</v>
      </c>
      <c r="O43" s="130">
        <f t="shared" si="3"/>
        <v>100</v>
      </c>
      <c r="P43" s="129">
        <f t="shared" si="16"/>
        <v>0</v>
      </c>
      <c r="Q43" s="17">
        <f t="shared" si="16"/>
        <v>0</v>
      </c>
    </row>
    <row r="44" spans="1:17" ht="15" customHeight="1" x14ac:dyDescent="0.25">
      <c r="A44" s="86">
        <v>12</v>
      </c>
      <c r="B44" s="90">
        <v>30530</v>
      </c>
      <c r="C44" s="92" t="s">
        <v>25</v>
      </c>
      <c r="D44" s="97">
        <f t="shared" si="15"/>
        <v>153</v>
      </c>
      <c r="E44" s="93">
        <v>7</v>
      </c>
      <c r="F44" s="98">
        <f t="shared" si="14"/>
        <v>4.5751633986928102</v>
      </c>
      <c r="G44" s="97">
        <v>62</v>
      </c>
      <c r="H44" s="88">
        <f t="shared" si="0"/>
        <v>40.522875816993462</v>
      </c>
      <c r="I44" s="97">
        <v>84</v>
      </c>
      <c r="J44" s="87">
        <f t="shared" si="10"/>
        <v>54.901960784313722</v>
      </c>
      <c r="K44" s="89">
        <f t="shared" si="11"/>
        <v>95.424836601307192</v>
      </c>
      <c r="M44" s="135">
        <f t="shared" si="1"/>
        <v>153</v>
      </c>
      <c r="N44" s="131">
        <f t="shared" si="2"/>
        <v>146</v>
      </c>
      <c r="O44" s="130">
        <f t="shared" si="3"/>
        <v>95.424836601307192</v>
      </c>
      <c r="P44" s="129">
        <f t="shared" si="16"/>
        <v>7</v>
      </c>
      <c r="Q44" s="17">
        <f t="shared" si="16"/>
        <v>4.5751633986928102</v>
      </c>
    </row>
    <row r="45" spans="1:17" ht="15" customHeight="1" x14ac:dyDescent="0.25">
      <c r="A45" s="86">
        <v>13</v>
      </c>
      <c r="B45" s="90">
        <v>30640</v>
      </c>
      <c r="C45" s="101" t="s">
        <v>26</v>
      </c>
      <c r="D45" s="97">
        <f t="shared" si="15"/>
        <v>75</v>
      </c>
      <c r="E45" s="93">
        <v>0</v>
      </c>
      <c r="F45" s="98">
        <f t="shared" si="14"/>
        <v>0</v>
      </c>
      <c r="G45" s="97">
        <v>40</v>
      </c>
      <c r="H45" s="88">
        <f t="shared" si="0"/>
        <v>53.333333333333336</v>
      </c>
      <c r="I45" s="97">
        <v>35</v>
      </c>
      <c r="J45" s="87">
        <f t="shared" si="10"/>
        <v>46.666666666666664</v>
      </c>
      <c r="K45" s="89">
        <f t="shared" si="11"/>
        <v>100</v>
      </c>
      <c r="M45" s="135">
        <f t="shared" si="1"/>
        <v>75</v>
      </c>
      <c r="N45" s="131">
        <f t="shared" si="2"/>
        <v>75</v>
      </c>
      <c r="O45" s="130">
        <f t="shared" si="3"/>
        <v>100</v>
      </c>
      <c r="P45" s="129">
        <f t="shared" si="16"/>
        <v>0</v>
      </c>
      <c r="Q45" s="17">
        <f t="shared" si="16"/>
        <v>0</v>
      </c>
    </row>
    <row r="46" spans="1:17" ht="15" customHeight="1" x14ac:dyDescent="0.25">
      <c r="A46" s="86">
        <v>14</v>
      </c>
      <c r="B46" s="90">
        <v>30650</v>
      </c>
      <c r="C46" s="92" t="s">
        <v>27</v>
      </c>
      <c r="D46" s="97">
        <f t="shared" si="15"/>
        <v>68</v>
      </c>
      <c r="E46" s="93">
        <v>3</v>
      </c>
      <c r="F46" s="98">
        <f t="shared" si="14"/>
        <v>4.4117647058823533</v>
      </c>
      <c r="G46" s="97">
        <v>32</v>
      </c>
      <c r="H46" s="88">
        <f t="shared" si="0"/>
        <v>47.058823529411768</v>
      </c>
      <c r="I46" s="97">
        <v>33</v>
      </c>
      <c r="J46" s="87">
        <f t="shared" si="10"/>
        <v>48.529411764705884</v>
      </c>
      <c r="K46" s="89">
        <f t="shared" si="11"/>
        <v>95.588235294117652</v>
      </c>
      <c r="M46" s="135">
        <f t="shared" si="1"/>
        <v>68</v>
      </c>
      <c r="N46" s="131">
        <f t="shared" si="2"/>
        <v>65</v>
      </c>
      <c r="O46" s="130">
        <f t="shared" si="3"/>
        <v>95.588235294117652</v>
      </c>
      <c r="P46" s="129">
        <f t="shared" si="16"/>
        <v>3</v>
      </c>
      <c r="Q46" s="17">
        <f t="shared" si="16"/>
        <v>4.4117647058823533</v>
      </c>
    </row>
    <row r="47" spans="1:17" ht="15" customHeight="1" x14ac:dyDescent="0.25">
      <c r="A47" s="86">
        <v>15</v>
      </c>
      <c r="B47" s="90">
        <v>30790</v>
      </c>
      <c r="C47" s="92" t="s">
        <v>28</v>
      </c>
      <c r="D47" s="97">
        <f t="shared" si="15"/>
        <v>72</v>
      </c>
      <c r="E47" s="93">
        <v>5</v>
      </c>
      <c r="F47" s="98">
        <f t="shared" si="14"/>
        <v>6.9444444444444446</v>
      </c>
      <c r="G47" s="97">
        <v>24</v>
      </c>
      <c r="H47" s="88">
        <f t="shared" si="0"/>
        <v>33.333333333333336</v>
      </c>
      <c r="I47" s="97">
        <v>43</v>
      </c>
      <c r="J47" s="87">
        <f t="shared" si="10"/>
        <v>59.722222222222221</v>
      </c>
      <c r="K47" s="89">
        <f t="shared" si="11"/>
        <v>93.055555555555557</v>
      </c>
      <c r="M47" s="135">
        <f t="shared" si="1"/>
        <v>72</v>
      </c>
      <c r="N47" s="131">
        <f t="shared" si="2"/>
        <v>67</v>
      </c>
      <c r="O47" s="130">
        <f t="shared" si="3"/>
        <v>93.055555555555557</v>
      </c>
      <c r="P47" s="129">
        <f t="shared" si="16"/>
        <v>5</v>
      </c>
      <c r="Q47" s="17">
        <f t="shared" si="16"/>
        <v>6.9444444444444446</v>
      </c>
    </row>
    <row r="48" spans="1:17" ht="15" customHeight="1" x14ac:dyDescent="0.25">
      <c r="A48" s="86">
        <v>16</v>
      </c>
      <c r="B48" s="90">
        <v>30890</v>
      </c>
      <c r="C48" s="92" t="s">
        <v>29</v>
      </c>
      <c r="D48" s="97">
        <f t="shared" si="15"/>
        <v>41</v>
      </c>
      <c r="E48" s="93">
        <v>3</v>
      </c>
      <c r="F48" s="98">
        <f t="shared" si="14"/>
        <v>7.3170731707317076</v>
      </c>
      <c r="G48" s="97">
        <v>19</v>
      </c>
      <c r="H48" s="88">
        <f t="shared" si="0"/>
        <v>46.341463414634148</v>
      </c>
      <c r="I48" s="97">
        <v>19</v>
      </c>
      <c r="J48" s="87">
        <f t="shared" si="10"/>
        <v>46.341463414634148</v>
      </c>
      <c r="K48" s="89">
        <f t="shared" si="11"/>
        <v>92.682926829268297</v>
      </c>
      <c r="M48" s="135">
        <f t="shared" si="1"/>
        <v>41</v>
      </c>
      <c r="N48" s="131">
        <f t="shared" si="2"/>
        <v>38</v>
      </c>
      <c r="O48" s="130">
        <f t="shared" si="3"/>
        <v>92.682926829268297</v>
      </c>
      <c r="P48" s="129">
        <f t="shared" si="16"/>
        <v>3</v>
      </c>
      <c r="Q48" s="17">
        <f t="shared" si="16"/>
        <v>7.3170731707317076</v>
      </c>
    </row>
    <row r="49" spans="1:17" ht="15" customHeight="1" x14ac:dyDescent="0.25">
      <c r="A49" s="3">
        <v>17</v>
      </c>
      <c r="B49" s="90">
        <v>30940</v>
      </c>
      <c r="C49" s="92" t="s">
        <v>30</v>
      </c>
      <c r="D49" s="97">
        <f t="shared" si="15"/>
        <v>110</v>
      </c>
      <c r="E49" s="93">
        <v>5</v>
      </c>
      <c r="F49" s="98">
        <f t="shared" si="14"/>
        <v>4.5454545454545459</v>
      </c>
      <c r="G49" s="97">
        <v>54</v>
      </c>
      <c r="H49" s="88">
        <f t="shared" si="0"/>
        <v>49.090909090909093</v>
      </c>
      <c r="I49" s="97">
        <v>51</v>
      </c>
      <c r="J49" s="87">
        <f t="shared" si="10"/>
        <v>46.363636363636367</v>
      </c>
      <c r="K49" s="89">
        <f t="shared" si="11"/>
        <v>95.454545454545453</v>
      </c>
      <c r="M49" s="135">
        <f t="shared" si="1"/>
        <v>110</v>
      </c>
      <c r="N49" s="131">
        <f t="shared" si="2"/>
        <v>105</v>
      </c>
      <c r="O49" s="130">
        <f t="shared" si="3"/>
        <v>95.454545454545453</v>
      </c>
      <c r="P49" s="129">
        <f t="shared" si="16"/>
        <v>5</v>
      </c>
      <c r="Q49" s="17">
        <f t="shared" si="16"/>
        <v>4.5454545454545459</v>
      </c>
    </row>
    <row r="50" spans="1:17" ht="15" customHeight="1" thickBot="1" x14ac:dyDescent="0.3">
      <c r="A50" s="86">
        <v>18</v>
      </c>
      <c r="B50" s="90">
        <v>31480</v>
      </c>
      <c r="C50" s="101" t="s">
        <v>31</v>
      </c>
      <c r="D50" s="97">
        <f t="shared" si="15"/>
        <v>124</v>
      </c>
      <c r="E50" s="93">
        <v>0</v>
      </c>
      <c r="F50" s="98">
        <f t="shared" si="14"/>
        <v>0</v>
      </c>
      <c r="G50" s="97">
        <v>76</v>
      </c>
      <c r="H50" s="88">
        <f t="shared" si="0"/>
        <v>61.29032258064516</v>
      </c>
      <c r="I50" s="97">
        <v>48</v>
      </c>
      <c r="J50" s="87">
        <f t="shared" si="10"/>
        <v>38.70967741935484</v>
      </c>
      <c r="K50" s="89">
        <f t="shared" si="11"/>
        <v>100</v>
      </c>
      <c r="M50" s="135">
        <f t="shared" si="1"/>
        <v>124</v>
      </c>
      <c r="N50" s="131">
        <f t="shared" si="2"/>
        <v>124</v>
      </c>
      <c r="O50" s="130">
        <f t="shared" si="3"/>
        <v>100</v>
      </c>
      <c r="P50" s="129">
        <f t="shared" si="16"/>
        <v>0</v>
      </c>
      <c r="Q50" s="17">
        <f t="shared" si="16"/>
        <v>0</v>
      </c>
    </row>
    <row r="51" spans="1:17" ht="15" customHeight="1" thickBot="1" x14ac:dyDescent="0.3">
      <c r="A51" s="46"/>
      <c r="B51" s="45"/>
      <c r="C51" s="31" t="s">
        <v>114</v>
      </c>
      <c r="D51" s="47">
        <f>SUM(D52:D70)</f>
        <v>1713</v>
      </c>
      <c r="E51" s="48">
        <f>SUM(E52:E70)</f>
        <v>91</v>
      </c>
      <c r="F51" s="49">
        <f>E51*100/D51</f>
        <v>5.3123175715119677</v>
      </c>
      <c r="G51" s="47">
        <f>SUM(G52:G70)</f>
        <v>847</v>
      </c>
      <c r="H51" s="33">
        <f>G51*100/D51</f>
        <v>49.44541739638062</v>
      </c>
      <c r="I51" s="47">
        <f>SUM(I52:I70)</f>
        <v>775</v>
      </c>
      <c r="J51" s="33">
        <f>I51*100/D51</f>
        <v>45.242265032107412</v>
      </c>
      <c r="K51" s="50">
        <f>AVERAGE(K52:K70)</f>
        <v>95.043853705080608</v>
      </c>
      <c r="L51" s="57"/>
      <c r="M51" s="159">
        <f t="shared" si="1"/>
        <v>1713</v>
      </c>
      <c r="N51" s="160">
        <f>SUM(N52:N70)</f>
        <v>1622</v>
      </c>
      <c r="O51" s="161">
        <f t="shared" si="3"/>
        <v>95.043853705080608</v>
      </c>
      <c r="P51" s="162">
        <f>SUM(P52:P70)</f>
        <v>91</v>
      </c>
      <c r="Q51" s="128">
        <f>F51</f>
        <v>5.3123175715119677</v>
      </c>
    </row>
    <row r="52" spans="1:17" ht="15" customHeight="1" x14ac:dyDescent="0.25">
      <c r="A52" s="1">
        <v>1</v>
      </c>
      <c r="B52" s="15">
        <v>40010</v>
      </c>
      <c r="C52" s="8" t="s">
        <v>32</v>
      </c>
      <c r="D52" s="99">
        <f t="shared" ref="D52:D70" si="18">E52+G52+I52</f>
        <v>182</v>
      </c>
      <c r="E52" s="95">
        <v>13</v>
      </c>
      <c r="F52" s="70">
        <f t="shared" si="14"/>
        <v>7.1428571428571432</v>
      </c>
      <c r="G52" s="99">
        <v>100</v>
      </c>
      <c r="H52" s="29">
        <f t="shared" si="0"/>
        <v>54.945054945054942</v>
      </c>
      <c r="I52" s="99">
        <v>69</v>
      </c>
      <c r="J52" s="16">
        <f t="shared" si="10"/>
        <v>37.912087912087912</v>
      </c>
      <c r="K52" s="71">
        <f t="shared" si="11"/>
        <v>92.857142857142861</v>
      </c>
      <c r="M52" s="145">
        <f t="shared" si="1"/>
        <v>182</v>
      </c>
      <c r="N52" s="132">
        <f t="shared" si="2"/>
        <v>169</v>
      </c>
      <c r="O52" s="133">
        <f t="shared" si="3"/>
        <v>92.857142857142861</v>
      </c>
      <c r="P52" s="404">
        <f t="shared" ref="P52:Q70" si="19">E52</f>
        <v>13</v>
      </c>
      <c r="Q52" s="127">
        <f t="shared" si="19"/>
        <v>7.1428571428571432</v>
      </c>
    </row>
    <row r="53" spans="1:17" ht="15" customHeight="1" x14ac:dyDescent="0.25">
      <c r="A53" s="86">
        <v>2</v>
      </c>
      <c r="B53" s="90">
        <v>40030</v>
      </c>
      <c r="C53" s="92" t="s">
        <v>128</v>
      </c>
      <c r="D53" s="97">
        <f t="shared" si="18"/>
        <v>50</v>
      </c>
      <c r="E53" s="93">
        <v>1</v>
      </c>
      <c r="F53" s="98">
        <f t="shared" si="14"/>
        <v>2</v>
      </c>
      <c r="G53" s="97">
        <v>18</v>
      </c>
      <c r="H53" s="88">
        <f t="shared" si="0"/>
        <v>36</v>
      </c>
      <c r="I53" s="97">
        <v>31</v>
      </c>
      <c r="J53" s="87">
        <f t="shared" si="10"/>
        <v>62</v>
      </c>
      <c r="K53" s="89">
        <f t="shared" si="11"/>
        <v>98</v>
      </c>
      <c r="M53" s="135">
        <f t="shared" si="1"/>
        <v>50</v>
      </c>
      <c r="N53" s="131">
        <f t="shared" si="2"/>
        <v>49</v>
      </c>
      <c r="O53" s="130">
        <f t="shared" si="3"/>
        <v>98</v>
      </c>
      <c r="P53" s="129">
        <f t="shared" si="19"/>
        <v>1</v>
      </c>
      <c r="Q53" s="17">
        <f t="shared" si="19"/>
        <v>2</v>
      </c>
    </row>
    <row r="54" spans="1:17" ht="15" customHeight="1" x14ac:dyDescent="0.25">
      <c r="A54" s="86">
        <v>3</v>
      </c>
      <c r="B54" s="90">
        <v>40410</v>
      </c>
      <c r="C54" s="101" t="s">
        <v>84</v>
      </c>
      <c r="D54" s="97">
        <f t="shared" si="18"/>
        <v>164</v>
      </c>
      <c r="E54" s="93">
        <v>0</v>
      </c>
      <c r="F54" s="98">
        <f t="shared" si="14"/>
        <v>0</v>
      </c>
      <c r="G54" s="97">
        <v>74</v>
      </c>
      <c r="H54" s="88">
        <f t="shared" si="0"/>
        <v>45.121951219512198</v>
      </c>
      <c r="I54" s="97">
        <v>90</v>
      </c>
      <c r="J54" s="87">
        <f t="shared" si="10"/>
        <v>54.878048780487802</v>
      </c>
      <c r="K54" s="89">
        <f t="shared" si="11"/>
        <v>100</v>
      </c>
      <c r="M54" s="135">
        <f t="shared" si="1"/>
        <v>164</v>
      </c>
      <c r="N54" s="131">
        <f t="shared" si="2"/>
        <v>164</v>
      </c>
      <c r="O54" s="130">
        <f t="shared" si="3"/>
        <v>100</v>
      </c>
      <c r="P54" s="129">
        <f t="shared" si="19"/>
        <v>0</v>
      </c>
      <c r="Q54" s="17">
        <f t="shared" si="19"/>
        <v>0</v>
      </c>
    </row>
    <row r="55" spans="1:17" ht="15" customHeight="1" x14ac:dyDescent="0.25">
      <c r="A55" s="86">
        <v>4</v>
      </c>
      <c r="B55" s="90">
        <v>40011</v>
      </c>
      <c r="C55" s="92" t="s">
        <v>80</v>
      </c>
      <c r="D55" s="97">
        <f t="shared" si="18"/>
        <v>213</v>
      </c>
      <c r="E55" s="93">
        <v>17</v>
      </c>
      <c r="F55" s="98">
        <f>E55*100/D55</f>
        <v>7.981220657276995</v>
      </c>
      <c r="G55" s="97">
        <v>122</v>
      </c>
      <c r="H55" s="88">
        <f t="shared" si="0"/>
        <v>57.27699530516432</v>
      </c>
      <c r="I55" s="97">
        <v>74</v>
      </c>
      <c r="J55" s="87">
        <f t="shared" si="10"/>
        <v>34.741784037558688</v>
      </c>
      <c r="K55" s="89">
        <f t="shared" si="11"/>
        <v>92.018779342723008</v>
      </c>
      <c r="M55" s="135">
        <f t="shared" si="1"/>
        <v>213</v>
      </c>
      <c r="N55" s="131">
        <f t="shared" si="2"/>
        <v>196</v>
      </c>
      <c r="O55" s="130">
        <f t="shared" si="3"/>
        <v>92.018779342723008</v>
      </c>
      <c r="P55" s="402">
        <f t="shared" si="19"/>
        <v>17</v>
      </c>
      <c r="Q55" s="17">
        <f t="shared" si="19"/>
        <v>7.981220657276995</v>
      </c>
    </row>
    <row r="56" spans="1:17" ht="15" customHeight="1" x14ac:dyDescent="0.25">
      <c r="A56" s="86">
        <v>5</v>
      </c>
      <c r="B56" s="90">
        <v>40080</v>
      </c>
      <c r="C56" s="92" t="s">
        <v>81</v>
      </c>
      <c r="D56" s="97">
        <f t="shared" si="18"/>
        <v>132</v>
      </c>
      <c r="E56" s="93">
        <v>1</v>
      </c>
      <c r="F56" s="98">
        <f t="shared" ref="F56:F58" si="20">E56*100/D56</f>
        <v>0.75757575757575757</v>
      </c>
      <c r="G56" s="97">
        <v>55</v>
      </c>
      <c r="H56" s="88">
        <f t="shared" si="0"/>
        <v>41.666666666666664</v>
      </c>
      <c r="I56" s="97">
        <v>76</v>
      </c>
      <c r="J56" s="87">
        <f t="shared" si="10"/>
        <v>57.575757575757578</v>
      </c>
      <c r="K56" s="89">
        <f t="shared" si="11"/>
        <v>99.242424242424249</v>
      </c>
      <c r="M56" s="135">
        <f t="shared" si="1"/>
        <v>132</v>
      </c>
      <c r="N56" s="131">
        <f t="shared" si="2"/>
        <v>131</v>
      </c>
      <c r="O56" s="130">
        <f t="shared" si="3"/>
        <v>99.242424242424249</v>
      </c>
      <c r="P56" s="129">
        <f t="shared" si="19"/>
        <v>1</v>
      </c>
      <c r="Q56" s="17">
        <f t="shared" si="19"/>
        <v>0.75757575757575757</v>
      </c>
    </row>
    <row r="57" spans="1:17" ht="15" customHeight="1" x14ac:dyDescent="0.25">
      <c r="A57" s="86">
        <v>6</v>
      </c>
      <c r="B57" s="90">
        <v>40100</v>
      </c>
      <c r="C57" s="92" t="s">
        <v>34</v>
      </c>
      <c r="D57" s="97">
        <f t="shared" si="18"/>
        <v>131</v>
      </c>
      <c r="E57" s="93">
        <v>11</v>
      </c>
      <c r="F57" s="98">
        <f t="shared" si="20"/>
        <v>8.3969465648854964</v>
      </c>
      <c r="G57" s="97">
        <v>72</v>
      </c>
      <c r="H57" s="88">
        <f t="shared" si="0"/>
        <v>54.961832061068705</v>
      </c>
      <c r="I57" s="97">
        <v>48</v>
      </c>
      <c r="J57" s="87">
        <f t="shared" si="10"/>
        <v>36.641221374045799</v>
      </c>
      <c r="K57" s="89">
        <f t="shared" si="11"/>
        <v>91.603053435114504</v>
      </c>
      <c r="M57" s="135">
        <f t="shared" si="1"/>
        <v>131</v>
      </c>
      <c r="N57" s="131">
        <f t="shared" si="2"/>
        <v>120</v>
      </c>
      <c r="O57" s="130">
        <f t="shared" si="3"/>
        <v>91.603053435114504</v>
      </c>
      <c r="P57" s="402">
        <f t="shared" si="19"/>
        <v>11</v>
      </c>
      <c r="Q57" s="17">
        <f t="shared" si="19"/>
        <v>8.3969465648854964</v>
      </c>
    </row>
    <row r="58" spans="1:17" ht="15" customHeight="1" x14ac:dyDescent="0.25">
      <c r="A58" s="86">
        <v>7</v>
      </c>
      <c r="B58" s="90">
        <v>40020</v>
      </c>
      <c r="C58" s="101" t="s">
        <v>115</v>
      </c>
      <c r="D58" s="97">
        <f t="shared" si="18"/>
        <v>18</v>
      </c>
      <c r="E58" s="93">
        <v>0</v>
      </c>
      <c r="F58" s="98">
        <f t="shared" si="20"/>
        <v>0</v>
      </c>
      <c r="G58" s="97">
        <v>8</v>
      </c>
      <c r="H58" s="88">
        <f t="shared" si="0"/>
        <v>44.444444444444443</v>
      </c>
      <c r="I58" s="97">
        <v>10</v>
      </c>
      <c r="J58" s="87">
        <f t="shared" si="10"/>
        <v>55.555555555555557</v>
      </c>
      <c r="K58" s="89">
        <f t="shared" si="11"/>
        <v>100</v>
      </c>
      <c r="M58" s="135">
        <f t="shared" si="1"/>
        <v>18</v>
      </c>
      <c r="N58" s="131">
        <f t="shared" si="2"/>
        <v>18</v>
      </c>
      <c r="O58" s="130">
        <f t="shared" si="3"/>
        <v>100</v>
      </c>
      <c r="P58" s="129">
        <f t="shared" si="19"/>
        <v>0</v>
      </c>
      <c r="Q58" s="17">
        <f t="shared" si="19"/>
        <v>0</v>
      </c>
    </row>
    <row r="59" spans="1:17" ht="15" customHeight="1" x14ac:dyDescent="0.25">
      <c r="A59" s="86">
        <v>8</v>
      </c>
      <c r="B59" s="90">
        <v>40031</v>
      </c>
      <c r="C59" s="92" t="s">
        <v>33</v>
      </c>
      <c r="D59" s="97">
        <f t="shared" si="18"/>
        <v>85</v>
      </c>
      <c r="E59" s="93">
        <v>14</v>
      </c>
      <c r="F59" s="98">
        <f t="shared" si="14"/>
        <v>16.470588235294116</v>
      </c>
      <c r="G59" s="97">
        <v>46</v>
      </c>
      <c r="H59" s="88">
        <f t="shared" si="0"/>
        <v>54.117647058823529</v>
      </c>
      <c r="I59" s="97">
        <v>25</v>
      </c>
      <c r="J59" s="87">
        <f t="shared" si="10"/>
        <v>29.411764705882351</v>
      </c>
      <c r="K59" s="89">
        <f t="shared" si="11"/>
        <v>83.529411764705884</v>
      </c>
      <c r="M59" s="135">
        <f t="shared" si="1"/>
        <v>85</v>
      </c>
      <c r="N59" s="131">
        <f t="shared" si="2"/>
        <v>71</v>
      </c>
      <c r="O59" s="130">
        <f t="shared" si="3"/>
        <v>83.529411764705884</v>
      </c>
      <c r="P59" s="402">
        <f t="shared" si="19"/>
        <v>14</v>
      </c>
      <c r="Q59" s="17">
        <f t="shared" si="19"/>
        <v>16.470588235294116</v>
      </c>
    </row>
    <row r="60" spans="1:17" ht="15" customHeight="1" x14ac:dyDescent="0.25">
      <c r="A60" s="86">
        <v>9</v>
      </c>
      <c r="B60" s="90">
        <v>40210</v>
      </c>
      <c r="C60" s="92" t="s">
        <v>35</v>
      </c>
      <c r="D60" s="97">
        <f t="shared" si="18"/>
        <v>44</v>
      </c>
      <c r="E60" s="93">
        <v>6</v>
      </c>
      <c r="F60" s="98">
        <f t="shared" si="14"/>
        <v>13.636363636363637</v>
      </c>
      <c r="G60" s="97">
        <v>25</v>
      </c>
      <c r="H60" s="88">
        <f t="shared" si="0"/>
        <v>56.81818181818182</v>
      </c>
      <c r="I60" s="97">
        <v>13</v>
      </c>
      <c r="J60" s="87">
        <f t="shared" si="10"/>
        <v>29.545454545454547</v>
      </c>
      <c r="K60" s="89">
        <f t="shared" si="11"/>
        <v>86.36363636363636</v>
      </c>
      <c r="M60" s="135">
        <f t="shared" si="1"/>
        <v>44</v>
      </c>
      <c r="N60" s="131">
        <f t="shared" si="2"/>
        <v>38</v>
      </c>
      <c r="O60" s="130">
        <f t="shared" si="3"/>
        <v>86.36363636363636</v>
      </c>
      <c r="P60" s="129">
        <f t="shared" si="19"/>
        <v>6</v>
      </c>
      <c r="Q60" s="17">
        <f t="shared" si="19"/>
        <v>13.636363636363637</v>
      </c>
    </row>
    <row r="61" spans="1:17" ht="15" customHeight="1" x14ac:dyDescent="0.25">
      <c r="A61" s="86">
        <v>10</v>
      </c>
      <c r="B61" s="90">
        <v>40300</v>
      </c>
      <c r="C61" s="101" t="s">
        <v>82</v>
      </c>
      <c r="D61" s="97">
        <f t="shared" si="18"/>
        <v>29</v>
      </c>
      <c r="E61" s="93">
        <v>0</v>
      </c>
      <c r="F61" s="98">
        <f t="shared" si="14"/>
        <v>0</v>
      </c>
      <c r="G61" s="97">
        <v>14</v>
      </c>
      <c r="H61" s="88">
        <f t="shared" si="0"/>
        <v>48.275862068965516</v>
      </c>
      <c r="I61" s="97">
        <v>15</v>
      </c>
      <c r="J61" s="87">
        <f t="shared" si="10"/>
        <v>51.724137931034484</v>
      </c>
      <c r="K61" s="89">
        <f t="shared" si="11"/>
        <v>100</v>
      </c>
      <c r="M61" s="135">
        <f t="shared" si="1"/>
        <v>29</v>
      </c>
      <c r="N61" s="131">
        <f t="shared" si="2"/>
        <v>29</v>
      </c>
      <c r="O61" s="130">
        <f t="shared" si="3"/>
        <v>100</v>
      </c>
      <c r="P61" s="129">
        <f t="shared" si="19"/>
        <v>0</v>
      </c>
      <c r="Q61" s="17">
        <f t="shared" si="19"/>
        <v>0</v>
      </c>
    </row>
    <row r="62" spans="1:17" ht="15" customHeight="1" x14ac:dyDescent="0.25">
      <c r="A62" s="86">
        <v>11</v>
      </c>
      <c r="B62" s="90">
        <v>40360</v>
      </c>
      <c r="C62" s="92" t="s">
        <v>36</v>
      </c>
      <c r="D62" s="97">
        <f t="shared" si="18"/>
        <v>67</v>
      </c>
      <c r="E62" s="93">
        <v>1</v>
      </c>
      <c r="F62" s="98">
        <f t="shared" si="14"/>
        <v>1.4925373134328359</v>
      </c>
      <c r="G62" s="97">
        <v>40</v>
      </c>
      <c r="H62" s="88">
        <f t="shared" si="0"/>
        <v>59.701492537313435</v>
      </c>
      <c r="I62" s="97">
        <v>26</v>
      </c>
      <c r="J62" s="87">
        <f t="shared" si="10"/>
        <v>38.805970149253731</v>
      </c>
      <c r="K62" s="89">
        <f t="shared" si="11"/>
        <v>98.507462686567166</v>
      </c>
      <c r="M62" s="135">
        <f t="shared" si="1"/>
        <v>67</v>
      </c>
      <c r="N62" s="131">
        <f t="shared" si="2"/>
        <v>66</v>
      </c>
      <c r="O62" s="130">
        <f t="shared" si="3"/>
        <v>98.507462686567166</v>
      </c>
      <c r="P62" s="129">
        <f t="shared" si="19"/>
        <v>1</v>
      </c>
      <c r="Q62" s="17">
        <f t="shared" si="19"/>
        <v>1.4925373134328359</v>
      </c>
    </row>
    <row r="63" spans="1:17" ht="15" customHeight="1" x14ac:dyDescent="0.25">
      <c r="A63" s="86">
        <v>12</v>
      </c>
      <c r="B63" s="90">
        <v>40390</v>
      </c>
      <c r="C63" s="101" t="s">
        <v>83</v>
      </c>
      <c r="D63" s="97">
        <f t="shared" si="18"/>
        <v>78</v>
      </c>
      <c r="E63" s="93">
        <v>0</v>
      </c>
      <c r="F63" s="98">
        <f t="shared" si="14"/>
        <v>0</v>
      </c>
      <c r="G63" s="97">
        <v>33</v>
      </c>
      <c r="H63" s="88">
        <f t="shared" si="0"/>
        <v>42.307692307692307</v>
      </c>
      <c r="I63" s="97">
        <v>45</v>
      </c>
      <c r="J63" s="87">
        <f t="shared" si="10"/>
        <v>57.692307692307693</v>
      </c>
      <c r="K63" s="89">
        <f t="shared" si="11"/>
        <v>100</v>
      </c>
      <c r="M63" s="135">
        <f t="shared" si="1"/>
        <v>78</v>
      </c>
      <c r="N63" s="131">
        <f t="shared" si="2"/>
        <v>78</v>
      </c>
      <c r="O63" s="130">
        <f t="shared" si="3"/>
        <v>100</v>
      </c>
      <c r="P63" s="129">
        <f t="shared" si="19"/>
        <v>0</v>
      </c>
      <c r="Q63" s="17">
        <f t="shared" si="19"/>
        <v>0</v>
      </c>
    </row>
    <row r="64" spans="1:17" ht="15" customHeight="1" x14ac:dyDescent="0.25">
      <c r="A64" s="86">
        <v>13</v>
      </c>
      <c r="B64" s="90">
        <v>40720</v>
      </c>
      <c r="C64" s="92" t="s">
        <v>127</v>
      </c>
      <c r="D64" s="97">
        <f t="shared" si="18"/>
        <v>81</v>
      </c>
      <c r="E64" s="93">
        <v>7</v>
      </c>
      <c r="F64" s="98">
        <f t="shared" si="14"/>
        <v>8.6419753086419746</v>
      </c>
      <c r="G64" s="97">
        <v>33</v>
      </c>
      <c r="H64" s="88">
        <f t="shared" si="0"/>
        <v>40.74074074074074</v>
      </c>
      <c r="I64" s="97">
        <v>41</v>
      </c>
      <c r="J64" s="87">
        <f t="shared" si="10"/>
        <v>50.617283950617285</v>
      </c>
      <c r="K64" s="89">
        <f t="shared" si="11"/>
        <v>91.358024691358025</v>
      </c>
      <c r="M64" s="135">
        <f t="shared" si="1"/>
        <v>81</v>
      </c>
      <c r="N64" s="131">
        <f t="shared" si="2"/>
        <v>74</v>
      </c>
      <c r="O64" s="130">
        <f t="shared" si="3"/>
        <v>91.358024691358025</v>
      </c>
      <c r="P64" s="129">
        <f t="shared" si="19"/>
        <v>7</v>
      </c>
      <c r="Q64" s="17">
        <f t="shared" si="19"/>
        <v>8.6419753086419746</v>
      </c>
    </row>
    <row r="65" spans="1:17" ht="15" customHeight="1" x14ac:dyDescent="0.25">
      <c r="A65" s="86">
        <v>14</v>
      </c>
      <c r="B65" s="90">
        <v>40730</v>
      </c>
      <c r="C65" s="92" t="s">
        <v>85</v>
      </c>
      <c r="D65" s="97">
        <f t="shared" si="18"/>
        <v>21</v>
      </c>
      <c r="E65" s="93">
        <v>1</v>
      </c>
      <c r="F65" s="98">
        <f t="shared" si="14"/>
        <v>4.7619047619047619</v>
      </c>
      <c r="G65" s="97">
        <v>9</v>
      </c>
      <c r="H65" s="88">
        <f t="shared" si="0"/>
        <v>42.857142857142854</v>
      </c>
      <c r="I65" s="97">
        <v>11</v>
      </c>
      <c r="J65" s="87">
        <f t="shared" si="10"/>
        <v>52.38095238095238</v>
      </c>
      <c r="K65" s="89">
        <f t="shared" si="11"/>
        <v>95.238095238095241</v>
      </c>
      <c r="M65" s="135">
        <f t="shared" si="1"/>
        <v>21</v>
      </c>
      <c r="N65" s="131">
        <f t="shared" si="2"/>
        <v>20</v>
      </c>
      <c r="O65" s="130">
        <f t="shared" si="3"/>
        <v>95.238095238095241</v>
      </c>
      <c r="P65" s="129">
        <f t="shared" si="19"/>
        <v>1</v>
      </c>
      <c r="Q65" s="17">
        <f t="shared" si="19"/>
        <v>4.7619047619047619</v>
      </c>
    </row>
    <row r="66" spans="1:17" ht="15" customHeight="1" x14ac:dyDescent="0.25">
      <c r="A66" s="86">
        <v>15</v>
      </c>
      <c r="B66" s="90">
        <v>40820</v>
      </c>
      <c r="C66" s="92" t="s">
        <v>86</v>
      </c>
      <c r="D66" s="97">
        <f t="shared" si="18"/>
        <v>72</v>
      </c>
      <c r="E66" s="93">
        <v>2</v>
      </c>
      <c r="F66" s="98">
        <f t="shared" si="14"/>
        <v>2.7777777777777777</v>
      </c>
      <c r="G66" s="97">
        <v>37</v>
      </c>
      <c r="H66" s="88">
        <f t="shared" si="0"/>
        <v>51.388888888888886</v>
      </c>
      <c r="I66" s="97">
        <v>33</v>
      </c>
      <c r="J66" s="87">
        <f t="shared" si="10"/>
        <v>45.833333333333336</v>
      </c>
      <c r="K66" s="89">
        <f t="shared" si="11"/>
        <v>97.222222222222229</v>
      </c>
      <c r="M66" s="135">
        <f t="shared" si="1"/>
        <v>72</v>
      </c>
      <c r="N66" s="131">
        <f t="shared" si="2"/>
        <v>70</v>
      </c>
      <c r="O66" s="130">
        <f t="shared" si="3"/>
        <v>97.222222222222229</v>
      </c>
      <c r="P66" s="129">
        <f t="shared" si="19"/>
        <v>2</v>
      </c>
      <c r="Q66" s="17">
        <f t="shared" si="19"/>
        <v>2.7777777777777777</v>
      </c>
    </row>
    <row r="67" spans="1:17" ht="15" customHeight="1" x14ac:dyDescent="0.25">
      <c r="A67" s="86">
        <v>16</v>
      </c>
      <c r="B67" s="90">
        <v>40840</v>
      </c>
      <c r="C67" s="92" t="s">
        <v>37</v>
      </c>
      <c r="D67" s="97">
        <f t="shared" si="18"/>
        <v>90</v>
      </c>
      <c r="E67" s="93">
        <v>2</v>
      </c>
      <c r="F67" s="98">
        <f t="shared" si="14"/>
        <v>2.2222222222222223</v>
      </c>
      <c r="G67" s="97">
        <v>43</v>
      </c>
      <c r="H67" s="88">
        <f t="shared" si="0"/>
        <v>47.777777777777779</v>
      </c>
      <c r="I67" s="97">
        <v>45</v>
      </c>
      <c r="J67" s="87">
        <f t="shared" si="10"/>
        <v>50</v>
      </c>
      <c r="K67" s="89">
        <f t="shared" si="11"/>
        <v>97.777777777777771</v>
      </c>
      <c r="M67" s="135">
        <f t="shared" si="1"/>
        <v>90</v>
      </c>
      <c r="N67" s="131">
        <f t="shared" si="2"/>
        <v>88</v>
      </c>
      <c r="O67" s="130">
        <f t="shared" si="3"/>
        <v>97.777777777777771</v>
      </c>
      <c r="P67" s="129">
        <f t="shared" si="19"/>
        <v>2</v>
      </c>
      <c r="Q67" s="17">
        <f t="shared" si="19"/>
        <v>2.2222222222222223</v>
      </c>
    </row>
    <row r="68" spans="1:17" ht="15" customHeight="1" x14ac:dyDescent="0.25">
      <c r="A68" s="3">
        <v>17</v>
      </c>
      <c r="B68" s="90">
        <v>40950</v>
      </c>
      <c r="C68" s="92" t="s">
        <v>38</v>
      </c>
      <c r="D68" s="97">
        <f t="shared" si="18"/>
        <v>104</v>
      </c>
      <c r="E68" s="93">
        <v>8</v>
      </c>
      <c r="F68" s="98">
        <f t="shared" si="14"/>
        <v>7.6923076923076925</v>
      </c>
      <c r="G68" s="97">
        <v>35</v>
      </c>
      <c r="H68" s="88">
        <f t="shared" si="0"/>
        <v>33.653846153846153</v>
      </c>
      <c r="I68" s="97">
        <v>61</v>
      </c>
      <c r="J68" s="87">
        <f t="shared" si="10"/>
        <v>58.653846153846153</v>
      </c>
      <c r="K68" s="89">
        <f t="shared" si="11"/>
        <v>92.307692307692307</v>
      </c>
      <c r="M68" s="135">
        <f t="shared" si="1"/>
        <v>104</v>
      </c>
      <c r="N68" s="131">
        <f t="shared" si="2"/>
        <v>96</v>
      </c>
      <c r="O68" s="130">
        <f t="shared" si="3"/>
        <v>92.307692307692307</v>
      </c>
      <c r="P68" s="129">
        <f t="shared" si="19"/>
        <v>8</v>
      </c>
      <c r="Q68" s="17">
        <f t="shared" si="19"/>
        <v>7.6923076923076925</v>
      </c>
    </row>
    <row r="69" spans="1:17" ht="15" customHeight="1" x14ac:dyDescent="0.25">
      <c r="A69" s="86">
        <v>18</v>
      </c>
      <c r="B69" s="90">
        <v>40990</v>
      </c>
      <c r="C69" s="92" t="s">
        <v>39</v>
      </c>
      <c r="D69" s="97">
        <f t="shared" si="18"/>
        <v>105</v>
      </c>
      <c r="E69" s="93">
        <v>4</v>
      </c>
      <c r="F69" s="98">
        <f>E69*100/D69</f>
        <v>3.8095238095238093</v>
      </c>
      <c r="G69" s="97">
        <v>59</v>
      </c>
      <c r="H69" s="88">
        <f t="shared" ref="H69:H121" si="21">G69*100/D69</f>
        <v>56.19047619047619</v>
      </c>
      <c r="I69" s="97">
        <v>42</v>
      </c>
      <c r="J69" s="87">
        <f t="shared" si="10"/>
        <v>40</v>
      </c>
      <c r="K69" s="89">
        <f t="shared" si="11"/>
        <v>96.19047619047619</v>
      </c>
      <c r="M69" s="135">
        <f t="shared" si="1"/>
        <v>105</v>
      </c>
      <c r="N69" s="131">
        <f t="shared" si="2"/>
        <v>101</v>
      </c>
      <c r="O69" s="130">
        <f t="shared" si="3"/>
        <v>96.19047619047619</v>
      </c>
      <c r="P69" s="129">
        <f t="shared" si="19"/>
        <v>4</v>
      </c>
      <c r="Q69" s="17">
        <f t="shared" si="19"/>
        <v>3.8095238095238093</v>
      </c>
    </row>
    <row r="70" spans="1:17" ht="15" customHeight="1" thickBot="1" x14ac:dyDescent="0.3">
      <c r="A70" s="4">
        <v>19</v>
      </c>
      <c r="B70" s="18">
        <v>40133</v>
      </c>
      <c r="C70" s="9" t="s">
        <v>40</v>
      </c>
      <c r="D70" s="76">
        <f t="shared" si="18"/>
        <v>47</v>
      </c>
      <c r="E70" s="75">
        <v>3</v>
      </c>
      <c r="F70" s="68">
        <f>E70*100/D70</f>
        <v>6.3829787234042552</v>
      </c>
      <c r="G70" s="76">
        <v>24</v>
      </c>
      <c r="H70" s="30">
        <f t="shared" si="21"/>
        <v>51.063829787234042</v>
      </c>
      <c r="I70" s="76">
        <v>20</v>
      </c>
      <c r="J70" s="19">
        <f t="shared" si="10"/>
        <v>42.553191489361701</v>
      </c>
      <c r="K70" s="69">
        <f t="shared" si="11"/>
        <v>93.61702127659575</v>
      </c>
      <c r="M70" s="141">
        <f t="shared" ref="M70:M126" si="22">D70</f>
        <v>47</v>
      </c>
      <c r="N70" s="142">
        <f t="shared" ref="N70:N126" si="23">O70*M70/100</f>
        <v>44</v>
      </c>
      <c r="O70" s="143">
        <f t="shared" ref="O70:O126" si="24">K70</f>
        <v>93.61702127659575</v>
      </c>
      <c r="P70" s="144">
        <f t="shared" si="19"/>
        <v>3</v>
      </c>
      <c r="Q70" s="21">
        <f t="shared" si="19"/>
        <v>6.3829787234042552</v>
      </c>
    </row>
    <row r="71" spans="1:17" ht="15" customHeight="1" thickBot="1" x14ac:dyDescent="0.3">
      <c r="A71" s="46"/>
      <c r="B71" s="45"/>
      <c r="C71" s="31" t="s">
        <v>116</v>
      </c>
      <c r="D71" s="47">
        <f>SUM(D72:D85)</f>
        <v>1452</v>
      </c>
      <c r="E71" s="48">
        <f>SUM(E72:E85)</f>
        <v>39</v>
      </c>
      <c r="F71" s="49">
        <f>E71*100/D71</f>
        <v>2.6859504132231407</v>
      </c>
      <c r="G71" s="47">
        <f>SUM(G72:G85)</f>
        <v>760</v>
      </c>
      <c r="H71" s="33">
        <f t="shared" si="21"/>
        <v>52.341597796143247</v>
      </c>
      <c r="I71" s="47">
        <f>SUM(I72:I85)</f>
        <v>653</v>
      </c>
      <c r="J71" s="33">
        <f t="shared" si="10"/>
        <v>44.972451790633606</v>
      </c>
      <c r="K71" s="50">
        <f>AVERAGE(K72:K85)</f>
        <v>96.923711215748497</v>
      </c>
      <c r="L71" s="57"/>
      <c r="M71" s="159">
        <f t="shared" si="22"/>
        <v>1452</v>
      </c>
      <c r="N71" s="160">
        <f>SUM(N72:N85)</f>
        <v>1413</v>
      </c>
      <c r="O71" s="161">
        <f t="shared" si="24"/>
        <v>96.923711215748497</v>
      </c>
      <c r="P71" s="162">
        <f>SUM(P72:P85)</f>
        <v>39</v>
      </c>
      <c r="Q71" s="128">
        <f>F71</f>
        <v>2.6859504132231407</v>
      </c>
    </row>
    <row r="72" spans="1:17" ht="15" customHeight="1" x14ac:dyDescent="0.25">
      <c r="A72" s="1">
        <v>1</v>
      </c>
      <c r="B72" s="90">
        <v>50040</v>
      </c>
      <c r="C72" s="107" t="s">
        <v>89</v>
      </c>
      <c r="D72" s="97">
        <f t="shared" ref="D72:D85" si="25">E72+G72+I72</f>
        <v>108</v>
      </c>
      <c r="E72" s="93">
        <v>0</v>
      </c>
      <c r="F72" s="98">
        <f t="shared" ref="F72:F76" si="26">E72*100/D72</f>
        <v>0</v>
      </c>
      <c r="G72" s="97">
        <v>48</v>
      </c>
      <c r="H72" s="88">
        <f t="shared" si="21"/>
        <v>44.444444444444443</v>
      </c>
      <c r="I72" s="97">
        <v>60</v>
      </c>
      <c r="J72" s="87">
        <f t="shared" si="10"/>
        <v>55.555555555555557</v>
      </c>
      <c r="K72" s="89">
        <f>(G72+I72)*100/D72</f>
        <v>100</v>
      </c>
      <c r="M72" s="145">
        <f t="shared" si="22"/>
        <v>108</v>
      </c>
      <c r="N72" s="132">
        <f t="shared" si="23"/>
        <v>108</v>
      </c>
      <c r="O72" s="133">
        <f t="shared" si="24"/>
        <v>100</v>
      </c>
      <c r="P72" s="134">
        <f t="shared" ref="P72:Q85" si="27">E72</f>
        <v>0</v>
      </c>
      <c r="Q72" s="127">
        <f t="shared" si="27"/>
        <v>0</v>
      </c>
    </row>
    <row r="73" spans="1:17" ht="15" customHeight="1" x14ac:dyDescent="0.25">
      <c r="A73" s="86">
        <v>2</v>
      </c>
      <c r="B73" s="90">
        <v>50003</v>
      </c>
      <c r="C73" s="107" t="s">
        <v>88</v>
      </c>
      <c r="D73" s="97">
        <f t="shared" si="25"/>
        <v>91</v>
      </c>
      <c r="E73" s="93">
        <v>0</v>
      </c>
      <c r="F73" s="98">
        <f t="shared" si="26"/>
        <v>0</v>
      </c>
      <c r="G73" s="97">
        <v>45</v>
      </c>
      <c r="H73" s="88">
        <f t="shared" si="21"/>
        <v>49.450549450549453</v>
      </c>
      <c r="I73" s="97">
        <v>46</v>
      </c>
      <c r="J73" s="87">
        <f t="shared" si="10"/>
        <v>50.549450549450547</v>
      </c>
      <c r="K73" s="89">
        <f t="shared" si="11"/>
        <v>100</v>
      </c>
      <c r="M73" s="135">
        <f t="shared" si="22"/>
        <v>91</v>
      </c>
      <c r="N73" s="131">
        <f t="shared" si="23"/>
        <v>91</v>
      </c>
      <c r="O73" s="130">
        <f t="shared" si="24"/>
        <v>100</v>
      </c>
      <c r="P73" s="129">
        <f t="shared" si="27"/>
        <v>0</v>
      </c>
      <c r="Q73" s="17">
        <f t="shared" si="27"/>
        <v>0</v>
      </c>
    </row>
    <row r="74" spans="1:17" ht="15" customHeight="1" x14ac:dyDescent="0.25">
      <c r="A74" s="86">
        <v>3</v>
      </c>
      <c r="B74" s="90">
        <v>50060</v>
      </c>
      <c r="C74" s="107" t="s">
        <v>41</v>
      </c>
      <c r="D74" s="97">
        <f t="shared" si="25"/>
        <v>134</v>
      </c>
      <c r="E74" s="93">
        <v>0</v>
      </c>
      <c r="F74" s="98">
        <f t="shared" si="26"/>
        <v>0</v>
      </c>
      <c r="G74" s="97">
        <v>66</v>
      </c>
      <c r="H74" s="88">
        <f t="shared" si="21"/>
        <v>49.253731343283583</v>
      </c>
      <c r="I74" s="97">
        <v>68</v>
      </c>
      <c r="J74" s="87">
        <f t="shared" si="10"/>
        <v>50.746268656716417</v>
      </c>
      <c r="K74" s="89">
        <f t="shared" si="11"/>
        <v>100</v>
      </c>
      <c r="M74" s="135">
        <f t="shared" si="22"/>
        <v>134</v>
      </c>
      <c r="N74" s="131">
        <f t="shared" si="23"/>
        <v>134</v>
      </c>
      <c r="O74" s="130">
        <f t="shared" si="24"/>
        <v>100</v>
      </c>
      <c r="P74" s="129">
        <f t="shared" si="27"/>
        <v>0</v>
      </c>
      <c r="Q74" s="17">
        <f t="shared" si="27"/>
        <v>0</v>
      </c>
    </row>
    <row r="75" spans="1:17" ht="15" customHeight="1" x14ac:dyDescent="0.25">
      <c r="A75" s="86">
        <v>4</v>
      </c>
      <c r="B75" s="90">
        <v>50170</v>
      </c>
      <c r="C75" s="7" t="s">
        <v>91</v>
      </c>
      <c r="D75" s="97">
        <f t="shared" si="25"/>
        <v>72</v>
      </c>
      <c r="E75" s="93">
        <v>13</v>
      </c>
      <c r="F75" s="98">
        <f t="shared" si="26"/>
        <v>18.055555555555557</v>
      </c>
      <c r="G75" s="97">
        <v>38</v>
      </c>
      <c r="H75" s="88">
        <f t="shared" si="21"/>
        <v>52.777777777777779</v>
      </c>
      <c r="I75" s="97">
        <v>21</v>
      </c>
      <c r="J75" s="87">
        <f t="shared" si="10"/>
        <v>29.166666666666668</v>
      </c>
      <c r="K75" s="89">
        <f t="shared" si="11"/>
        <v>81.944444444444443</v>
      </c>
      <c r="M75" s="135">
        <f t="shared" si="22"/>
        <v>72</v>
      </c>
      <c r="N75" s="131">
        <f t="shared" si="23"/>
        <v>59</v>
      </c>
      <c r="O75" s="130">
        <f t="shared" si="24"/>
        <v>81.944444444444443</v>
      </c>
      <c r="P75" s="402">
        <f t="shared" si="27"/>
        <v>13</v>
      </c>
      <c r="Q75" s="17">
        <f t="shared" si="27"/>
        <v>18.055555555555557</v>
      </c>
    </row>
    <row r="76" spans="1:17" ht="15" customHeight="1" x14ac:dyDescent="0.25">
      <c r="A76" s="86">
        <v>5</v>
      </c>
      <c r="B76" s="90">
        <v>50230</v>
      </c>
      <c r="C76" s="7" t="s">
        <v>92</v>
      </c>
      <c r="D76" s="97">
        <f t="shared" si="25"/>
        <v>95</v>
      </c>
      <c r="E76" s="93">
        <v>1</v>
      </c>
      <c r="F76" s="98">
        <f t="shared" si="26"/>
        <v>1.0526315789473684</v>
      </c>
      <c r="G76" s="97">
        <v>56</v>
      </c>
      <c r="H76" s="88">
        <f t="shared" si="21"/>
        <v>58.94736842105263</v>
      </c>
      <c r="I76" s="97">
        <v>38</v>
      </c>
      <c r="J76" s="87">
        <f t="shared" si="10"/>
        <v>40</v>
      </c>
      <c r="K76" s="89">
        <f t="shared" si="11"/>
        <v>98.94736842105263</v>
      </c>
      <c r="M76" s="135">
        <f t="shared" si="22"/>
        <v>95</v>
      </c>
      <c r="N76" s="131">
        <f t="shared" si="23"/>
        <v>94</v>
      </c>
      <c r="O76" s="130">
        <f t="shared" si="24"/>
        <v>98.94736842105263</v>
      </c>
      <c r="P76" s="129">
        <f t="shared" si="27"/>
        <v>1</v>
      </c>
      <c r="Q76" s="17">
        <f t="shared" si="27"/>
        <v>1.0526315789473684</v>
      </c>
    </row>
    <row r="77" spans="1:17" ht="15" customHeight="1" x14ac:dyDescent="0.25">
      <c r="A77" s="86">
        <v>6</v>
      </c>
      <c r="B77" s="90">
        <v>50340</v>
      </c>
      <c r="C77" s="107" t="s">
        <v>93</v>
      </c>
      <c r="D77" s="97">
        <f t="shared" si="25"/>
        <v>84</v>
      </c>
      <c r="E77" s="93">
        <v>0</v>
      </c>
      <c r="F77" s="98">
        <f t="shared" ref="F77:F82" si="28">E77*100/D77</f>
        <v>0</v>
      </c>
      <c r="G77" s="97">
        <v>45</v>
      </c>
      <c r="H77" s="88">
        <f t="shared" si="21"/>
        <v>53.571428571428569</v>
      </c>
      <c r="I77" s="97">
        <v>39</v>
      </c>
      <c r="J77" s="87">
        <f t="shared" ref="J77:J121" si="29">I77*100/D77</f>
        <v>46.428571428571431</v>
      </c>
      <c r="K77" s="89">
        <f t="shared" ref="K77:K121" si="30">(G77+I77)*100/D77</f>
        <v>100</v>
      </c>
      <c r="M77" s="135">
        <f t="shared" si="22"/>
        <v>84</v>
      </c>
      <c r="N77" s="131">
        <f t="shared" si="23"/>
        <v>84</v>
      </c>
      <c r="O77" s="130">
        <f t="shared" si="24"/>
        <v>100</v>
      </c>
      <c r="P77" s="129">
        <f t="shared" si="27"/>
        <v>0</v>
      </c>
      <c r="Q77" s="17">
        <f t="shared" si="27"/>
        <v>0</v>
      </c>
    </row>
    <row r="78" spans="1:17" ht="15" customHeight="1" x14ac:dyDescent="0.25">
      <c r="A78" s="86">
        <v>7</v>
      </c>
      <c r="B78" s="90">
        <v>50420</v>
      </c>
      <c r="C78" s="107" t="s">
        <v>94</v>
      </c>
      <c r="D78" s="97">
        <f t="shared" si="25"/>
        <v>101</v>
      </c>
      <c r="E78" s="93">
        <v>0</v>
      </c>
      <c r="F78" s="98">
        <f t="shared" si="28"/>
        <v>0</v>
      </c>
      <c r="G78" s="97">
        <v>62</v>
      </c>
      <c r="H78" s="88">
        <f t="shared" si="21"/>
        <v>61.386138613861384</v>
      </c>
      <c r="I78" s="97">
        <v>39</v>
      </c>
      <c r="J78" s="87">
        <f t="shared" si="29"/>
        <v>38.613861386138616</v>
      </c>
      <c r="K78" s="89">
        <f t="shared" si="30"/>
        <v>100</v>
      </c>
      <c r="M78" s="135">
        <f t="shared" si="22"/>
        <v>101</v>
      </c>
      <c r="N78" s="131">
        <f t="shared" si="23"/>
        <v>101</v>
      </c>
      <c r="O78" s="130">
        <f t="shared" si="24"/>
        <v>100</v>
      </c>
      <c r="P78" s="129">
        <f t="shared" si="27"/>
        <v>0</v>
      </c>
      <c r="Q78" s="17">
        <f t="shared" si="27"/>
        <v>0</v>
      </c>
    </row>
    <row r="79" spans="1:17" ht="15" customHeight="1" x14ac:dyDescent="0.25">
      <c r="A79" s="86">
        <v>8</v>
      </c>
      <c r="B79" s="90">
        <v>50450</v>
      </c>
      <c r="C79" s="7" t="s">
        <v>95</v>
      </c>
      <c r="D79" s="97">
        <f t="shared" si="25"/>
        <v>142</v>
      </c>
      <c r="E79" s="93">
        <v>6</v>
      </c>
      <c r="F79" s="98">
        <f t="shared" si="28"/>
        <v>4.225352112676056</v>
      </c>
      <c r="G79" s="97">
        <v>80</v>
      </c>
      <c r="H79" s="88">
        <f t="shared" si="21"/>
        <v>56.338028169014088</v>
      </c>
      <c r="I79" s="97">
        <v>56</v>
      </c>
      <c r="J79" s="87">
        <f t="shared" si="29"/>
        <v>39.436619718309856</v>
      </c>
      <c r="K79" s="89">
        <f t="shared" si="30"/>
        <v>95.774647887323937</v>
      </c>
      <c r="M79" s="135">
        <f t="shared" si="22"/>
        <v>142</v>
      </c>
      <c r="N79" s="131">
        <f t="shared" si="23"/>
        <v>135.99999999999997</v>
      </c>
      <c r="O79" s="130">
        <f t="shared" si="24"/>
        <v>95.774647887323937</v>
      </c>
      <c r="P79" s="129">
        <f t="shared" si="27"/>
        <v>6</v>
      </c>
      <c r="Q79" s="17">
        <f t="shared" si="27"/>
        <v>4.225352112676056</v>
      </c>
    </row>
    <row r="80" spans="1:17" ht="15" customHeight="1" x14ac:dyDescent="0.25">
      <c r="A80" s="86">
        <v>9</v>
      </c>
      <c r="B80" s="90">
        <v>50620</v>
      </c>
      <c r="C80" s="7" t="s">
        <v>96</v>
      </c>
      <c r="D80" s="97">
        <f t="shared" si="25"/>
        <v>52</v>
      </c>
      <c r="E80" s="93">
        <v>3</v>
      </c>
      <c r="F80" s="98">
        <f t="shared" si="28"/>
        <v>5.7692307692307692</v>
      </c>
      <c r="G80" s="97">
        <v>22</v>
      </c>
      <c r="H80" s="88">
        <f t="shared" si="21"/>
        <v>42.307692307692307</v>
      </c>
      <c r="I80" s="97">
        <v>27</v>
      </c>
      <c r="J80" s="87">
        <f t="shared" si="29"/>
        <v>51.92307692307692</v>
      </c>
      <c r="K80" s="89">
        <f t="shared" si="30"/>
        <v>94.230769230769226</v>
      </c>
      <c r="M80" s="135">
        <f t="shared" si="22"/>
        <v>52</v>
      </c>
      <c r="N80" s="131">
        <f t="shared" si="23"/>
        <v>49</v>
      </c>
      <c r="O80" s="130">
        <f t="shared" si="24"/>
        <v>94.230769230769226</v>
      </c>
      <c r="P80" s="129">
        <f t="shared" si="27"/>
        <v>3</v>
      </c>
      <c r="Q80" s="17">
        <f t="shared" si="27"/>
        <v>5.7692307692307692</v>
      </c>
    </row>
    <row r="81" spans="1:17" ht="15" customHeight="1" x14ac:dyDescent="0.25">
      <c r="A81" s="86">
        <v>10</v>
      </c>
      <c r="B81" s="90">
        <v>50760</v>
      </c>
      <c r="C81" s="107" t="s">
        <v>97</v>
      </c>
      <c r="D81" s="97">
        <f t="shared" si="25"/>
        <v>138</v>
      </c>
      <c r="E81" s="93">
        <v>0</v>
      </c>
      <c r="F81" s="98">
        <f t="shared" si="28"/>
        <v>0</v>
      </c>
      <c r="G81" s="97">
        <v>80</v>
      </c>
      <c r="H81" s="88">
        <f t="shared" si="21"/>
        <v>57.971014492753625</v>
      </c>
      <c r="I81" s="97">
        <v>58</v>
      </c>
      <c r="J81" s="87">
        <f t="shared" si="29"/>
        <v>42.028985507246375</v>
      </c>
      <c r="K81" s="89">
        <f t="shared" si="30"/>
        <v>100</v>
      </c>
      <c r="M81" s="135">
        <f t="shared" si="22"/>
        <v>138</v>
      </c>
      <c r="N81" s="131">
        <f t="shared" si="23"/>
        <v>138</v>
      </c>
      <c r="O81" s="130">
        <f t="shared" si="24"/>
        <v>100</v>
      </c>
      <c r="P81" s="129">
        <f t="shared" si="27"/>
        <v>0</v>
      </c>
      <c r="Q81" s="17">
        <f t="shared" si="27"/>
        <v>0</v>
      </c>
    </row>
    <row r="82" spans="1:17" ht="15" customHeight="1" x14ac:dyDescent="0.25">
      <c r="A82" s="86">
        <v>11</v>
      </c>
      <c r="B82" s="12">
        <v>50780</v>
      </c>
      <c r="C82" s="51" t="s">
        <v>98</v>
      </c>
      <c r="D82" s="80">
        <f t="shared" si="25"/>
        <v>149</v>
      </c>
      <c r="E82" s="77">
        <v>7</v>
      </c>
      <c r="F82" s="66">
        <f t="shared" si="28"/>
        <v>4.6979865771812079</v>
      </c>
      <c r="G82" s="80">
        <v>57</v>
      </c>
      <c r="H82" s="34">
        <f t="shared" si="21"/>
        <v>38.255033557046978</v>
      </c>
      <c r="I82" s="80">
        <v>85</v>
      </c>
      <c r="J82" s="20">
        <f t="shared" si="29"/>
        <v>57.04697986577181</v>
      </c>
      <c r="K82" s="67">
        <f t="shared" si="30"/>
        <v>95.302013422818789</v>
      </c>
      <c r="M82" s="135">
        <f t="shared" si="22"/>
        <v>149</v>
      </c>
      <c r="N82" s="131">
        <f t="shared" si="23"/>
        <v>142</v>
      </c>
      <c r="O82" s="130">
        <f t="shared" si="24"/>
        <v>95.302013422818789</v>
      </c>
      <c r="P82" s="129">
        <f t="shared" si="27"/>
        <v>7</v>
      </c>
      <c r="Q82" s="17">
        <f t="shared" si="27"/>
        <v>4.6979865771812079</v>
      </c>
    </row>
    <row r="83" spans="1:17" ht="15" customHeight="1" x14ac:dyDescent="0.25">
      <c r="A83" s="86">
        <v>12</v>
      </c>
      <c r="B83" s="90">
        <v>50001</v>
      </c>
      <c r="C83" s="7" t="s">
        <v>87</v>
      </c>
      <c r="D83" s="97">
        <f t="shared" si="25"/>
        <v>84</v>
      </c>
      <c r="E83" s="93">
        <v>2</v>
      </c>
      <c r="F83" s="98">
        <f>E83*100/D83</f>
        <v>2.3809523809523809</v>
      </c>
      <c r="G83" s="97">
        <v>45</v>
      </c>
      <c r="H83" s="88">
        <f>G83*100/D83</f>
        <v>53.571428571428569</v>
      </c>
      <c r="I83" s="97">
        <v>37</v>
      </c>
      <c r="J83" s="87">
        <f>I83*100/D83</f>
        <v>44.047619047619051</v>
      </c>
      <c r="K83" s="89">
        <f>(G83+I83)*100/D83</f>
        <v>97.61904761904762</v>
      </c>
      <c r="M83" s="135">
        <f t="shared" si="22"/>
        <v>84</v>
      </c>
      <c r="N83" s="131">
        <f t="shared" si="23"/>
        <v>82</v>
      </c>
      <c r="O83" s="130">
        <f t="shared" si="24"/>
        <v>97.61904761904762</v>
      </c>
      <c r="P83" s="129">
        <f t="shared" si="27"/>
        <v>2</v>
      </c>
      <c r="Q83" s="17">
        <f t="shared" si="27"/>
        <v>2.3809523809523809</v>
      </c>
    </row>
    <row r="84" spans="1:17" ht="15" customHeight="1" x14ac:dyDescent="0.25">
      <c r="A84" s="86">
        <v>13</v>
      </c>
      <c r="B84" s="90">
        <v>50930</v>
      </c>
      <c r="C84" s="7" t="s">
        <v>99</v>
      </c>
      <c r="D84" s="97">
        <f t="shared" si="25"/>
        <v>59</v>
      </c>
      <c r="E84" s="93">
        <v>2</v>
      </c>
      <c r="F84" s="98">
        <f t="shared" ref="F84" si="31">E84*100/D84</f>
        <v>3.3898305084745761</v>
      </c>
      <c r="G84" s="97">
        <v>43</v>
      </c>
      <c r="H84" s="88">
        <f t="shared" si="21"/>
        <v>72.881355932203391</v>
      </c>
      <c r="I84" s="97">
        <v>14</v>
      </c>
      <c r="J84" s="87">
        <f t="shared" si="29"/>
        <v>23.728813559322035</v>
      </c>
      <c r="K84" s="89">
        <f t="shared" si="30"/>
        <v>96.610169491525426</v>
      </c>
      <c r="M84" s="135">
        <f t="shared" si="22"/>
        <v>59</v>
      </c>
      <c r="N84" s="131">
        <f t="shared" si="23"/>
        <v>57</v>
      </c>
      <c r="O84" s="130">
        <f t="shared" si="24"/>
        <v>96.610169491525426</v>
      </c>
      <c r="P84" s="129">
        <f t="shared" si="27"/>
        <v>2</v>
      </c>
      <c r="Q84" s="17">
        <f t="shared" si="27"/>
        <v>3.3898305084745761</v>
      </c>
    </row>
    <row r="85" spans="1:17" ht="15" customHeight="1" thickBot="1" x14ac:dyDescent="0.3">
      <c r="A85" s="2">
        <v>14</v>
      </c>
      <c r="B85" s="12">
        <v>51370</v>
      </c>
      <c r="C85" s="51" t="s">
        <v>100</v>
      </c>
      <c r="D85" s="80">
        <f t="shared" si="25"/>
        <v>143</v>
      </c>
      <c r="E85" s="77">
        <v>5</v>
      </c>
      <c r="F85" s="66">
        <f t="shared" ref="F85:F116" si="32">E85*100/D85</f>
        <v>3.4965034965034967</v>
      </c>
      <c r="G85" s="80">
        <v>73</v>
      </c>
      <c r="H85" s="34">
        <f t="shared" si="21"/>
        <v>51.048951048951047</v>
      </c>
      <c r="I85" s="80">
        <v>65</v>
      </c>
      <c r="J85" s="20">
        <f t="shared" si="29"/>
        <v>45.454545454545453</v>
      </c>
      <c r="K85" s="67">
        <f t="shared" si="30"/>
        <v>96.503496503496507</v>
      </c>
      <c r="M85" s="141">
        <f t="shared" si="22"/>
        <v>143</v>
      </c>
      <c r="N85" s="142">
        <f t="shared" si="23"/>
        <v>138</v>
      </c>
      <c r="O85" s="143">
        <f t="shared" si="24"/>
        <v>96.503496503496507</v>
      </c>
      <c r="P85" s="144">
        <f t="shared" si="27"/>
        <v>5</v>
      </c>
      <c r="Q85" s="21">
        <f t="shared" si="27"/>
        <v>3.4965034965034967</v>
      </c>
    </row>
    <row r="86" spans="1:17" ht="15" customHeight="1" thickBot="1" x14ac:dyDescent="0.3">
      <c r="A86" s="35"/>
      <c r="B86" s="45"/>
      <c r="C86" s="242" t="s">
        <v>117</v>
      </c>
      <c r="D86" s="45">
        <f>SUM(D87:D116)</f>
        <v>3746</v>
      </c>
      <c r="E86" s="45">
        <f>SUM(E87:E116)</f>
        <v>193</v>
      </c>
      <c r="F86" s="33">
        <f>E86*100/D86</f>
        <v>5.152162306460224</v>
      </c>
      <c r="G86" s="45">
        <f>SUM(G87:G116)</f>
        <v>1883</v>
      </c>
      <c r="H86" s="33">
        <f>G86*100/D86</f>
        <v>50.266951414842495</v>
      </c>
      <c r="I86" s="45">
        <f>SUM(I87:I116)</f>
        <v>1670</v>
      </c>
      <c r="J86" s="33">
        <f>I86*100/D86</f>
        <v>44.580886278697278</v>
      </c>
      <c r="K86" s="59">
        <f>AVERAGE(K87:K116)</f>
        <v>94.214867231780275</v>
      </c>
      <c r="L86" s="57"/>
      <c r="M86" s="159">
        <f t="shared" si="22"/>
        <v>3746</v>
      </c>
      <c r="N86" s="160">
        <f>SUM(N87:N116)</f>
        <v>3553</v>
      </c>
      <c r="O86" s="161">
        <f t="shared" si="24"/>
        <v>94.214867231780275</v>
      </c>
      <c r="P86" s="162">
        <f>SUM(P87:P116)</f>
        <v>193</v>
      </c>
      <c r="Q86" s="128">
        <f>F86</f>
        <v>5.152162306460224</v>
      </c>
    </row>
    <row r="87" spans="1:17" ht="15" customHeight="1" x14ac:dyDescent="0.25">
      <c r="A87" s="86">
        <v>1</v>
      </c>
      <c r="B87" s="13">
        <v>60010</v>
      </c>
      <c r="C87" s="10" t="s">
        <v>43</v>
      </c>
      <c r="D87" s="81">
        <f t="shared" ref="D87:D116" si="33">E87+G87+I87</f>
        <v>91</v>
      </c>
      <c r="E87" s="78">
        <v>1</v>
      </c>
      <c r="F87" s="82">
        <f t="shared" ref="F87" si="34">E87*100/D87</f>
        <v>1.098901098901099</v>
      </c>
      <c r="G87" s="81">
        <v>44</v>
      </c>
      <c r="H87" s="83">
        <f t="shared" si="21"/>
        <v>48.35164835164835</v>
      </c>
      <c r="I87" s="81">
        <v>46</v>
      </c>
      <c r="J87" s="79">
        <f t="shared" si="29"/>
        <v>50.549450549450547</v>
      </c>
      <c r="K87" s="84">
        <f t="shared" si="30"/>
        <v>98.901098901098905</v>
      </c>
      <c r="M87" s="145">
        <f t="shared" si="22"/>
        <v>91</v>
      </c>
      <c r="N87" s="132">
        <f t="shared" si="23"/>
        <v>90</v>
      </c>
      <c r="O87" s="133">
        <f t="shared" si="24"/>
        <v>98.901098901098905</v>
      </c>
      <c r="P87" s="134">
        <f t="shared" ref="P87:Q116" si="35">E87</f>
        <v>1</v>
      </c>
      <c r="Q87" s="127">
        <f t="shared" si="35"/>
        <v>1.098901098901099</v>
      </c>
    </row>
    <row r="88" spans="1:17" ht="15" customHeight="1" x14ac:dyDescent="0.25">
      <c r="A88" s="86">
        <v>2</v>
      </c>
      <c r="B88" s="90">
        <v>60020</v>
      </c>
      <c r="C88" s="92" t="s">
        <v>44</v>
      </c>
      <c r="D88" s="97">
        <f t="shared" si="33"/>
        <v>76</v>
      </c>
      <c r="E88" s="93">
        <v>26</v>
      </c>
      <c r="F88" s="98">
        <f t="shared" si="32"/>
        <v>34.210526315789473</v>
      </c>
      <c r="G88" s="97">
        <v>29</v>
      </c>
      <c r="H88" s="88">
        <f t="shared" si="21"/>
        <v>38.157894736842103</v>
      </c>
      <c r="I88" s="97">
        <v>21</v>
      </c>
      <c r="J88" s="87">
        <f t="shared" si="29"/>
        <v>27.631578947368421</v>
      </c>
      <c r="K88" s="89">
        <f t="shared" si="30"/>
        <v>65.78947368421052</v>
      </c>
      <c r="M88" s="135">
        <f t="shared" si="22"/>
        <v>76</v>
      </c>
      <c r="N88" s="131">
        <f t="shared" si="23"/>
        <v>50</v>
      </c>
      <c r="O88" s="130">
        <f t="shared" si="24"/>
        <v>65.78947368421052</v>
      </c>
      <c r="P88" s="402">
        <f t="shared" si="35"/>
        <v>26</v>
      </c>
      <c r="Q88" s="17">
        <f t="shared" si="35"/>
        <v>34.210526315789473</v>
      </c>
    </row>
    <row r="89" spans="1:17" ht="15" customHeight="1" x14ac:dyDescent="0.25">
      <c r="A89" s="86">
        <v>3</v>
      </c>
      <c r="B89" s="90">
        <v>60050</v>
      </c>
      <c r="C89" s="101" t="s">
        <v>45</v>
      </c>
      <c r="D89" s="97">
        <f t="shared" si="33"/>
        <v>109</v>
      </c>
      <c r="E89" s="93">
        <v>0</v>
      </c>
      <c r="F89" s="98">
        <f t="shared" si="32"/>
        <v>0</v>
      </c>
      <c r="G89" s="97">
        <v>65</v>
      </c>
      <c r="H89" s="88">
        <f t="shared" si="21"/>
        <v>59.633027522935777</v>
      </c>
      <c r="I89" s="97">
        <v>44</v>
      </c>
      <c r="J89" s="87">
        <f t="shared" si="29"/>
        <v>40.366972477064223</v>
      </c>
      <c r="K89" s="89">
        <f t="shared" si="30"/>
        <v>100</v>
      </c>
      <c r="M89" s="135">
        <f t="shared" si="22"/>
        <v>109</v>
      </c>
      <c r="N89" s="131">
        <f t="shared" si="23"/>
        <v>109</v>
      </c>
      <c r="O89" s="130">
        <f t="shared" si="24"/>
        <v>100</v>
      </c>
      <c r="P89" s="129">
        <f t="shared" si="35"/>
        <v>0</v>
      </c>
      <c r="Q89" s="17">
        <f t="shared" si="35"/>
        <v>0</v>
      </c>
    </row>
    <row r="90" spans="1:17" ht="15" customHeight="1" x14ac:dyDescent="0.25">
      <c r="A90" s="86">
        <v>4</v>
      </c>
      <c r="B90" s="90">
        <v>60070</v>
      </c>
      <c r="C90" s="92" t="s">
        <v>46</v>
      </c>
      <c r="D90" s="97">
        <f t="shared" si="33"/>
        <v>108</v>
      </c>
      <c r="E90" s="93">
        <v>4</v>
      </c>
      <c r="F90" s="98">
        <f t="shared" si="32"/>
        <v>3.7037037037037037</v>
      </c>
      <c r="G90" s="97">
        <v>47</v>
      </c>
      <c r="H90" s="88">
        <f t="shared" si="21"/>
        <v>43.518518518518519</v>
      </c>
      <c r="I90" s="97">
        <v>57</v>
      </c>
      <c r="J90" s="87">
        <f t="shared" si="29"/>
        <v>52.777777777777779</v>
      </c>
      <c r="K90" s="89">
        <f t="shared" si="30"/>
        <v>96.296296296296291</v>
      </c>
      <c r="M90" s="135">
        <f t="shared" si="22"/>
        <v>108</v>
      </c>
      <c r="N90" s="131">
        <f t="shared" si="23"/>
        <v>104</v>
      </c>
      <c r="O90" s="130">
        <f t="shared" si="24"/>
        <v>96.296296296296291</v>
      </c>
      <c r="P90" s="129">
        <f t="shared" si="35"/>
        <v>4</v>
      </c>
      <c r="Q90" s="17">
        <f t="shared" si="35"/>
        <v>3.7037037037037037</v>
      </c>
    </row>
    <row r="91" spans="1:17" ht="15" customHeight="1" x14ac:dyDescent="0.25">
      <c r="A91" s="86">
        <v>5</v>
      </c>
      <c r="B91" s="90">
        <v>60180</v>
      </c>
      <c r="C91" s="92" t="s">
        <v>47</v>
      </c>
      <c r="D91" s="97">
        <f t="shared" si="33"/>
        <v>146</v>
      </c>
      <c r="E91" s="93">
        <v>8</v>
      </c>
      <c r="F91" s="98">
        <f t="shared" si="32"/>
        <v>5.4794520547945202</v>
      </c>
      <c r="G91" s="97">
        <v>83</v>
      </c>
      <c r="H91" s="88">
        <f t="shared" si="21"/>
        <v>56.849315068493148</v>
      </c>
      <c r="I91" s="97">
        <v>55</v>
      </c>
      <c r="J91" s="87">
        <f t="shared" si="29"/>
        <v>37.671232876712331</v>
      </c>
      <c r="K91" s="89">
        <f t="shared" si="30"/>
        <v>94.520547945205479</v>
      </c>
      <c r="M91" s="135">
        <f t="shared" si="22"/>
        <v>146</v>
      </c>
      <c r="N91" s="131">
        <f t="shared" si="23"/>
        <v>138</v>
      </c>
      <c r="O91" s="130">
        <f t="shared" si="24"/>
        <v>94.520547945205479</v>
      </c>
      <c r="P91" s="129">
        <f t="shared" si="35"/>
        <v>8</v>
      </c>
      <c r="Q91" s="17">
        <f t="shared" si="35"/>
        <v>5.4794520547945202</v>
      </c>
    </row>
    <row r="92" spans="1:17" ht="15" customHeight="1" x14ac:dyDescent="0.25">
      <c r="A92" s="86">
        <v>6</v>
      </c>
      <c r="B92" s="90">
        <v>60240</v>
      </c>
      <c r="C92" s="92" t="s">
        <v>48</v>
      </c>
      <c r="D92" s="97">
        <f t="shared" si="33"/>
        <v>183</v>
      </c>
      <c r="E92" s="93">
        <v>7</v>
      </c>
      <c r="F92" s="98">
        <f t="shared" si="32"/>
        <v>3.8251366120218577</v>
      </c>
      <c r="G92" s="97">
        <v>87</v>
      </c>
      <c r="H92" s="88">
        <f t="shared" si="21"/>
        <v>47.540983606557376</v>
      </c>
      <c r="I92" s="97">
        <v>89</v>
      </c>
      <c r="J92" s="87">
        <f t="shared" si="29"/>
        <v>48.633879781420767</v>
      </c>
      <c r="K92" s="89">
        <f t="shared" si="30"/>
        <v>96.174863387978135</v>
      </c>
      <c r="M92" s="135">
        <f t="shared" si="22"/>
        <v>183</v>
      </c>
      <c r="N92" s="131">
        <f t="shared" si="23"/>
        <v>176</v>
      </c>
      <c r="O92" s="130">
        <f t="shared" si="24"/>
        <v>96.174863387978135</v>
      </c>
      <c r="P92" s="129">
        <f t="shared" si="35"/>
        <v>7</v>
      </c>
      <c r="Q92" s="17">
        <f t="shared" si="35"/>
        <v>3.8251366120218577</v>
      </c>
    </row>
    <row r="93" spans="1:17" ht="15" customHeight="1" x14ac:dyDescent="0.25">
      <c r="A93" s="86">
        <v>7</v>
      </c>
      <c r="B93" s="90">
        <v>60560</v>
      </c>
      <c r="C93" s="101" t="s">
        <v>49</v>
      </c>
      <c r="D93" s="97">
        <f t="shared" si="33"/>
        <v>53</v>
      </c>
      <c r="E93" s="93">
        <v>0</v>
      </c>
      <c r="F93" s="98">
        <f t="shared" si="32"/>
        <v>0</v>
      </c>
      <c r="G93" s="97">
        <v>24</v>
      </c>
      <c r="H93" s="88">
        <f t="shared" si="21"/>
        <v>45.283018867924525</v>
      </c>
      <c r="I93" s="97">
        <v>29</v>
      </c>
      <c r="J93" s="87">
        <f t="shared" si="29"/>
        <v>54.716981132075475</v>
      </c>
      <c r="K93" s="89">
        <f t="shared" si="30"/>
        <v>100</v>
      </c>
      <c r="M93" s="135">
        <f t="shared" si="22"/>
        <v>53</v>
      </c>
      <c r="N93" s="131">
        <f t="shared" si="23"/>
        <v>53</v>
      </c>
      <c r="O93" s="130">
        <f t="shared" si="24"/>
        <v>100</v>
      </c>
      <c r="P93" s="129">
        <f t="shared" si="35"/>
        <v>0</v>
      </c>
      <c r="Q93" s="17">
        <f t="shared" si="35"/>
        <v>0</v>
      </c>
    </row>
    <row r="94" spans="1:17" ht="15" customHeight="1" x14ac:dyDescent="0.25">
      <c r="A94" s="86">
        <v>8</v>
      </c>
      <c r="B94" s="90">
        <v>60660</v>
      </c>
      <c r="C94" s="108" t="s">
        <v>50</v>
      </c>
      <c r="D94" s="97">
        <f t="shared" si="33"/>
        <v>41</v>
      </c>
      <c r="E94" s="93">
        <v>0</v>
      </c>
      <c r="F94" s="98">
        <f t="shared" si="32"/>
        <v>0</v>
      </c>
      <c r="G94" s="97">
        <v>24</v>
      </c>
      <c r="H94" s="88">
        <f t="shared" si="21"/>
        <v>58.536585365853661</v>
      </c>
      <c r="I94" s="97">
        <v>17</v>
      </c>
      <c r="J94" s="87">
        <f t="shared" si="29"/>
        <v>41.463414634146339</v>
      </c>
      <c r="K94" s="89">
        <f t="shared" si="30"/>
        <v>100</v>
      </c>
      <c r="M94" s="135">
        <f t="shared" si="22"/>
        <v>41</v>
      </c>
      <c r="N94" s="131">
        <f t="shared" si="23"/>
        <v>41</v>
      </c>
      <c r="O94" s="130">
        <f t="shared" si="24"/>
        <v>100</v>
      </c>
      <c r="P94" s="129">
        <f t="shared" si="35"/>
        <v>0</v>
      </c>
      <c r="Q94" s="17">
        <f t="shared" si="35"/>
        <v>0</v>
      </c>
    </row>
    <row r="95" spans="1:17" ht="15" customHeight="1" x14ac:dyDescent="0.25">
      <c r="A95" s="86">
        <v>9</v>
      </c>
      <c r="B95" s="90">
        <v>60001</v>
      </c>
      <c r="C95" s="241" t="s">
        <v>42</v>
      </c>
      <c r="D95" s="97">
        <f t="shared" si="33"/>
        <v>108</v>
      </c>
      <c r="E95" s="93">
        <v>6</v>
      </c>
      <c r="F95" s="98">
        <f t="shared" si="32"/>
        <v>5.5555555555555554</v>
      </c>
      <c r="G95" s="97">
        <v>55</v>
      </c>
      <c r="H95" s="88">
        <f t="shared" si="21"/>
        <v>50.925925925925924</v>
      </c>
      <c r="I95" s="97">
        <v>47</v>
      </c>
      <c r="J95" s="87">
        <f t="shared" si="29"/>
        <v>43.518518518518519</v>
      </c>
      <c r="K95" s="89">
        <f t="shared" si="30"/>
        <v>94.444444444444443</v>
      </c>
      <c r="M95" s="135">
        <f t="shared" si="22"/>
        <v>108</v>
      </c>
      <c r="N95" s="131">
        <f t="shared" si="23"/>
        <v>102</v>
      </c>
      <c r="O95" s="130">
        <f t="shared" si="24"/>
        <v>94.444444444444443</v>
      </c>
      <c r="P95" s="129">
        <f t="shared" si="35"/>
        <v>6</v>
      </c>
      <c r="Q95" s="17">
        <f t="shared" si="35"/>
        <v>5.5555555555555554</v>
      </c>
    </row>
    <row r="96" spans="1:17" ht="15" customHeight="1" x14ac:dyDescent="0.25">
      <c r="A96" s="86">
        <v>10</v>
      </c>
      <c r="B96" s="90">
        <v>60701</v>
      </c>
      <c r="C96" s="92" t="s">
        <v>51</v>
      </c>
      <c r="D96" s="97">
        <f t="shared" si="33"/>
        <v>53</v>
      </c>
      <c r="E96" s="93">
        <v>10</v>
      </c>
      <c r="F96" s="98">
        <f>E96*100/D96</f>
        <v>18.867924528301888</v>
      </c>
      <c r="G96" s="97">
        <v>26</v>
      </c>
      <c r="H96" s="88">
        <f>G96*100/D96</f>
        <v>49.056603773584904</v>
      </c>
      <c r="I96" s="97">
        <v>17</v>
      </c>
      <c r="J96" s="87">
        <f>I96*100/D96</f>
        <v>32.075471698113205</v>
      </c>
      <c r="K96" s="89">
        <f>(G96+I96)*100/D96</f>
        <v>81.132075471698116</v>
      </c>
      <c r="M96" s="135">
        <f t="shared" si="22"/>
        <v>53</v>
      </c>
      <c r="N96" s="131">
        <f t="shared" si="23"/>
        <v>43</v>
      </c>
      <c r="O96" s="130">
        <f t="shared" si="24"/>
        <v>81.132075471698116</v>
      </c>
      <c r="P96" s="402">
        <f t="shared" si="35"/>
        <v>10</v>
      </c>
      <c r="Q96" s="17">
        <f t="shared" si="35"/>
        <v>18.867924528301888</v>
      </c>
    </row>
    <row r="97" spans="1:17" ht="15" customHeight="1" x14ac:dyDescent="0.25">
      <c r="A97" s="3">
        <v>11</v>
      </c>
      <c r="B97" s="90">
        <v>60850</v>
      </c>
      <c r="C97" s="92" t="s">
        <v>52</v>
      </c>
      <c r="D97" s="97">
        <f t="shared" si="33"/>
        <v>97</v>
      </c>
      <c r="E97" s="93">
        <v>2</v>
      </c>
      <c r="F97" s="98">
        <f t="shared" si="32"/>
        <v>2.0618556701030926</v>
      </c>
      <c r="G97" s="97">
        <v>62</v>
      </c>
      <c r="H97" s="88">
        <f t="shared" si="21"/>
        <v>63.917525773195877</v>
      </c>
      <c r="I97" s="97">
        <v>33</v>
      </c>
      <c r="J97" s="87">
        <f t="shared" si="29"/>
        <v>34.020618556701031</v>
      </c>
      <c r="K97" s="89">
        <f t="shared" si="30"/>
        <v>97.9381443298969</v>
      </c>
      <c r="M97" s="135">
        <f t="shared" si="22"/>
        <v>97</v>
      </c>
      <c r="N97" s="131">
        <f t="shared" si="23"/>
        <v>95</v>
      </c>
      <c r="O97" s="130">
        <f t="shared" si="24"/>
        <v>97.9381443298969</v>
      </c>
      <c r="P97" s="129">
        <f t="shared" si="35"/>
        <v>2</v>
      </c>
      <c r="Q97" s="17">
        <f t="shared" si="35"/>
        <v>2.0618556701030926</v>
      </c>
    </row>
    <row r="98" spans="1:17" ht="15" customHeight="1" x14ac:dyDescent="0.25">
      <c r="A98" s="86">
        <v>12</v>
      </c>
      <c r="B98" s="90">
        <v>60910</v>
      </c>
      <c r="C98" s="92" t="s">
        <v>53</v>
      </c>
      <c r="D98" s="97">
        <f t="shared" si="33"/>
        <v>69</v>
      </c>
      <c r="E98" s="93">
        <v>6</v>
      </c>
      <c r="F98" s="98">
        <f t="shared" si="32"/>
        <v>8.695652173913043</v>
      </c>
      <c r="G98" s="97">
        <v>31</v>
      </c>
      <c r="H98" s="88">
        <f t="shared" si="21"/>
        <v>44.927536231884055</v>
      </c>
      <c r="I98" s="97">
        <v>32</v>
      </c>
      <c r="J98" s="87">
        <f t="shared" si="29"/>
        <v>46.376811594202898</v>
      </c>
      <c r="K98" s="89">
        <f t="shared" si="30"/>
        <v>91.304347826086953</v>
      </c>
      <c r="M98" s="135">
        <f t="shared" si="22"/>
        <v>69</v>
      </c>
      <c r="N98" s="131">
        <f t="shared" si="23"/>
        <v>63</v>
      </c>
      <c r="O98" s="130">
        <f t="shared" si="24"/>
        <v>91.304347826086953</v>
      </c>
      <c r="P98" s="129">
        <f t="shared" si="35"/>
        <v>6</v>
      </c>
      <c r="Q98" s="17">
        <f t="shared" si="35"/>
        <v>8.695652173913043</v>
      </c>
    </row>
    <row r="99" spans="1:17" ht="15" customHeight="1" x14ac:dyDescent="0.25">
      <c r="A99" s="2">
        <v>13</v>
      </c>
      <c r="B99" s="90">
        <v>60980</v>
      </c>
      <c r="C99" s="92" t="s">
        <v>54</v>
      </c>
      <c r="D99" s="97">
        <f t="shared" si="33"/>
        <v>94</v>
      </c>
      <c r="E99" s="93">
        <v>10</v>
      </c>
      <c r="F99" s="98">
        <f t="shared" si="32"/>
        <v>10.638297872340425</v>
      </c>
      <c r="G99" s="97">
        <v>39</v>
      </c>
      <c r="H99" s="88">
        <f t="shared" si="21"/>
        <v>41.48936170212766</v>
      </c>
      <c r="I99" s="97">
        <v>45</v>
      </c>
      <c r="J99" s="87">
        <f t="shared" si="29"/>
        <v>47.872340425531917</v>
      </c>
      <c r="K99" s="89">
        <f t="shared" si="30"/>
        <v>89.361702127659569</v>
      </c>
      <c r="M99" s="135">
        <f t="shared" si="22"/>
        <v>94</v>
      </c>
      <c r="N99" s="131">
        <f t="shared" si="23"/>
        <v>84</v>
      </c>
      <c r="O99" s="130">
        <f t="shared" si="24"/>
        <v>89.361702127659569</v>
      </c>
      <c r="P99" s="402">
        <f t="shared" si="35"/>
        <v>10</v>
      </c>
      <c r="Q99" s="17">
        <f t="shared" si="35"/>
        <v>10.638297872340425</v>
      </c>
    </row>
    <row r="100" spans="1:17" ht="15" customHeight="1" x14ac:dyDescent="0.25">
      <c r="A100" s="5">
        <v>14</v>
      </c>
      <c r="B100" s="90">
        <v>61080</v>
      </c>
      <c r="C100" s="92" t="s">
        <v>55</v>
      </c>
      <c r="D100" s="97">
        <f t="shared" si="33"/>
        <v>142</v>
      </c>
      <c r="E100" s="93">
        <v>1</v>
      </c>
      <c r="F100" s="98">
        <f t="shared" si="32"/>
        <v>0.70422535211267601</v>
      </c>
      <c r="G100" s="97">
        <v>63</v>
      </c>
      <c r="H100" s="88">
        <f t="shared" si="21"/>
        <v>44.366197183098592</v>
      </c>
      <c r="I100" s="97">
        <v>78</v>
      </c>
      <c r="J100" s="87">
        <f t="shared" si="29"/>
        <v>54.929577464788736</v>
      </c>
      <c r="K100" s="89">
        <f t="shared" si="30"/>
        <v>99.295774647887328</v>
      </c>
      <c r="M100" s="135">
        <f t="shared" si="22"/>
        <v>142</v>
      </c>
      <c r="N100" s="131">
        <f t="shared" si="23"/>
        <v>141</v>
      </c>
      <c r="O100" s="130">
        <f t="shared" si="24"/>
        <v>99.295774647887328</v>
      </c>
      <c r="P100" s="129">
        <f t="shared" si="35"/>
        <v>1</v>
      </c>
      <c r="Q100" s="17">
        <f t="shared" si="35"/>
        <v>0.70422535211267601</v>
      </c>
    </row>
    <row r="101" spans="1:17" ht="15" customHeight="1" x14ac:dyDescent="0.25">
      <c r="A101" s="86">
        <v>15</v>
      </c>
      <c r="B101" s="90">
        <v>61150</v>
      </c>
      <c r="C101" s="92" t="s">
        <v>56</v>
      </c>
      <c r="D101" s="97">
        <f t="shared" si="33"/>
        <v>91</v>
      </c>
      <c r="E101" s="93">
        <v>5</v>
      </c>
      <c r="F101" s="98">
        <f t="shared" si="32"/>
        <v>5.4945054945054945</v>
      </c>
      <c r="G101" s="97">
        <v>59</v>
      </c>
      <c r="H101" s="88">
        <f t="shared" si="21"/>
        <v>64.835164835164832</v>
      </c>
      <c r="I101" s="97">
        <v>27</v>
      </c>
      <c r="J101" s="87">
        <f t="shared" si="29"/>
        <v>29.670329670329672</v>
      </c>
      <c r="K101" s="89">
        <f t="shared" si="30"/>
        <v>94.505494505494511</v>
      </c>
      <c r="M101" s="135">
        <f t="shared" si="22"/>
        <v>91</v>
      </c>
      <c r="N101" s="131">
        <f t="shared" si="23"/>
        <v>86</v>
      </c>
      <c r="O101" s="130">
        <f t="shared" si="24"/>
        <v>94.505494505494511</v>
      </c>
      <c r="P101" s="129">
        <f t="shared" si="35"/>
        <v>5</v>
      </c>
      <c r="Q101" s="17">
        <f t="shared" si="35"/>
        <v>5.4945054945054945</v>
      </c>
    </row>
    <row r="102" spans="1:17" ht="15" customHeight="1" x14ac:dyDescent="0.25">
      <c r="A102" s="86">
        <v>16</v>
      </c>
      <c r="B102" s="90">
        <v>61210</v>
      </c>
      <c r="C102" s="92" t="s">
        <v>57</v>
      </c>
      <c r="D102" s="97">
        <f t="shared" si="33"/>
        <v>71</v>
      </c>
      <c r="E102" s="93">
        <v>7</v>
      </c>
      <c r="F102" s="98">
        <f t="shared" si="32"/>
        <v>9.8591549295774641</v>
      </c>
      <c r="G102" s="97">
        <v>31</v>
      </c>
      <c r="H102" s="88">
        <f t="shared" si="21"/>
        <v>43.661971830985912</v>
      </c>
      <c r="I102" s="97">
        <v>33</v>
      </c>
      <c r="J102" s="87">
        <f t="shared" si="29"/>
        <v>46.478873239436616</v>
      </c>
      <c r="K102" s="89">
        <f t="shared" si="30"/>
        <v>90.140845070422529</v>
      </c>
      <c r="M102" s="135">
        <f t="shared" si="22"/>
        <v>71</v>
      </c>
      <c r="N102" s="131">
        <f t="shared" si="23"/>
        <v>64</v>
      </c>
      <c r="O102" s="130">
        <f t="shared" si="24"/>
        <v>90.140845070422529</v>
      </c>
      <c r="P102" s="129">
        <f t="shared" si="35"/>
        <v>7</v>
      </c>
      <c r="Q102" s="17">
        <f t="shared" si="35"/>
        <v>9.8591549295774641</v>
      </c>
    </row>
    <row r="103" spans="1:17" ht="15" customHeight="1" x14ac:dyDescent="0.25">
      <c r="A103" s="86">
        <v>17</v>
      </c>
      <c r="B103" s="90">
        <v>61290</v>
      </c>
      <c r="C103" s="92" t="s">
        <v>58</v>
      </c>
      <c r="D103" s="97">
        <f t="shared" si="33"/>
        <v>68</v>
      </c>
      <c r="E103" s="93">
        <v>1</v>
      </c>
      <c r="F103" s="98">
        <f t="shared" si="32"/>
        <v>1.4705882352941178</v>
      </c>
      <c r="G103" s="97">
        <v>45</v>
      </c>
      <c r="H103" s="88">
        <f t="shared" si="21"/>
        <v>66.17647058823529</v>
      </c>
      <c r="I103" s="97">
        <v>22</v>
      </c>
      <c r="J103" s="87">
        <f t="shared" si="29"/>
        <v>32.352941176470587</v>
      </c>
      <c r="K103" s="89">
        <f t="shared" si="30"/>
        <v>98.529411764705884</v>
      </c>
      <c r="M103" s="135">
        <f t="shared" si="22"/>
        <v>68</v>
      </c>
      <c r="N103" s="131">
        <f t="shared" si="23"/>
        <v>67</v>
      </c>
      <c r="O103" s="130">
        <f t="shared" si="24"/>
        <v>98.529411764705884</v>
      </c>
      <c r="P103" s="129">
        <f t="shared" si="35"/>
        <v>1</v>
      </c>
      <c r="Q103" s="17">
        <f t="shared" si="35"/>
        <v>1.4705882352941178</v>
      </c>
    </row>
    <row r="104" spans="1:17" ht="15" customHeight="1" x14ac:dyDescent="0.25">
      <c r="A104" s="86">
        <v>18</v>
      </c>
      <c r="B104" s="90">
        <v>61340</v>
      </c>
      <c r="C104" s="92" t="s">
        <v>59</v>
      </c>
      <c r="D104" s="97">
        <f t="shared" si="33"/>
        <v>117</v>
      </c>
      <c r="E104" s="93">
        <v>5</v>
      </c>
      <c r="F104" s="98">
        <f t="shared" si="32"/>
        <v>4.2735042735042734</v>
      </c>
      <c r="G104" s="97">
        <v>55</v>
      </c>
      <c r="H104" s="88">
        <f t="shared" si="21"/>
        <v>47.008547008547012</v>
      </c>
      <c r="I104" s="97">
        <v>57</v>
      </c>
      <c r="J104" s="87">
        <f t="shared" si="29"/>
        <v>48.717948717948715</v>
      </c>
      <c r="K104" s="89">
        <f t="shared" si="30"/>
        <v>95.726495726495727</v>
      </c>
      <c r="M104" s="135">
        <f t="shared" si="22"/>
        <v>117</v>
      </c>
      <c r="N104" s="131">
        <f t="shared" si="23"/>
        <v>112</v>
      </c>
      <c r="O104" s="130">
        <f t="shared" si="24"/>
        <v>95.726495726495727</v>
      </c>
      <c r="P104" s="129">
        <f t="shared" si="35"/>
        <v>5</v>
      </c>
      <c r="Q104" s="17">
        <f t="shared" si="35"/>
        <v>4.2735042735042734</v>
      </c>
    </row>
    <row r="105" spans="1:17" ht="15" customHeight="1" x14ac:dyDescent="0.25">
      <c r="A105" s="86">
        <v>19</v>
      </c>
      <c r="B105" s="90">
        <v>61390</v>
      </c>
      <c r="C105" s="92" t="s">
        <v>60</v>
      </c>
      <c r="D105" s="97">
        <f t="shared" si="33"/>
        <v>103</v>
      </c>
      <c r="E105" s="93">
        <v>14</v>
      </c>
      <c r="F105" s="98">
        <f t="shared" si="32"/>
        <v>13.592233009708737</v>
      </c>
      <c r="G105" s="97">
        <v>56</v>
      </c>
      <c r="H105" s="88">
        <f t="shared" si="21"/>
        <v>54.368932038834949</v>
      </c>
      <c r="I105" s="97">
        <v>33</v>
      </c>
      <c r="J105" s="87">
        <f t="shared" si="29"/>
        <v>32.038834951456309</v>
      </c>
      <c r="K105" s="89">
        <f t="shared" si="30"/>
        <v>86.407766990291265</v>
      </c>
      <c r="M105" s="135">
        <f t="shared" si="22"/>
        <v>103</v>
      </c>
      <c r="N105" s="131">
        <f t="shared" si="23"/>
        <v>89</v>
      </c>
      <c r="O105" s="130">
        <f t="shared" si="24"/>
        <v>86.407766990291265</v>
      </c>
      <c r="P105" s="402">
        <f t="shared" si="35"/>
        <v>14</v>
      </c>
      <c r="Q105" s="17">
        <f t="shared" si="35"/>
        <v>13.592233009708737</v>
      </c>
    </row>
    <row r="106" spans="1:17" ht="15" customHeight="1" x14ac:dyDescent="0.25">
      <c r="A106" s="86">
        <v>20</v>
      </c>
      <c r="B106" s="90">
        <v>61410</v>
      </c>
      <c r="C106" s="92" t="s">
        <v>61</v>
      </c>
      <c r="D106" s="97">
        <f t="shared" si="33"/>
        <v>101</v>
      </c>
      <c r="E106" s="93">
        <v>5</v>
      </c>
      <c r="F106" s="98">
        <f t="shared" si="32"/>
        <v>4.9504950495049505</v>
      </c>
      <c r="G106" s="97">
        <v>44</v>
      </c>
      <c r="H106" s="88">
        <f t="shared" si="21"/>
        <v>43.564356435643568</v>
      </c>
      <c r="I106" s="97">
        <v>52</v>
      </c>
      <c r="J106" s="87">
        <f t="shared" si="29"/>
        <v>51.485148514851488</v>
      </c>
      <c r="K106" s="89">
        <f t="shared" si="30"/>
        <v>95.049504950495049</v>
      </c>
      <c r="M106" s="135">
        <f t="shared" si="22"/>
        <v>101</v>
      </c>
      <c r="N106" s="131">
        <f t="shared" si="23"/>
        <v>96</v>
      </c>
      <c r="O106" s="130">
        <f t="shared" si="24"/>
        <v>95.049504950495049</v>
      </c>
      <c r="P106" s="129">
        <f t="shared" si="35"/>
        <v>5</v>
      </c>
      <c r="Q106" s="17">
        <f t="shared" si="35"/>
        <v>4.9504950495049505</v>
      </c>
    </row>
    <row r="107" spans="1:17" ht="15" customHeight="1" x14ac:dyDescent="0.25">
      <c r="A107" s="3">
        <v>21</v>
      </c>
      <c r="B107" s="90">
        <v>61430</v>
      </c>
      <c r="C107" s="92" t="s">
        <v>126</v>
      </c>
      <c r="D107" s="97">
        <f t="shared" si="33"/>
        <v>224</v>
      </c>
      <c r="E107" s="93">
        <v>5</v>
      </c>
      <c r="F107" s="98">
        <f t="shared" si="32"/>
        <v>2.2321428571428572</v>
      </c>
      <c r="G107" s="97">
        <v>108</v>
      </c>
      <c r="H107" s="88">
        <f t="shared" si="21"/>
        <v>48.214285714285715</v>
      </c>
      <c r="I107" s="97">
        <v>111</v>
      </c>
      <c r="J107" s="87">
        <f t="shared" si="29"/>
        <v>49.553571428571431</v>
      </c>
      <c r="K107" s="89">
        <f t="shared" si="30"/>
        <v>97.767857142857139</v>
      </c>
      <c r="M107" s="135">
        <f t="shared" si="22"/>
        <v>224</v>
      </c>
      <c r="N107" s="131">
        <f t="shared" si="23"/>
        <v>219</v>
      </c>
      <c r="O107" s="130">
        <f t="shared" si="24"/>
        <v>97.767857142857139</v>
      </c>
      <c r="P107" s="129">
        <f t="shared" si="35"/>
        <v>5</v>
      </c>
      <c r="Q107" s="17">
        <f t="shared" si="35"/>
        <v>2.2321428571428572</v>
      </c>
    </row>
    <row r="108" spans="1:17" ht="15" customHeight="1" x14ac:dyDescent="0.25">
      <c r="A108" s="86">
        <v>22</v>
      </c>
      <c r="B108" s="90">
        <v>61440</v>
      </c>
      <c r="C108" s="92" t="s">
        <v>62</v>
      </c>
      <c r="D108" s="97">
        <f t="shared" si="33"/>
        <v>255</v>
      </c>
      <c r="E108" s="93">
        <v>14</v>
      </c>
      <c r="F108" s="98">
        <f t="shared" si="32"/>
        <v>5.4901960784313726</v>
      </c>
      <c r="G108" s="97">
        <v>126</v>
      </c>
      <c r="H108" s="88">
        <f t="shared" si="21"/>
        <v>49.411764705882355</v>
      </c>
      <c r="I108" s="97">
        <v>115</v>
      </c>
      <c r="J108" s="87">
        <f t="shared" si="29"/>
        <v>45.098039215686278</v>
      </c>
      <c r="K108" s="89">
        <f t="shared" si="30"/>
        <v>94.509803921568633</v>
      </c>
      <c r="M108" s="135">
        <f t="shared" si="22"/>
        <v>255</v>
      </c>
      <c r="N108" s="131">
        <f t="shared" si="23"/>
        <v>241</v>
      </c>
      <c r="O108" s="130">
        <f t="shared" si="24"/>
        <v>94.509803921568633</v>
      </c>
      <c r="P108" s="402">
        <f t="shared" si="35"/>
        <v>14</v>
      </c>
      <c r="Q108" s="17">
        <f t="shared" si="35"/>
        <v>5.4901960784313726</v>
      </c>
    </row>
    <row r="109" spans="1:17" ht="15" customHeight="1" x14ac:dyDescent="0.25">
      <c r="A109" s="86">
        <v>23</v>
      </c>
      <c r="B109" s="90">
        <v>61450</v>
      </c>
      <c r="C109" s="92" t="s">
        <v>123</v>
      </c>
      <c r="D109" s="97">
        <f t="shared" si="33"/>
        <v>135</v>
      </c>
      <c r="E109" s="93">
        <v>4</v>
      </c>
      <c r="F109" s="98">
        <f t="shared" si="32"/>
        <v>2.9629629629629628</v>
      </c>
      <c r="G109" s="97">
        <v>72</v>
      </c>
      <c r="H109" s="88">
        <f t="shared" si="21"/>
        <v>53.333333333333336</v>
      </c>
      <c r="I109" s="97">
        <v>59</v>
      </c>
      <c r="J109" s="87">
        <f t="shared" si="29"/>
        <v>43.703703703703702</v>
      </c>
      <c r="K109" s="89">
        <f t="shared" si="30"/>
        <v>97.037037037037038</v>
      </c>
      <c r="M109" s="135">
        <f t="shared" si="22"/>
        <v>135</v>
      </c>
      <c r="N109" s="131">
        <f t="shared" si="23"/>
        <v>131</v>
      </c>
      <c r="O109" s="130">
        <f t="shared" si="24"/>
        <v>97.037037037037038</v>
      </c>
      <c r="P109" s="129">
        <f t="shared" si="35"/>
        <v>4</v>
      </c>
      <c r="Q109" s="17">
        <f t="shared" si="35"/>
        <v>2.9629629629629628</v>
      </c>
    </row>
    <row r="110" spans="1:17" ht="15" customHeight="1" x14ac:dyDescent="0.25">
      <c r="A110" s="86">
        <v>24</v>
      </c>
      <c r="B110" s="90">
        <v>61470</v>
      </c>
      <c r="C110" s="92" t="s">
        <v>63</v>
      </c>
      <c r="D110" s="97">
        <f t="shared" si="33"/>
        <v>131</v>
      </c>
      <c r="E110" s="93">
        <v>3</v>
      </c>
      <c r="F110" s="98">
        <f t="shared" si="32"/>
        <v>2.2900763358778624</v>
      </c>
      <c r="G110" s="97">
        <v>59</v>
      </c>
      <c r="H110" s="88">
        <f t="shared" si="21"/>
        <v>45.038167938931295</v>
      </c>
      <c r="I110" s="97">
        <v>69</v>
      </c>
      <c r="J110" s="87">
        <f t="shared" si="29"/>
        <v>52.671755725190842</v>
      </c>
      <c r="K110" s="89">
        <f t="shared" si="30"/>
        <v>97.709923664122144</v>
      </c>
      <c r="M110" s="135">
        <f t="shared" si="22"/>
        <v>131</v>
      </c>
      <c r="N110" s="131">
        <f t="shared" si="23"/>
        <v>128</v>
      </c>
      <c r="O110" s="130">
        <f t="shared" si="24"/>
        <v>97.709923664122144</v>
      </c>
      <c r="P110" s="129">
        <f t="shared" si="35"/>
        <v>3</v>
      </c>
      <c r="Q110" s="17">
        <f t="shared" si="35"/>
        <v>2.2900763358778624</v>
      </c>
    </row>
    <row r="111" spans="1:17" ht="15" customHeight="1" x14ac:dyDescent="0.25">
      <c r="A111" s="86">
        <v>25</v>
      </c>
      <c r="B111" s="90">
        <v>61490</v>
      </c>
      <c r="C111" s="92" t="s">
        <v>124</v>
      </c>
      <c r="D111" s="97">
        <f t="shared" si="33"/>
        <v>235</v>
      </c>
      <c r="E111" s="93">
        <v>3</v>
      </c>
      <c r="F111" s="98">
        <f t="shared" si="32"/>
        <v>1.2765957446808511</v>
      </c>
      <c r="G111" s="97">
        <v>126</v>
      </c>
      <c r="H111" s="88">
        <f t="shared" si="21"/>
        <v>53.617021276595743</v>
      </c>
      <c r="I111" s="97">
        <v>106</v>
      </c>
      <c r="J111" s="87">
        <f t="shared" si="29"/>
        <v>45.106382978723403</v>
      </c>
      <c r="K111" s="89">
        <f t="shared" si="30"/>
        <v>98.723404255319153</v>
      </c>
      <c r="M111" s="135">
        <f t="shared" si="22"/>
        <v>235</v>
      </c>
      <c r="N111" s="131">
        <f t="shared" si="23"/>
        <v>232</v>
      </c>
      <c r="O111" s="130">
        <f t="shared" si="24"/>
        <v>98.723404255319153</v>
      </c>
      <c r="P111" s="129">
        <f t="shared" si="35"/>
        <v>3</v>
      </c>
      <c r="Q111" s="17">
        <f t="shared" si="35"/>
        <v>1.2765957446808511</v>
      </c>
    </row>
    <row r="112" spans="1:17" ht="15" customHeight="1" x14ac:dyDescent="0.25">
      <c r="A112" s="86">
        <v>26</v>
      </c>
      <c r="B112" s="90">
        <v>61500</v>
      </c>
      <c r="C112" s="92" t="s">
        <v>125</v>
      </c>
      <c r="D112" s="97">
        <f t="shared" si="33"/>
        <v>240</v>
      </c>
      <c r="E112" s="93">
        <v>15</v>
      </c>
      <c r="F112" s="98">
        <f t="shared" si="32"/>
        <v>6.25</v>
      </c>
      <c r="G112" s="97">
        <v>137</v>
      </c>
      <c r="H112" s="88">
        <f t="shared" si="21"/>
        <v>57.083333333333336</v>
      </c>
      <c r="I112" s="97">
        <v>88</v>
      </c>
      <c r="J112" s="87">
        <f t="shared" si="29"/>
        <v>36.666666666666664</v>
      </c>
      <c r="K112" s="89">
        <f t="shared" si="30"/>
        <v>93.75</v>
      </c>
      <c r="M112" s="135">
        <f t="shared" si="22"/>
        <v>240</v>
      </c>
      <c r="N112" s="131">
        <f>O112*M112/100</f>
        <v>225</v>
      </c>
      <c r="O112" s="130">
        <f t="shared" si="24"/>
        <v>93.75</v>
      </c>
      <c r="P112" s="402">
        <f t="shared" si="35"/>
        <v>15</v>
      </c>
      <c r="Q112" s="17">
        <f t="shared" si="35"/>
        <v>6.25</v>
      </c>
    </row>
    <row r="113" spans="1:17" ht="15" customHeight="1" x14ac:dyDescent="0.25">
      <c r="A113" s="86">
        <v>27</v>
      </c>
      <c r="B113" s="90">
        <v>61510</v>
      </c>
      <c r="C113" s="92" t="s">
        <v>64</v>
      </c>
      <c r="D113" s="97">
        <f t="shared" si="33"/>
        <v>80</v>
      </c>
      <c r="E113" s="93">
        <v>5</v>
      </c>
      <c r="F113" s="98">
        <f t="shared" si="32"/>
        <v>6.25</v>
      </c>
      <c r="G113" s="97">
        <v>48</v>
      </c>
      <c r="H113" s="88">
        <f t="shared" si="21"/>
        <v>60</v>
      </c>
      <c r="I113" s="97">
        <v>27</v>
      </c>
      <c r="J113" s="87">
        <f t="shared" si="29"/>
        <v>33.75</v>
      </c>
      <c r="K113" s="89">
        <f t="shared" si="30"/>
        <v>93.75</v>
      </c>
      <c r="M113" s="135">
        <f t="shared" si="22"/>
        <v>80</v>
      </c>
      <c r="N113" s="131">
        <f t="shared" si="23"/>
        <v>75</v>
      </c>
      <c r="O113" s="130">
        <f t="shared" si="24"/>
        <v>93.75</v>
      </c>
      <c r="P113" s="129">
        <f t="shared" si="35"/>
        <v>5</v>
      </c>
      <c r="Q113" s="17">
        <f t="shared" si="35"/>
        <v>6.25</v>
      </c>
    </row>
    <row r="114" spans="1:17" ht="15" customHeight="1" x14ac:dyDescent="0.25">
      <c r="A114" s="86">
        <v>28</v>
      </c>
      <c r="B114" s="90">
        <v>61520</v>
      </c>
      <c r="C114" s="92" t="s">
        <v>122</v>
      </c>
      <c r="D114" s="97">
        <f t="shared" si="33"/>
        <v>230</v>
      </c>
      <c r="E114" s="93">
        <v>11</v>
      </c>
      <c r="F114" s="98">
        <f t="shared" si="32"/>
        <v>4.7826086956521738</v>
      </c>
      <c r="G114" s="97">
        <v>104</v>
      </c>
      <c r="H114" s="88">
        <f t="shared" si="21"/>
        <v>45.217391304347828</v>
      </c>
      <c r="I114" s="97">
        <v>115</v>
      </c>
      <c r="J114" s="87">
        <f t="shared" si="29"/>
        <v>50</v>
      </c>
      <c r="K114" s="89">
        <f t="shared" si="30"/>
        <v>95.217391304347828</v>
      </c>
      <c r="M114" s="135">
        <f t="shared" si="22"/>
        <v>230</v>
      </c>
      <c r="N114" s="131">
        <f t="shared" si="23"/>
        <v>219</v>
      </c>
      <c r="O114" s="130">
        <f t="shared" si="24"/>
        <v>95.217391304347828</v>
      </c>
      <c r="P114" s="402">
        <f t="shared" si="35"/>
        <v>11</v>
      </c>
      <c r="Q114" s="17">
        <f t="shared" si="35"/>
        <v>4.7826086956521738</v>
      </c>
    </row>
    <row r="115" spans="1:17" ht="15" customHeight="1" x14ac:dyDescent="0.25">
      <c r="A115" s="3">
        <v>29</v>
      </c>
      <c r="B115" s="12">
        <v>61540</v>
      </c>
      <c r="C115" s="11" t="s">
        <v>130</v>
      </c>
      <c r="D115" s="80">
        <f t="shared" si="33"/>
        <v>199</v>
      </c>
      <c r="E115" s="77">
        <v>15</v>
      </c>
      <c r="F115" s="66">
        <f t="shared" si="32"/>
        <v>7.5376884422110555</v>
      </c>
      <c r="G115" s="80">
        <v>82</v>
      </c>
      <c r="H115" s="34">
        <f t="shared" si="21"/>
        <v>41.206030150753769</v>
      </c>
      <c r="I115" s="80">
        <v>102</v>
      </c>
      <c r="J115" s="20">
        <f t="shared" si="29"/>
        <v>51.256281407035175</v>
      </c>
      <c r="K115" s="67">
        <f t="shared" si="30"/>
        <v>92.462311557788951</v>
      </c>
      <c r="M115" s="135">
        <f t="shared" si="22"/>
        <v>199</v>
      </c>
      <c r="N115" s="131">
        <f t="shared" si="23"/>
        <v>184</v>
      </c>
      <c r="O115" s="130">
        <f t="shared" si="24"/>
        <v>92.462311557788951</v>
      </c>
      <c r="P115" s="402">
        <f t="shared" si="35"/>
        <v>15</v>
      </c>
      <c r="Q115" s="17">
        <f t="shared" si="35"/>
        <v>7.5376884422110555</v>
      </c>
    </row>
    <row r="116" spans="1:17" ht="15" customHeight="1" thickBot="1" x14ac:dyDescent="0.3">
      <c r="A116" s="2">
        <v>30</v>
      </c>
      <c r="B116" s="12">
        <v>61560</v>
      </c>
      <c r="C116" s="102" t="s">
        <v>147</v>
      </c>
      <c r="D116" s="80">
        <f t="shared" si="33"/>
        <v>96</v>
      </c>
      <c r="E116" s="77">
        <v>0</v>
      </c>
      <c r="F116" s="66">
        <f t="shared" si="32"/>
        <v>0</v>
      </c>
      <c r="G116" s="80">
        <v>52</v>
      </c>
      <c r="H116" s="34">
        <f t="shared" si="21"/>
        <v>54.166666666666664</v>
      </c>
      <c r="I116" s="80">
        <v>44</v>
      </c>
      <c r="J116" s="20">
        <f t="shared" si="29"/>
        <v>45.833333333333336</v>
      </c>
      <c r="K116" s="67">
        <f t="shared" si="30"/>
        <v>100</v>
      </c>
      <c r="M116" s="141">
        <f t="shared" si="22"/>
        <v>96</v>
      </c>
      <c r="N116" s="142">
        <f t="shared" si="23"/>
        <v>96</v>
      </c>
      <c r="O116" s="143">
        <f t="shared" si="24"/>
        <v>100</v>
      </c>
      <c r="P116" s="144">
        <f t="shared" si="35"/>
        <v>0</v>
      </c>
      <c r="Q116" s="21">
        <f t="shared" si="35"/>
        <v>0</v>
      </c>
    </row>
    <row r="117" spans="1:17" ht="15" customHeight="1" thickBot="1" x14ac:dyDescent="0.3">
      <c r="A117" s="46"/>
      <c r="B117" s="45"/>
      <c r="C117" s="31" t="s">
        <v>118</v>
      </c>
      <c r="D117" s="47">
        <f>SUM(D118:D126)</f>
        <v>973</v>
      </c>
      <c r="E117" s="48">
        <f>SUM(E118:E126)</f>
        <v>25</v>
      </c>
      <c r="F117" s="49">
        <f>E117*100/D117</f>
        <v>2.5693730729701953</v>
      </c>
      <c r="G117" s="47">
        <f>SUM(G118:G126)</f>
        <v>414</v>
      </c>
      <c r="H117" s="33">
        <f>G117*100/D117</f>
        <v>42.548818088386433</v>
      </c>
      <c r="I117" s="47">
        <f>SUM(I118:I126)</f>
        <v>534</v>
      </c>
      <c r="J117" s="33">
        <f>I117*100/D117</f>
        <v>54.881808838643373</v>
      </c>
      <c r="K117" s="50">
        <f>AVERAGE(K118:K126)</f>
        <v>97.650978407557361</v>
      </c>
      <c r="L117" s="57"/>
      <c r="M117" s="159">
        <f t="shared" si="22"/>
        <v>973</v>
      </c>
      <c r="N117" s="160">
        <f>SUM(N118:N126)</f>
        <v>948</v>
      </c>
      <c r="O117" s="161">
        <f t="shared" si="24"/>
        <v>97.650978407557361</v>
      </c>
      <c r="P117" s="162">
        <f>SUM(P118:P126)</f>
        <v>25</v>
      </c>
      <c r="Q117" s="128">
        <f>F117</f>
        <v>2.5693730729701953</v>
      </c>
    </row>
    <row r="118" spans="1:17" ht="15" customHeight="1" x14ac:dyDescent="0.25">
      <c r="A118" s="1">
        <v>1</v>
      </c>
      <c r="B118" s="15">
        <v>70020</v>
      </c>
      <c r="C118" s="110" t="s">
        <v>65</v>
      </c>
      <c r="D118" s="99">
        <f t="shared" ref="D118:D126" si="36">E118+G118+I118</f>
        <v>114</v>
      </c>
      <c r="E118" s="95">
        <v>0</v>
      </c>
      <c r="F118" s="70">
        <f>E118*100/D118</f>
        <v>0</v>
      </c>
      <c r="G118" s="99">
        <v>15</v>
      </c>
      <c r="H118" s="29">
        <f t="shared" si="21"/>
        <v>13.157894736842104</v>
      </c>
      <c r="I118" s="99">
        <v>99</v>
      </c>
      <c r="J118" s="16">
        <f t="shared" si="29"/>
        <v>86.84210526315789</v>
      </c>
      <c r="K118" s="71">
        <f t="shared" si="30"/>
        <v>100</v>
      </c>
      <c r="M118" s="145">
        <f t="shared" si="22"/>
        <v>114</v>
      </c>
      <c r="N118" s="132">
        <f t="shared" si="23"/>
        <v>114</v>
      </c>
      <c r="O118" s="133">
        <f t="shared" si="24"/>
        <v>100</v>
      </c>
      <c r="P118" s="134">
        <f t="shared" ref="P118:Q126" si="37">E118</f>
        <v>0</v>
      </c>
      <c r="Q118" s="127">
        <f t="shared" si="37"/>
        <v>0</v>
      </c>
    </row>
    <row r="119" spans="1:17" ht="15" customHeight="1" x14ac:dyDescent="0.25">
      <c r="A119" s="86">
        <v>2</v>
      </c>
      <c r="B119" s="90">
        <v>70110</v>
      </c>
      <c r="C119" s="92" t="s">
        <v>67</v>
      </c>
      <c r="D119" s="94">
        <f t="shared" si="36"/>
        <v>65</v>
      </c>
      <c r="E119" s="94">
        <v>5</v>
      </c>
      <c r="F119" s="98">
        <f>E119*100/D119</f>
        <v>7.6923076923076925</v>
      </c>
      <c r="G119" s="97">
        <v>35</v>
      </c>
      <c r="H119" s="88">
        <f>G119*100/D119</f>
        <v>53.846153846153847</v>
      </c>
      <c r="I119" s="97">
        <v>25</v>
      </c>
      <c r="J119" s="87">
        <f>I119*100/D119</f>
        <v>38.46153846153846</v>
      </c>
      <c r="K119" s="89">
        <f>(G119+I119)*100/D119</f>
        <v>92.307692307692307</v>
      </c>
      <c r="M119" s="135">
        <f t="shared" si="22"/>
        <v>65</v>
      </c>
      <c r="N119" s="131">
        <f t="shared" si="23"/>
        <v>60</v>
      </c>
      <c r="O119" s="130">
        <f t="shared" si="24"/>
        <v>92.307692307692307</v>
      </c>
      <c r="P119" s="129">
        <f t="shared" si="37"/>
        <v>5</v>
      </c>
      <c r="Q119" s="17">
        <f t="shared" si="37"/>
        <v>7.6923076923076925</v>
      </c>
    </row>
    <row r="120" spans="1:17" ht="15" customHeight="1" x14ac:dyDescent="0.25">
      <c r="A120" s="86">
        <v>3</v>
      </c>
      <c r="B120" s="90">
        <v>70021</v>
      </c>
      <c r="C120" s="101" t="s">
        <v>66</v>
      </c>
      <c r="D120" s="97">
        <f t="shared" si="36"/>
        <v>63</v>
      </c>
      <c r="E120" s="93">
        <v>0</v>
      </c>
      <c r="F120" s="98">
        <f t="shared" ref="F120:F122" si="38">E120*100/D120</f>
        <v>0</v>
      </c>
      <c r="G120" s="97">
        <v>26</v>
      </c>
      <c r="H120" s="88">
        <f t="shared" si="21"/>
        <v>41.269841269841272</v>
      </c>
      <c r="I120" s="97">
        <v>37</v>
      </c>
      <c r="J120" s="87">
        <f t="shared" si="29"/>
        <v>58.730158730158728</v>
      </c>
      <c r="K120" s="89">
        <f t="shared" si="30"/>
        <v>100</v>
      </c>
      <c r="M120" s="135">
        <f t="shared" si="22"/>
        <v>63</v>
      </c>
      <c r="N120" s="131">
        <f t="shared" si="23"/>
        <v>63</v>
      </c>
      <c r="O120" s="130">
        <f t="shared" si="24"/>
        <v>100</v>
      </c>
      <c r="P120" s="129">
        <f t="shared" si="37"/>
        <v>0</v>
      </c>
      <c r="Q120" s="17">
        <f t="shared" si="37"/>
        <v>0</v>
      </c>
    </row>
    <row r="121" spans="1:17" ht="15" customHeight="1" x14ac:dyDescent="0.25">
      <c r="A121" s="3">
        <v>4</v>
      </c>
      <c r="B121" s="90">
        <v>70040</v>
      </c>
      <c r="C121" s="101" t="s">
        <v>101</v>
      </c>
      <c r="D121" s="97">
        <f t="shared" si="36"/>
        <v>58</v>
      </c>
      <c r="E121" s="93">
        <v>0</v>
      </c>
      <c r="F121" s="98">
        <f t="shared" si="38"/>
        <v>0</v>
      </c>
      <c r="G121" s="97">
        <v>24</v>
      </c>
      <c r="H121" s="88">
        <f t="shared" si="21"/>
        <v>41.379310344827587</v>
      </c>
      <c r="I121" s="97">
        <v>34</v>
      </c>
      <c r="J121" s="87">
        <f t="shared" si="29"/>
        <v>58.620689655172413</v>
      </c>
      <c r="K121" s="89">
        <f t="shared" si="30"/>
        <v>100</v>
      </c>
      <c r="M121" s="135">
        <f t="shared" si="22"/>
        <v>58</v>
      </c>
      <c r="N121" s="131">
        <f t="shared" si="23"/>
        <v>58</v>
      </c>
      <c r="O121" s="130">
        <f t="shared" si="24"/>
        <v>100</v>
      </c>
      <c r="P121" s="129">
        <f t="shared" si="37"/>
        <v>0</v>
      </c>
      <c r="Q121" s="17">
        <f t="shared" si="37"/>
        <v>0</v>
      </c>
    </row>
    <row r="122" spans="1:17" ht="15" customHeight="1" x14ac:dyDescent="0.25">
      <c r="A122" s="6">
        <v>5</v>
      </c>
      <c r="B122" s="90">
        <v>70100</v>
      </c>
      <c r="C122" s="101" t="s">
        <v>119</v>
      </c>
      <c r="D122" s="97">
        <f t="shared" si="36"/>
        <v>72</v>
      </c>
      <c r="E122" s="93">
        <v>0</v>
      </c>
      <c r="F122" s="98">
        <f t="shared" si="38"/>
        <v>0</v>
      </c>
      <c r="G122" s="97">
        <v>34</v>
      </c>
      <c r="H122" s="88">
        <f>G122*100/D122</f>
        <v>47.222222222222221</v>
      </c>
      <c r="I122" s="97">
        <v>38</v>
      </c>
      <c r="J122" s="87">
        <f>I122*100/D122</f>
        <v>52.777777777777779</v>
      </c>
      <c r="K122" s="89">
        <f>(G122+I122)*100/D122</f>
        <v>100</v>
      </c>
      <c r="M122" s="135">
        <f t="shared" si="22"/>
        <v>72</v>
      </c>
      <c r="N122" s="131">
        <f t="shared" si="23"/>
        <v>72</v>
      </c>
      <c r="O122" s="130">
        <f t="shared" si="24"/>
        <v>100</v>
      </c>
      <c r="P122" s="129">
        <f t="shared" si="37"/>
        <v>0</v>
      </c>
      <c r="Q122" s="17">
        <f t="shared" si="37"/>
        <v>0</v>
      </c>
    </row>
    <row r="123" spans="1:17" ht="15" customHeight="1" x14ac:dyDescent="0.25">
      <c r="A123" s="91">
        <v>6</v>
      </c>
      <c r="B123" s="90">
        <v>70270</v>
      </c>
      <c r="C123" s="92" t="s">
        <v>68</v>
      </c>
      <c r="D123" s="97">
        <f t="shared" si="36"/>
        <v>76</v>
      </c>
      <c r="E123" s="93">
        <v>2</v>
      </c>
      <c r="F123" s="98">
        <f>E123*100/D123</f>
        <v>2.6315789473684212</v>
      </c>
      <c r="G123" s="97">
        <v>26</v>
      </c>
      <c r="H123" s="88">
        <f>G123*100/D123</f>
        <v>34.210526315789473</v>
      </c>
      <c r="I123" s="97">
        <v>48</v>
      </c>
      <c r="J123" s="87">
        <f>I123*100/D123</f>
        <v>63.157894736842103</v>
      </c>
      <c r="K123" s="89">
        <f>(G123+I123)*100/D123</f>
        <v>97.368421052631575</v>
      </c>
      <c r="M123" s="135">
        <f t="shared" si="22"/>
        <v>76</v>
      </c>
      <c r="N123" s="131">
        <f t="shared" si="23"/>
        <v>74</v>
      </c>
      <c r="O123" s="130">
        <f t="shared" si="24"/>
        <v>97.368421052631575</v>
      </c>
      <c r="P123" s="129">
        <f t="shared" si="37"/>
        <v>2</v>
      </c>
      <c r="Q123" s="17">
        <f t="shared" si="37"/>
        <v>2.6315789473684212</v>
      </c>
    </row>
    <row r="124" spans="1:17" ht="15" customHeight="1" x14ac:dyDescent="0.25">
      <c r="A124" s="91">
        <v>7</v>
      </c>
      <c r="B124" s="90">
        <v>70510</v>
      </c>
      <c r="C124" s="108" t="s">
        <v>69</v>
      </c>
      <c r="D124" s="97">
        <f t="shared" si="36"/>
        <v>63</v>
      </c>
      <c r="E124" s="93">
        <v>0</v>
      </c>
      <c r="F124" s="98">
        <f>E124*100/D124</f>
        <v>0</v>
      </c>
      <c r="G124" s="97">
        <v>28</v>
      </c>
      <c r="H124" s="88">
        <f>G124*100/D124</f>
        <v>44.444444444444443</v>
      </c>
      <c r="I124" s="97">
        <v>35</v>
      </c>
      <c r="J124" s="87">
        <f>I124*100/D124</f>
        <v>55.555555555555557</v>
      </c>
      <c r="K124" s="89">
        <f>(G124+I124)*100/D124</f>
        <v>100</v>
      </c>
      <c r="M124" s="135">
        <f t="shared" si="22"/>
        <v>63</v>
      </c>
      <c r="N124" s="131">
        <f t="shared" si="23"/>
        <v>63</v>
      </c>
      <c r="O124" s="130">
        <f t="shared" si="24"/>
        <v>100</v>
      </c>
      <c r="P124" s="129">
        <f t="shared" si="37"/>
        <v>0</v>
      </c>
      <c r="Q124" s="17">
        <f t="shared" si="37"/>
        <v>0</v>
      </c>
    </row>
    <row r="125" spans="1:17" ht="15" customHeight="1" x14ac:dyDescent="0.25">
      <c r="A125" s="91">
        <v>8</v>
      </c>
      <c r="B125" s="90">
        <v>10880</v>
      </c>
      <c r="C125" s="92" t="s">
        <v>131</v>
      </c>
      <c r="D125" s="97">
        <f t="shared" ref="D125" si="39">E125+G125+I125</f>
        <v>384</v>
      </c>
      <c r="E125" s="93">
        <v>12</v>
      </c>
      <c r="F125" s="98">
        <f>E125*100/D125</f>
        <v>3.125</v>
      </c>
      <c r="G125" s="97">
        <v>190</v>
      </c>
      <c r="H125" s="88">
        <f>G125*100/D125</f>
        <v>49.479166666666664</v>
      </c>
      <c r="I125" s="97">
        <v>182</v>
      </c>
      <c r="J125" s="87">
        <f>I125*100/D125</f>
        <v>47.395833333333336</v>
      </c>
      <c r="K125" s="89">
        <f>(G125+I125)*100/D125</f>
        <v>96.875</v>
      </c>
      <c r="M125" s="141">
        <f t="shared" ref="M125" si="40">D125</f>
        <v>384</v>
      </c>
      <c r="N125" s="142">
        <f t="shared" ref="N125" si="41">O125*M125/100</f>
        <v>372</v>
      </c>
      <c r="O125" s="143">
        <f t="shared" ref="O125" si="42">K125</f>
        <v>96.875</v>
      </c>
      <c r="P125" s="401">
        <f t="shared" ref="P125" si="43">E125</f>
        <v>12</v>
      </c>
      <c r="Q125" s="21">
        <f t="shared" ref="Q125" si="44">F125</f>
        <v>3.125</v>
      </c>
    </row>
    <row r="126" spans="1:17" ht="15" customHeight="1" thickBot="1" x14ac:dyDescent="0.3">
      <c r="A126" s="240">
        <v>9</v>
      </c>
      <c r="B126" s="27">
        <v>10890</v>
      </c>
      <c r="C126" s="267" t="s">
        <v>203</v>
      </c>
      <c r="D126" s="100">
        <f t="shared" si="36"/>
        <v>78</v>
      </c>
      <c r="E126" s="96">
        <v>6</v>
      </c>
      <c r="F126" s="72">
        <f>E126*100/D126</f>
        <v>7.6923076923076925</v>
      </c>
      <c r="G126" s="100">
        <v>36</v>
      </c>
      <c r="H126" s="36">
        <f>G126*100/D126</f>
        <v>46.153846153846153</v>
      </c>
      <c r="I126" s="100">
        <v>36</v>
      </c>
      <c r="J126" s="28">
        <f>I126*100/D126</f>
        <v>46.153846153846153</v>
      </c>
      <c r="K126" s="73">
        <f>(G126+I126)*100/D126</f>
        <v>92.307692307692307</v>
      </c>
      <c r="M126" s="136">
        <f t="shared" si="22"/>
        <v>78</v>
      </c>
      <c r="N126" s="137">
        <f t="shared" si="23"/>
        <v>72</v>
      </c>
      <c r="O126" s="138">
        <f t="shared" si="24"/>
        <v>92.307692307692307</v>
      </c>
      <c r="P126" s="139">
        <f t="shared" si="37"/>
        <v>6</v>
      </c>
      <c r="Q126" s="140">
        <f t="shared" si="37"/>
        <v>7.6923076923076925</v>
      </c>
    </row>
    <row r="127" spans="1:17" ht="15.75" thickBot="1" x14ac:dyDescent="0.3">
      <c r="G127" s="381" t="s">
        <v>108</v>
      </c>
      <c r="H127" s="381"/>
      <c r="I127" s="381"/>
      <c r="J127" s="381"/>
      <c r="K127" s="237">
        <f>AVERAGE(K7,K9:K17,K19:K31,K33:K50,K52:K70,K72:K85,K87:K116,K118:K126)</f>
        <v>95.872768349107147</v>
      </c>
    </row>
  </sheetData>
  <mergeCells count="7">
    <mergeCell ref="G127:J127"/>
    <mergeCell ref="C2:D2"/>
    <mergeCell ref="A4:A5"/>
    <mergeCell ref="B4:B5"/>
    <mergeCell ref="C4:C5"/>
    <mergeCell ref="D4:D5"/>
    <mergeCell ref="E4:K4"/>
  </mergeCells>
  <conditionalFormatting sqref="F6:F126">
    <cfRule type="cellIs" dxfId="292" priority="6" operator="equal">
      <formula>0</formula>
    </cfRule>
    <cfRule type="cellIs" dxfId="291" priority="7" operator="between">
      <formula>0.1</formula>
      <formula>10</formula>
    </cfRule>
    <cfRule type="cellIs" dxfId="290" priority="8" operator="greaterThanOrEqual">
      <formula>10</formula>
    </cfRule>
  </conditionalFormatting>
  <conditionalFormatting sqref="E7:E126">
    <cfRule type="cellIs" dxfId="289" priority="5" operator="equal">
      <formula>0</formula>
    </cfRule>
  </conditionalFormatting>
  <conditionalFormatting sqref="O6:O126">
    <cfRule type="cellIs" dxfId="288" priority="4" operator="between">
      <formula>98</formula>
      <formula>100</formula>
    </cfRule>
    <cfRule type="cellIs" dxfId="280" priority="1" operator="lessThan">
      <formula>75</formula>
    </cfRule>
  </conditionalFormatting>
  <conditionalFormatting sqref="Q7:Q126">
    <cfRule type="cellIs" dxfId="287" priority="2" operator="greaterThanOrEqual">
      <formula>10</formula>
    </cfRule>
    <cfRule type="cellIs" dxfId="286" priority="3" operator="equal">
      <formula>0</formula>
    </cfRule>
  </conditionalFormatting>
  <conditionalFormatting sqref="K6:K127">
    <cfRule type="cellIs" dxfId="285" priority="214" stopIfTrue="1" operator="equal">
      <formula>$K$127</formula>
    </cfRule>
    <cfRule type="cellIs" dxfId="284" priority="215" stopIfTrue="1" operator="lessThan">
      <formula>75</formula>
    </cfRule>
    <cfRule type="cellIs" dxfId="283" priority="216" stopIfTrue="1" operator="between">
      <formula>$K$127</formula>
      <formula>75</formula>
    </cfRule>
    <cfRule type="cellIs" dxfId="282" priority="217" stopIfTrue="1" operator="between">
      <formula>98</formula>
      <formula>$K$127</formula>
    </cfRule>
    <cfRule type="cellIs" dxfId="281" priority="218" stopIfTrue="1" operator="between">
      <formula>100</formula>
      <formula>98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zoomScale="90" zoomScaleNormal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85" customWidth="1"/>
    <col min="2" max="2" width="9.7109375" style="85" customWidth="1"/>
    <col min="3" max="3" width="31.7109375" style="85" customWidth="1"/>
    <col min="4" max="4" width="7.85546875" style="85" customWidth="1"/>
    <col min="5" max="5" width="8.5703125" style="85" customWidth="1"/>
    <col min="6" max="6" width="7.7109375" style="85" customWidth="1"/>
    <col min="7" max="7" width="8.7109375" style="85" customWidth="1"/>
    <col min="8" max="8" width="7.7109375" style="85" customWidth="1"/>
    <col min="9" max="9" width="8.7109375" style="85" customWidth="1"/>
    <col min="10" max="10" width="7.7109375" style="85" customWidth="1"/>
    <col min="11" max="11" width="8.7109375" style="85" customWidth="1"/>
    <col min="12" max="12" width="7.7109375" style="85" customWidth="1"/>
    <col min="13" max="13" width="10.7109375" style="85" customWidth="1"/>
    <col min="14" max="17" width="9.7109375" style="85" customWidth="1"/>
    <col min="18" max="16384" width="9.140625" style="85"/>
  </cols>
  <sheetData>
    <row r="1" spans="1:17" ht="18" customHeight="1" x14ac:dyDescent="0.25">
      <c r="M1" s="109"/>
      <c r="N1" s="103" t="s">
        <v>132</v>
      </c>
    </row>
    <row r="2" spans="1:17" ht="18" customHeight="1" x14ac:dyDescent="0.25">
      <c r="C2" s="368" t="s">
        <v>107</v>
      </c>
      <c r="D2" s="368"/>
      <c r="K2" s="14">
        <v>2023</v>
      </c>
      <c r="M2" s="105"/>
      <c r="N2" s="103" t="s">
        <v>133</v>
      </c>
    </row>
    <row r="3" spans="1:17" ht="18" customHeight="1" thickBot="1" x14ac:dyDescent="0.3">
      <c r="M3" s="106"/>
      <c r="N3" s="103" t="s">
        <v>134</v>
      </c>
    </row>
    <row r="4" spans="1:17" ht="18" customHeight="1" thickBot="1" x14ac:dyDescent="0.3">
      <c r="A4" s="382" t="s">
        <v>0</v>
      </c>
      <c r="B4" s="384" t="s">
        <v>102</v>
      </c>
      <c r="C4" s="384" t="s">
        <v>103</v>
      </c>
      <c r="D4" s="386" t="s">
        <v>109</v>
      </c>
      <c r="E4" s="388" t="s">
        <v>105</v>
      </c>
      <c r="F4" s="388"/>
      <c r="G4" s="388"/>
      <c r="H4" s="388"/>
      <c r="I4" s="388"/>
      <c r="J4" s="388"/>
      <c r="K4" s="389"/>
      <c r="M4" s="104"/>
      <c r="N4" s="103" t="s">
        <v>135</v>
      </c>
    </row>
    <row r="5" spans="1:17" ht="85.5" customHeight="1" thickBot="1" x14ac:dyDescent="0.3">
      <c r="A5" s="383"/>
      <c r="B5" s="385" t="s">
        <v>104</v>
      </c>
      <c r="C5" s="385"/>
      <c r="D5" s="387"/>
      <c r="E5" s="23" t="s">
        <v>121</v>
      </c>
      <c r="F5" s="23" t="s">
        <v>1</v>
      </c>
      <c r="G5" s="24" t="s">
        <v>2</v>
      </c>
      <c r="H5" s="24" t="s">
        <v>1</v>
      </c>
      <c r="I5" s="25" t="s">
        <v>3</v>
      </c>
      <c r="J5" s="24" t="s">
        <v>1</v>
      </c>
      <c r="K5" s="26" t="s">
        <v>106</v>
      </c>
      <c r="M5" s="146" t="s">
        <v>136</v>
      </c>
      <c r="N5" s="147" t="s">
        <v>138</v>
      </c>
      <c r="O5" s="147" t="s">
        <v>137</v>
      </c>
      <c r="P5" s="147" t="s">
        <v>139</v>
      </c>
      <c r="Q5" s="148" t="s">
        <v>140</v>
      </c>
    </row>
    <row r="6" spans="1:17" ht="15" customHeight="1" thickBot="1" x14ac:dyDescent="0.3">
      <c r="A6" s="37"/>
      <c r="B6" s="38"/>
      <c r="C6" s="39" t="s">
        <v>110</v>
      </c>
      <c r="D6" s="38">
        <f>D7+D17+D30+D48+D69+D84+D115</f>
        <v>13629</v>
      </c>
      <c r="E6" s="38">
        <f>E7+E17+E30+E48+E69+E84+E115</f>
        <v>585</v>
      </c>
      <c r="F6" s="62">
        <f>E6*100/D6</f>
        <v>4.2923178516398854</v>
      </c>
      <c r="G6" s="53">
        <f>G7+G17+G30+G48+G69+G84+G115</f>
        <v>6812</v>
      </c>
      <c r="H6" s="61">
        <f t="shared" ref="H6:H65" si="0">G6*100/D6</f>
        <v>49.98165676131778</v>
      </c>
      <c r="I6" s="54">
        <f>I7+I17+I30+I48+I69+I84+I115</f>
        <v>6232</v>
      </c>
      <c r="J6" s="61">
        <f>I6*100/D6</f>
        <v>45.726025387042334</v>
      </c>
      <c r="K6" s="60">
        <f>(G6+I6)*100/D6</f>
        <v>95.707682148360121</v>
      </c>
      <c r="L6" s="57"/>
      <c r="M6" s="154">
        <f>D6</f>
        <v>13629</v>
      </c>
      <c r="N6" s="155">
        <f>N7+N17+N30+N48+N69+N84+N115</f>
        <v>13044</v>
      </c>
      <c r="O6" s="156">
        <f>K6</f>
        <v>95.707682148360121</v>
      </c>
      <c r="P6" s="157">
        <f>P7+P17+P30+P48+P69+P84+P115</f>
        <v>585</v>
      </c>
      <c r="Q6" s="158">
        <f>F6</f>
        <v>4.2923178516398854</v>
      </c>
    </row>
    <row r="7" spans="1:17" ht="15" customHeight="1" thickBot="1" x14ac:dyDescent="0.3">
      <c r="A7" s="40"/>
      <c r="B7" s="41"/>
      <c r="C7" s="42" t="s">
        <v>111</v>
      </c>
      <c r="D7" s="41">
        <f>SUM(D8:D16)</f>
        <v>882</v>
      </c>
      <c r="E7" s="41">
        <f>SUM(E8:E16)</f>
        <v>41</v>
      </c>
      <c r="F7" s="55">
        <f>E7*100/D7</f>
        <v>4.6485260770975056</v>
      </c>
      <c r="G7" s="32">
        <f>SUM(G8:G16)</f>
        <v>434</v>
      </c>
      <c r="H7" s="56">
        <f t="shared" si="0"/>
        <v>49.206349206349209</v>
      </c>
      <c r="I7" s="31">
        <f>SUM(I8:I16)</f>
        <v>407</v>
      </c>
      <c r="J7" s="56">
        <f t="shared" ref="J7:J10" si="1">I7*100/D7</f>
        <v>46.145124716553291</v>
      </c>
      <c r="K7" s="58">
        <f>AVERAGE(K8:K16)</f>
        <v>95.787869559291508</v>
      </c>
      <c r="L7" s="57"/>
      <c r="M7" s="159">
        <f t="shared" ref="M7:M66" si="2">D7</f>
        <v>882</v>
      </c>
      <c r="N7" s="160">
        <f>SUM(N8:N16)</f>
        <v>841</v>
      </c>
      <c r="O7" s="161">
        <f t="shared" ref="O7:O66" si="3">K7</f>
        <v>95.787869559291508</v>
      </c>
      <c r="P7" s="162">
        <f>SUM(P8:P16)</f>
        <v>41</v>
      </c>
      <c r="Q7" s="128">
        <f>F7</f>
        <v>4.6485260770975056</v>
      </c>
    </row>
    <row r="8" spans="1:17" ht="15" customHeight="1" x14ac:dyDescent="0.25">
      <c r="A8" s="1">
        <v>1</v>
      </c>
      <c r="B8" s="90">
        <v>10003</v>
      </c>
      <c r="C8" s="101" t="s">
        <v>71</v>
      </c>
      <c r="D8" s="97">
        <v>49</v>
      </c>
      <c r="E8" s="93"/>
      <c r="F8" s="98"/>
      <c r="G8" s="97">
        <v>22</v>
      </c>
      <c r="H8" s="88">
        <f t="shared" si="0"/>
        <v>44.897959183673471</v>
      </c>
      <c r="I8" s="97">
        <v>27</v>
      </c>
      <c r="J8" s="87">
        <f>I8*100/D8</f>
        <v>55.102040816326529</v>
      </c>
      <c r="K8" s="17">
        <f>(G8+I8)*100/D8</f>
        <v>100</v>
      </c>
      <c r="L8" s="57"/>
      <c r="M8" s="145">
        <f t="shared" si="2"/>
        <v>49</v>
      </c>
      <c r="N8" s="132">
        <f t="shared" ref="N8:N66" si="4">O8*M8/100</f>
        <v>49</v>
      </c>
      <c r="O8" s="133">
        <f t="shared" si="3"/>
        <v>100</v>
      </c>
      <c r="P8" s="134">
        <f>E8</f>
        <v>0</v>
      </c>
      <c r="Q8" s="127">
        <f>F8</f>
        <v>0</v>
      </c>
    </row>
    <row r="9" spans="1:17" ht="15" customHeight="1" x14ac:dyDescent="0.25">
      <c r="A9" s="86">
        <v>2</v>
      </c>
      <c r="B9" s="90">
        <v>10002</v>
      </c>
      <c r="C9" s="101" t="s">
        <v>151</v>
      </c>
      <c r="D9" s="97">
        <v>93</v>
      </c>
      <c r="E9" s="93"/>
      <c r="F9" s="98"/>
      <c r="G9" s="97">
        <v>36</v>
      </c>
      <c r="H9" s="88">
        <f t="shared" si="0"/>
        <v>38.70967741935484</v>
      </c>
      <c r="I9" s="94">
        <v>57</v>
      </c>
      <c r="J9" s="87">
        <f t="shared" si="1"/>
        <v>61.29032258064516</v>
      </c>
      <c r="K9" s="17">
        <f t="shared" ref="K9:K10" si="5">(G9+I9)*100/D9</f>
        <v>100</v>
      </c>
      <c r="L9" s="57"/>
      <c r="M9" s="135">
        <f t="shared" si="2"/>
        <v>93</v>
      </c>
      <c r="N9" s="131">
        <f t="shared" si="4"/>
        <v>93</v>
      </c>
      <c r="O9" s="130">
        <f t="shared" si="3"/>
        <v>100</v>
      </c>
      <c r="P9" s="129">
        <f t="shared" ref="P9:Q16" si="6">E9</f>
        <v>0</v>
      </c>
      <c r="Q9" s="17">
        <f t="shared" si="6"/>
        <v>0</v>
      </c>
    </row>
    <row r="10" spans="1:17" ht="15" customHeight="1" x14ac:dyDescent="0.25">
      <c r="A10" s="86">
        <v>3</v>
      </c>
      <c r="B10" s="90">
        <v>10090</v>
      </c>
      <c r="C10" s="92" t="s">
        <v>72</v>
      </c>
      <c r="D10" s="112">
        <v>156</v>
      </c>
      <c r="E10" s="113">
        <v>9</v>
      </c>
      <c r="F10" s="98">
        <f>E10*100/D10</f>
        <v>5.7692307692307692</v>
      </c>
      <c r="G10" s="97">
        <v>89</v>
      </c>
      <c r="H10" s="88">
        <f t="shared" si="0"/>
        <v>57.051282051282051</v>
      </c>
      <c r="I10" s="74">
        <v>58</v>
      </c>
      <c r="J10" s="87">
        <f t="shared" si="1"/>
        <v>37.179487179487182</v>
      </c>
      <c r="K10" s="17">
        <f t="shared" si="5"/>
        <v>94.230769230769226</v>
      </c>
      <c r="L10" s="57"/>
      <c r="M10" s="135">
        <f t="shared" si="2"/>
        <v>156</v>
      </c>
      <c r="N10" s="131">
        <f t="shared" si="4"/>
        <v>147</v>
      </c>
      <c r="O10" s="130">
        <f t="shared" si="3"/>
        <v>94.230769230769226</v>
      </c>
      <c r="P10" s="129">
        <f t="shared" si="6"/>
        <v>9</v>
      </c>
      <c r="Q10" s="17">
        <f t="shared" si="6"/>
        <v>5.7692307692307692</v>
      </c>
    </row>
    <row r="11" spans="1:17" ht="15" customHeight="1" x14ac:dyDescent="0.25">
      <c r="A11" s="86">
        <v>4</v>
      </c>
      <c r="B11" s="90">
        <v>10004</v>
      </c>
      <c r="C11" s="92" t="s">
        <v>5</v>
      </c>
      <c r="D11" s="97">
        <v>102</v>
      </c>
      <c r="E11" s="93">
        <v>6</v>
      </c>
      <c r="F11" s="98">
        <f>E11*100/D11</f>
        <v>5.882352941176471</v>
      </c>
      <c r="G11" s="97">
        <v>55</v>
      </c>
      <c r="H11" s="88">
        <f t="shared" si="0"/>
        <v>53.921568627450981</v>
      </c>
      <c r="I11" s="97">
        <v>41</v>
      </c>
      <c r="J11" s="87">
        <f>I11*100/D11</f>
        <v>40.196078431372548</v>
      </c>
      <c r="K11" s="17">
        <f>(G11+I11)*100/D11</f>
        <v>94.117647058823536</v>
      </c>
      <c r="L11" s="57"/>
      <c r="M11" s="135">
        <f t="shared" si="2"/>
        <v>102</v>
      </c>
      <c r="N11" s="131">
        <f t="shared" si="4"/>
        <v>96</v>
      </c>
      <c r="O11" s="130">
        <f t="shared" si="3"/>
        <v>94.117647058823536</v>
      </c>
      <c r="P11" s="129">
        <f t="shared" si="6"/>
        <v>6</v>
      </c>
      <c r="Q11" s="17">
        <f t="shared" si="6"/>
        <v>5.882352941176471</v>
      </c>
    </row>
    <row r="12" spans="1:17" ht="15" customHeight="1" x14ac:dyDescent="0.25">
      <c r="A12" s="86">
        <v>5</v>
      </c>
      <c r="B12" s="90">
        <v>10001</v>
      </c>
      <c r="C12" s="92" t="s">
        <v>152</v>
      </c>
      <c r="D12" s="97">
        <v>85</v>
      </c>
      <c r="E12" s="93">
        <v>1</v>
      </c>
      <c r="F12" s="98">
        <f>E12*100/D12</f>
        <v>1.1764705882352942</v>
      </c>
      <c r="G12" s="97">
        <v>47</v>
      </c>
      <c r="H12" s="88">
        <f t="shared" si="0"/>
        <v>55.294117647058826</v>
      </c>
      <c r="I12" s="97">
        <v>37</v>
      </c>
      <c r="J12" s="87">
        <f>I12*100/D12</f>
        <v>43.529411764705884</v>
      </c>
      <c r="K12" s="17">
        <f>(G12+I12)*100/D12</f>
        <v>98.82352941176471</v>
      </c>
      <c r="L12" s="57"/>
      <c r="M12" s="135">
        <f t="shared" si="2"/>
        <v>85</v>
      </c>
      <c r="N12" s="131">
        <f t="shared" si="4"/>
        <v>84</v>
      </c>
      <c r="O12" s="130">
        <f t="shared" si="3"/>
        <v>98.82352941176471</v>
      </c>
      <c r="P12" s="129">
        <f t="shared" si="6"/>
        <v>1</v>
      </c>
      <c r="Q12" s="17">
        <f t="shared" si="6"/>
        <v>1.1764705882352942</v>
      </c>
    </row>
    <row r="13" spans="1:17" ht="15" customHeight="1" x14ac:dyDescent="0.25">
      <c r="A13" s="86">
        <v>6</v>
      </c>
      <c r="B13" s="90">
        <v>10120</v>
      </c>
      <c r="C13" s="92" t="s">
        <v>153</v>
      </c>
      <c r="D13" s="97">
        <v>91</v>
      </c>
      <c r="E13" s="93">
        <v>1</v>
      </c>
      <c r="F13" s="98">
        <f t="shared" ref="F13:F25" si="7">E13*100/D13</f>
        <v>1.098901098901099</v>
      </c>
      <c r="G13" s="97">
        <v>37</v>
      </c>
      <c r="H13" s="88">
        <f t="shared" si="0"/>
        <v>40.659340659340657</v>
      </c>
      <c r="I13" s="97">
        <v>53</v>
      </c>
      <c r="J13" s="87">
        <f t="shared" ref="J13:J74" si="8">I13*100/D13</f>
        <v>58.241758241758241</v>
      </c>
      <c r="K13" s="17">
        <f t="shared" ref="K13:K74" si="9">(G13+I13)*100/D13</f>
        <v>98.901098901098905</v>
      </c>
      <c r="L13" s="57"/>
      <c r="M13" s="135">
        <f t="shared" si="2"/>
        <v>91</v>
      </c>
      <c r="N13" s="131">
        <f t="shared" si="4"/>
        <v>90</v>
      </c>
      <c r="O13" s="130">
        <f t="shared" si="3"/>
        <v>98.901098901098905</v>
      </c>
      <c r="P13" s="129">
        <f t="shared" si="6"/>
        <v>1</v>
      </c>
      <c r="Q13" s="17">
        <f t="shared" si="6"/>
        <v>1.098901098901099</v>
      </c>
    </row>
    <row r="14" spans="1:17" ht="15" customHeight="1" x14ac:dyDescent="0.25">
      <c r="A14" s="86">
        <v>7</v>
      </c>
      <c r="B14" s="90">
        <v>10190</v>
      </c>
      <c r="C14" s="92" t="s">
        <v>154</v>
      </c>
      <c r="D14" s="97">
        <v>127</v>
      </c>
      <c r="E14" s="93">
        <v>9</v>
      </c>
      <c r="F14" s="98">
        <f t="shared" si="7"/>
        <v>7.0866141732283463</v>
      </c>
      <c r="G14" s="97">
        <v>61</v>
      </c>
      <c r="H14" s="88">
        <f t="shared" si="0"/>
        <v>48.031496062992126</v>
      </c>
      <c r="I14" s="97">
        <v>57</v>
      </c>
      <c r="J14" s="87">
        <f t="shared" si="8"/>
        <v>44.881889763779526</v>
      </c>
      <c r="K14" s="17">
        <f t="shared" si="9"/>
        <v>92.913385826771659</v>
      </c>
      <c r="L14" s="57"/>
      <c r="M14" s="135">
        <f t="shared" si="2"/>
        <v>127</v>
      </c>
      <c r="N14" s="131">
        <f t="shared" si="4"/>
        <v>118</v>
      </c>
      <c r="O14" s="130">
        <f t="shared" si="3"/>
        <v>92.913385826771659</v>
      </c>
      <c r="P14" s="129">
        <f t="shared" si="6"/>
        <v>9</v>
      </c>
      <c r="Q14" s="17">
        <f t="shared" si="6"/>
        <v>7.0866141732283463</v>
      </c>
    </row>
    <row r="15" spans="1:17" ht="15" customHeight="1" x14ac:dyDescent="0.25">
      <c r="A15" s="86">
        <v>8</v>
      </c>
      <c r="B15" s="90">
        <v>10320</v>
      </c>
      <c r="C15" s="92" t="s">
        <v>7</v>
      </c>
      <c r="D15" s="97">
        <v>91</v>
      </c>
      <c r="E15" s="93">
        <v>4</v>
      </c>
      <c r="F15" s="98">
        <f t="shared" si="7"/>
        <v>4.395604395604396</v>
      </c>
      <c r="G15" s="97">
        <v>41</v>
      </c>
      <c r="H15" s="88">
        <f t="shared" si="0"/>
        <v>45.054945054945058</v>
      </c>
      <c r="I15" s="97">
        <v>46</v>
      </c>
      <c r="J15" s="87">
        <f t="shared" si="8"/>
        <v>50.549450549450547</v>
      </c>
      <c r="K15" s="17">
        <f t="shared" si="9"/>
        <v>95.604395604395606</v>
      </c>
      <c r="L15" s="57"/>
      <c r="M15" s="135">
        <f t="shared" si="2"/>
        <v>91</v>
      </c>
      <c r="N15" s="131">
        <f t="shared" si="4"/>
        <v>87</v>
      </c>
      <c r="O15" s="130">
        <f t="shared" si="3"/>
        <v>95.604395604395606</v>
      </c>
      <c r="P15" s="129">
        <f t="shared" si="6"/>
        <v>4</v>
      </c>
      <c r="Q15" s="17">
        <f t="shared" si="6"/>
        <v>4.395604395604396</v>
      </c>
    </row>
    <row r="16" spans="1:17" ht="15" customHeight="1" thickBot="1" x14ac:dyDescent="0.3">
      <c r="A16" s="2">
        <v>9</v>
      </c>
      <c r="B16" s="12">
        <v>10860</v>
      </c>
      <c r="C16" s="11" t="s">
        <v>120</v>
      </c>
      <c r="D16" s="80">
        <v>88</v>
      </c>
      <c r="E16" s="77">
        <v>11</v>
      </c>
      <c r="F16" s="66">
        <f t="shared" si="7"/>
        <v>12.5</v>
      </c>
      <c r="G16" s="80">
        <v>46</v>
      </c>
      <c r="H16" s="34">
        <f t="shared" si="0"/>
        <v>52.272727272727273</v>
      </c>
      <c r="I16" s="80">
        <v>31</v>
      </c>
      <c r="J16" s="20">
        <f t="shared" si="8"/>
        <v>35.227272727272727</v>
      </c>
      <c r="K16" s="21">
        <f t="shared" si="9"/>
        <v>87.5</v>
      </c>
      <c r="L16" s="57"/>
      <c r="M16" s="141">
        <f t="shared" si="2"/>
        <v>88</v>
      </c>
      <c r="N16" s="142">
        <f t="shared" si="4"/>
        <v>77</v>
      </c>
      <c r="O16" s="143">
        <f t="shared" si="3"/>
        <v>87.5</v>
      </c>
      <c r="P16" s="401">
        <f t="shared" si="6"/>
        <v>11</v>
      </c>
      <c r="Q16" s="21">
        <f t="shared" si="6"/>
        <v>12.5</v>
      </c>
    </row>
    <row r="17" spans="1:17" ht="15" customHeight="1" thickBot="1" x14ac:dyDescent="0.3">
      <c r="A17" s="35"/>
      <c r="B17" s="45"/>
      <c r="C17" s="242" t="s">
        <v>112</v>
      </c>
      <c r="D17" s="45">
        <f>SUM(D18:D29)</f>
        <v>1315</v>
      </c>
      <c r="E17" s="45">
        <f>SUM(E18:E29)</f>
        <v>49</v>
      </c>
      <c r="F17" s="33">
        <f t="shared" si="7"/>
        <v>3.7262357414448668</v>
      </c>
      <c r="G17" s="45">
        <f>SUM(G18:G29)</f>
        <v>642</v>
      </c>
      <c r="H17" s="33">
        <f>G17*100/D17</f>
        <v>48.821292775665398</v>
      </c>
      <c r="I17" s="45">
        <f>SUM(I18:I29)</f>
        <v>624</v>
      </c>
      <c r="J17" s="33">
        <f>I17*100/D17</f>
        <v>47.452471482889734</v>
      </c>
      <c r="K17" s="50">
        <f>AVERAGE(K18:K29)</f>
        <v>96.186148980451733</v>
      </c>
      <c r="L17" s="57"/>
      <c r="M17" s="159">
        <f t="shared" si="2"/>
        <v>1315</v>
      </c>
      <c r="N17" s="160">
        <f>SUM(N18:N29)</f>
        <v>1266</v>
      </c>
      <c r="O17" s="161">
        <f t="shared" si="3"/>
        <v>96.186148980451733</v>
      </c>
      <c r="P17" s="162">
        <f>SUM(P18:P29)</f>
        <v>49</v>
      </c>
      <c r="Q17" s="128">
        <f>F17</f>
        <v>3.7262357414448668</v>
      </c>
    </row>
    <row r="18" spans="1:17" ht="15" customHeight="1" x14ac:dyDescent="0.25">
      <c r="A18" s="86">
        <v>1</v>
      </c>
      <c r="B18" s="13">
        <v>20040</v>
      </c>
      <c r="C18" s="10" t="s">
        <v>8</v>
      </c>
      <c r="D18" s="81">
        <v>103</v>
      </c>
      <c r="E18" s="78">
        <v>8</v>
      </c>
      <c r="F18" s="82">
        <f t="shared" si="7"/>
        <v>7.766990291262136</v>
      </c>
      <c r="G18" s="81">
        <v>49</v>
      </c>
      <c r="H18" s="83">
        <f t="shared" si="0"/>
        <v>47.572815533980581</v>
      </c>
      <c r="I18" s="81">
        <v>46</v>
      </c>
      <c r="J18" s="79">
        <f t="shared" si="8"/>
        <v>44.660194174757279</v>
      </c>
      <c r="K18" s="84">
        <f t="shared" si="9"/>
        <v>92.233009708737868</v>
      </c>
      <c r="L18" s="57"/>
      <c r="M18" s="145">
        <f t="shared" si="2"/>
        <v>103</v>
      </c>
      <c r="N18" s="132">
        <f t="shared" si="4"/>
        <v>95</v>
      </c>
      <c r="O18" s="133">
        <f t="shared" si="3"/>
        <v>92.233009708737868</v>
      </c>
      <c r="P18" s="134">
        <f t="shared" ref="P18:Q29" si="10">E18</f>
        <v>8</v>
      </c>
      <c r="Q18" s="127">
        <f t="shared" si="10"/>
        <v>7.766990291262136</v>
      </c>
    </row>
    <row r="19" spans="1:17" ht="15" customHeight="1" x14ac:dyDescent="0.25">
      <c r="A19" s="86">
        <v>2</v>
      </c>
      <c r="B19" s="90">
        <v>20061</v>
      </c>
      <c r="C19" s="101" t="s">
        <v>10</v>
      </c>
      <c r="D19" s="97">
        <v>70</v>
      </c>
      <c r="E19" s="93"/>
      <c r="F19" s="98"/>
      <c r="G19" s="97">
        <v>34</v>
      </c>
      <c r="H19" s="88">
        <f>G19*100/D19</f>
        <v>48.571428571428569</v>
      </c>
      <c r="I19" s="97">
        <v>36</v>
      </c>
      <c r="J19" s="87">
        <f>I19*100/D19</f>
        <v>51.428571428571431</v>
      </c>
      <c r="K19" s="89">
        <f>(G19+I19)*100/D19</f>
        <v>100</v>
      </c>
      <c r="L19" s="57"/>
      <c r="M19" s="135">
        <f t="shared" si="2"/>
        <v>70</v>
      </c>
      <c r="N19" s="131">
        <f t="shared" si="4"/>
        <v>70</v>
      </c>
      <c r="O19" s="130">
        <f t="shared" si="3"/>
        <v>100</v>
      </c>
      <c r="P19" s="129">
        <f t="shared" si="10"/>
        <v>0</v>
      </c>
      <c r="Q19" s="17">
        <f t="shared" si="10"/>
        <v>0</v>
      </c>
    </row>
    <row r="20" spans="1:17" ht="15" customHeight="1" x14ac:dyDescent="0.25">
      <c r="A20" s="86">
        <v>3</v>
      </c>
      <c r="B20" s="90">
        <v>21020</v>
      </c>
      <c r="C20" s="92" t="s">
        <v>17</v>
      </c>
      <c r="D20" s="97">
        <v>105</v>
      </c>
      <c r="E20" s="93">
        <v>4</v>
      </c>
      <c r="F20" s="98">
        <f t="shared" si="7"/>
        <v>3.8095238095238093</v>
      </c>
      <c r="G20" s="97">
        <v>48</v>
      </c>
      <c r="H20" s="88">
        <f>G20*100/D20</f>
        <v>45.714285714285715</v>
      </c>
      <c r="I20" s="97">
        <v>53</v>
      </c>
      <c r="J20" s="87">
        <f>I20*100/D20</f>
        <v>50.476190476190474</v>
      </c>
      <c r="K20" s="89">
        <f>(G20+I20)*100/D20</f>
        <v>96.19047619047619</v>
      </c>
      <c r="L20" s="57"/>
      <c r="M20" s="135">
        <f t="shared" si="2"/>
        <v>105</v>
      </c>
      <c r="N20" s="131">
        <f t="shared" si="4"/>
        <v>101</v>
      </c>
      <c r="O20" s="130">
        <f t="shared" si="3"/>
        <v>96.19047619047619</v>
      </c>
      <c r="P20" s="129">
        <f t="shared" si="10"/>
        <v>4</v>
      </c>
      <c r="Q20" s="17">
        <f t="shared" si="10"/>
        <v>3.8095238095238093</v>
      </c>
    </row>
    <row r="21" spans="1:17" ht="15" customHeight="1" x14ac:dyDescent="0.25">
      <c r="A21" s="86">
        <v>4</v>
      </c>
      <c r="B21" s="90">
        <v>20060</v>
      </c>
      <c r="C21" s="92" t="s">
        <v>155</v>
      </c>
      <c r="D21" s="97">
        <v>180</v>
      </c>
      <c r="E21" s="93">
        <v>4</v>
      </c>
      <c r="F21" s="98">
        <f t="shared" si="7"/>
        <v>2.2222222222222223</v>
      </c>
      <c r="G21" s="97">
        <v>76</v>
      </c>
      <c r="H21" s="88">
        <f t="shared" si="0"/>
        <v>42.222222222222221</v>
      </c>
      <c r="I21" s="97">
        <v>100</v>
      </c>
      <c r="J21" s="87">
        <f t="shared" si="8"/>
        <v>55.555555555555557</v>
      </c>
      <c r="K21" s="89">
        <f t="shared" si="9"/>
        <v>97.777777777777771</v>
      </c>
      <c r="L21" s="57"/>
      <c r="M21" s="135">
        <f t="shared" si="2"/>
        <v>180</v>
      </c>
      <c r="N21" s="131">
        <f t="shared" si="4"/>
        <v>176</v>
      </c>
      <c r="O21" s="130">
        <f t="shared" si="3"/>
        <v>97.777777777777771</v>
      </c>
      <c r="P21" s="129">
        <f t="shared" si="10"/>
        <v>4</v>
      </c>
      <c r="Q21" s="17">
        <f t="shared" si="10"/>
        <v>2.2222222222222223</v>
      </c>
    </row>
    <row r="22" spans="1:17" ht="15" customHeight="1" x14ac:dyDescent="0.25">
      <c r="A22" s="86">
        <v>5</v>
      </c>
      <c r="B22" s="90">
        <v>20400</v>
      </c>
      <c r="C22" s="92" t="s">
        <v>75</v>
      </c>
      <c r="D22" s="97">
        <v>158</v>
      </c>
      <c r="E22" s="93">
        <v>1</v>
      </c>
      <c r="F22" s="98">
        <f t="shared" si="7"/>
        <v>0.63291139240506333</v>
      </c>
      <c r="G22" s="97">
        <v>88</v>
      </c>
      <c r="H22" s="88">
        <f>G22*100/D22</f>
        <v>55.696202531645568</v>
      </c>
      <c r="I22" s="97">
        <v>69</v>
      </c>
      <c r="J22" s="87">
        <f>I22*100/D22</f>
        <v>43.670886075949369</v>
      </c>
      <c r="K22" s="89">
        <f>(G22+I22)*100/D22</f>
        <v>99.367088607594937</v>
      </c>
      <c r="L22" s="57"/>
      <c r="M22" s="135">
        <f t="shared" si="2"/>
        <v>158</v>
      </c>
      <c r="N22" s="131">
        <f t="shared" si="4"/>
        <v>157</v>
      </c>
      <c r="O22" s="130">
        <f t="shared" si="3"/>
        <v>99.367088607594937</v>
      </c>
      <c r="P22" s="129">
        <f t="shared" si="10"/>
        <v>1</v>
      </c>
      <c r="Q22" s="17">
        <f t="shared" si="10"/>
        <v>0.63291139240506333</v>
      </c>
    </row>
    <row r="23" spans="1:17" ht="15" customHeight="1" x14ac:dyDescent="0.25">
      <c r="A23" s="86">
        <v>6</v>
      </c>
      <c r="B23" s="90">
        <v>20080</v>
      </c>
      <c r="C23" s="92" t="s">
        <v>156</v>
      </c>
      <c r="D23" s="97">
        <v>101</v>
      </c>
      <c r="E23" s="93">
        <v>6</v>
      </c>
      <c r="F23" s="98">
        <f t="shared" si="7"/>
        <v>5.9405940594059405</v>
      </c>
      <c r="G23" s="97">
        <v>57</v>
      </c>
      <c r="H23" s="88">
        <f t="shared" si="0"/>
        <v>56.435643564356432</v>
      </c>
      <c r="I23" s="97">
        <v>38</v>
      </c>
      <c r="J23" s="87">
        <f t="shared" si="8"/>
        <v>37.623762376237622</v>
      </c>
      <c r="K23" s="89">
        <f t="shared" si="9"/>
        <v>94.059405940594061</v>
      </c>
      <c r="L23" s="57"/>
      <c r="M23" s="135">
        <f t="shared" si="2"/>
        <v>101</v>
      </c>
      <c r="N23" s="131">
        <f t="shared" si="4"/>
        <v>95</v>
      </c>
      <c r="O23" s="130">
        <f t="shared" si="3"/>
        <v>94.059405940594061</v>
      </c>
      <c r="P23" s="129">
        <f t="shared" si="10"/>
        <v>6</v>
      </c>
      <c r="Q23" s="17">
        <f t="shared" si="10"/>
        <v>5.9405940594059405</v>
      </c>
    </row>
    <row r="24" spans="1:17" ht="15" customHeight="1" x14ac:dyDescent="0.25">
      <c r="A24" s="86">
        <v>7</v>
      </c>
      <c r="B24" s="90">
        <v>20460</v>
      </c>
      <c r="C24" s="92" t="s">
        <v>157</v>
      </c>
      <c r="D24" s="97">
        <v>104</v>
      </c>
      <c r="E24" s="93">
        <v>4</v>
      </c>
      <c r="F24" s="98">
        <f t="shared" si="7"/>
        <v>3.8461538461538463</v>
      </c>
      <c r="G24" s="97">
        <v>54</v>
      </c>
      <c r="H24" s="88">
        <f t="shared" si="0"/>
        <v>51.92307692307692</v>
      </c>
      <c r="I24" s="97">
        <v>46</v>
      </c>
      <c r="J24" s="87">
        <f t="shared" si="8"/>
        <v>44.230769230769234</v>
      </c>
      <c r="K24" s="89">
        <f t="shared" si="9"/>
        <v>96.15384615384616</v>
      </c>
      <c r="L24" s="57"/>
      <c r="M24" s="135">
        <f t="shared" si="2"/>
        <v>104</v>
      </c>
      <c r="N24" s="131">
        <f t="shared" si="4"/>
        <v>100</v>
      </c>
      <c r="O24" s="130">
        <f t="shared" si="3"/>
        <v>96.15384615384616</v>
      </c>
      <c r="P24" s="129">
        <f t="shared" si="10"/>
        <v>4</v>
      </c>
      <c r="Q24" s="17">
        <f t="shared" si="10"/>
        <v>3.8461538461538463</v>
      </c>
    </row>
    <row r="25" spans="1:17" ht="15" customHeight="1" x14ac:dyDescent="0.25">
      <c r="A25" s="86">
        <v>8</v>
      </c>
      <c r="B25" s="90">
        <v>20550</v>
      </c>
      <c r="C25" s="92" t="s">
        <v>13</v>
      </c>
      <c r="D25" s="97">
        <v>76</v>
      </c>
      <c r="E25" s="93">
        <v>2</v>
      </c>
      <c r="F25" s="98">
        <f t="shared" si="7"/>
        <v>2.6315789473684212</v>
      </c>
      <c r="G25" s="97">
        <v>36</v>
      </c>
      <c r="H25" s="88">
        <f t="shared" si="0"/>
        <v>47.368421052631582</v>
      </c>
      <c r="I25" s="97">
        <v>38</v>
      </c>
      <c r="J25" s="87">
        <f t="shared" si="8"/>
        <v>50</v>
      </c>
      <c r="K25" s="89">
        <f t="shared" si="9"/>
        <v>97.368421052631575</v>
      </c>
      <c r="L25" s="57"/>
      <c r="M25" s="135">
        <f t="shared" si="2"/>
        <v>76</v>
      </c>
      <c r="N25" s="131">
        <f t="shared" si="4"/>
        <v>74</v>
      </c>
      <c r="O25" s="130">
        <f t="shared" si="3"/>
        <v>97.368421052631575</v>
      </c>
      <c r="P25" s="129">
        <f t="shared" si="10"/>
        <v>2</v>
      </c>
      <c r="Q25" s="17">
        <f t="shared" si="10"/>
        <v>2.6315789473684212</v>
      </c>
    </row>
    <row r="26" spans="1:17" ht="15" customHeight="1" x14ac:dyDescent="0.25">
      <c r="A26" s="86">
        <v>9</v>
      </c>
      <c r="B26" s="90">
        <v>20630</v>
      </c>
      <c r="C26" s="92" t="s">
        <v>14</v>
      </c>
      <c r="D26" s="97">
        <v>84</v>
      </c>
      <c r="E26" s="93">
        <v>2</v>
      </c>
      <c r="F26" s="98">
        <f t="shared" ref="F26:F65" si="11">E26*100/D26</f>
        <v>2.3809523809523809</v>
      </c>
      <c r="G26" s="97">
        <v>42</v>
      </c>
      <c r="H26" s="88">
        <f t="shared" si="0"/>
        <v>50</v>
      </c>
      <c r="I26" s="97">
        <v>40</v>
      </c>
      <c r="J26" s="87">
        <f t="shared" si="8"/>
        <v>47.61904761904762</v>
      </c>
      <c r="K26" s="89">
        <f t="shared" si="9"/>
        <v>97.61904761904762</v>
      </c>
      <c r="L26" s="57"/>
      <c r="M26" s="135">
        <f t="shared" si="2"/>
        <v>84</v>
      </c>
      <c r="N26" s="131">
        <f t="shared" si="4"/>
        <v>82</v>
      </c>
      <c r="O26" s="130">
        <f t="shared" si="3"/>
        <v>97.61904761904762</v>
      </c>
      <c r="P26" s="129">
        <f t="shared" si="10"/>
        <v>2</v>
      </c>
      <c r="Q26" s="17">
        <f t="shared" si="10"/>
        <v>2.3809523809523809</v>
      </c>
    </row>
    <row r="27" spans="1:17" ht="15" customHeight="1" x14ac:dyDescent="0.25">
      <c r="A27" s="86">
        <v>10</v>
      </c>
      <c r="B27" s="90">
        <v>20810</v>
      </c>
      <c r="C27" s="92" t="s">
        <v>158</v>
      </c>
      <c r="D27" s="97">
        <v>96</v>
      </c>
      <c r="E27" s="93">
        <v>6</v>
      </c>
      <c r="F27" s="98">
        <f t="shared" si="11"/>
        <v>6.25</v>
      </c>
      <c r="G27" s="97">
        <v>44</v>
      </c>
      <c r="H27" s="88">
        <f t="shared" si="0"/>
        <v>45.833333333333336</v>
      </c>
      <c r="I27" s="97">
        <v>46</v>
      </c>
      <c r="J27" s="87">
        <f t="shared" si="8"/>
        <v>47.916666666666664</v>
      </c>
      <c r="K27" s="89">
        <f t="shared" si="9"/>
        <v>93.75</v>
      </c>
      <c r="L27" s="57"/>
      <c r="M27" s="135">
        <f t="shared" si="2"/>
        <v>96</v>
      </c>
      <c r="N27" s="131">
        <f t="shared" si="4"/>
        <v>90</v>
      </c>
      <c r="O27" s="130">
        <f t="shared" si="3"/>
        <v>93.75</v>
      </c>
      <c r="P27" s="129">
        <f t="shared" si="10"/>
        <v>6</v>
      </c>
      <c r="Q27" s="17">
        <f t="shared" si="10"/>
        <v>6.25</v>
      </c>
    </row>
    <row r="28" spans="1:17" ht="15" customHeight="1" x14ac:dyDescent="0.25">
      <c r="A28" s="86">
        <v>11</v>
      </c>
      <c r="B28" s="90">
        <v>20900</v>
      </c>
      <c r="C28" s="92" t="s">
        <v>159</v>
      </c>
      <c r="D28" s="97">
        <v>148</v>
      </c>
      <c r="E28" s="93">
        <v>7</v>
      </c>
      <c r="F28" s="98">
        <f t="shared" si="11"/>
        <v>4.7297297297297298</v>
      </c>
      <c r="G28" s="97">
        <v>78</v>
      </c>
      <c r="H28" s="88">
        <f t="shared" si="0"/>
        <v>52.702702702702702</v>
      </c>
      <c r="I28" s="97">
        <v>63</v>
      </c>
      <c r="J28" s="87">
        <f t="shared" si="8"/>
        <v>42.567567567567565</v>
      </c>
      <c r="K28" s="89">
        <f t="shared" si="9"/>
        <v>95.270270270270274</v>
      </c>
      <c r="L28" s="57"/>
      <c r="M28" s="135">
        <f t="shared" si="2"/>
        <v>148</v>
      </c>
      <c r="N28" s="131">
        <f t="shared" si="4"/>
        <v>141</v>
      </c>
      <c r="O28" s="130">
        <f t="shared" si="3"/>
        <v>95.270270270270274</v>
      </c>
      <c r="P28" s="129">
        <f t="shared" si="10"/>
        <v>7</v>
      </c>
      <c r="Q28" s="17">
        <f t="shared" si="10"/>
        <v>4.7297297297297298</v>
      </c>
    </row>
    <row r="29" spans="1:17" ht="15" customHeight="1" thickBot="1" x14ac:dyDescent="0.3">
      <c r="A29" s="86">
        <v>12</v>
      </c>
      <c r="B29" s="90">
        <v>21350</v>
      </c>
      <c r="C29" s="92" t="s">
        <v>160</v>
      </c>
      <c r="D29" s="112">
        <v>90</v>
      </c>
      <c r="E29" s="113">
        <v>5</v>
      </c>
      <c r="F29" s="114">
        <f t="shared" si="11"/>
        <v>5.5555555555555554</v>
      </c>
      <c r="G29" s="97">
        <v>36</v>
      </c>
      <c r="H29" s="88">
        <f t="shared" si="0"/>
        <v>40</v>
      </c>
      <c r="I29" s="97">
        <v>49</v>
      </c>
      <c r="J29" s="87">
        <f t="shared" si="8"/>
        <v>54.444444444444443</v>
      </c>
      <c r="K29" s="89">
        <f t="shared" si="9"/>
        <v>94.444444444444443</v>
      </c>
      <c r="L29" s="57"/>
      <c r="M29" s="135">
        <f t="shared" si="2"/>
        <v>90</v>
      </c>
      <c r="N29" s="131">
        <f t="shared" si="4"/>
        <v>85</v>
      </c>
      <c r="O29" s="130">
        <f t="shared" si="3"/>
        <v>94.444444444444443</v>
      </c>
      <c r="P29" s="129">
        <f t="shared" si="10"/>
        <v>5</v>
      </c>
      <c r="Q29" s="17">
        <f t="shared" si="10"/>
        <v>5.5555555555555554</v>
      </c>
    </row>
    <row r="30" spans="1:17" ht="15" customHeight="1" thickBot="1" x14ac:dyDescent="0.3">
      <c r="A30" s="46"/>
      <c r="B30" s="45"/>
      <c r="C30" s="31" t="s">
        <v>113</v>
      </c>
      <c r="D30" s="47">
        <f>SUM(D31:D47)</f>
        <v>1775</v>
      </c>
      <c r="E30" s="48">
        <f>SUM(E31:E47)</f>
        <v>84</v>
      </c>
      <c r="F30" s="49">
        <f t="shared" si="11"/>
        <v>4.732394366197183</v>
      </c>
      <c r="G30" s="47">
        <f>SUM(G31:G47)</f>
        <v>949</v>
      </c>
      <c r="H30" s="33">
        <f>G30*100/D30</f>
        <v>53.464788732394368</v>
      </c>
      <c r="I30" s="47">
        <f>SUM(I31:I47)</f>
        <v>742</v>
      </c>
      <c r="J30" s="33">
        <f>I30*100/D30</f>
        <v>41.802816901408448</v>
      </c>
      <c r="K30" s="50">
        <f>AVERAGE(K31:K47)</f>
        <v>95.102945273743103</v>
      </c>
      <c r="L30" s="57"/>
      <c r="M30" s="159">
        <f t="shared" si="2"/>
        <v>1775</v>
      </c>
      <c r="N30" s="160">
        <f>SUM(N31:N47)</f>
        <v>1691</v>
      </c>
      <c r="O30" s="161">
        <f t="shared" si="3"/>
        <v>95.102945273743103</v>
      </c>
      <c r="P30" s="162">
        <f>SUM(P31:P47)</f>
        <v>84</v>
      </c>
      <c r="Q30" s="128">
        <f>F30</f>
        <v>4.732394366197183</v>
      </c>
    </row>
    <row r="31" spans="1:17" ht="15" customHeight="1" x14ac:dyDescent="0.25">
      <c r="A31" s="86">
        <v>1</v>
      </c>
      <c r="B31" s="90">
        <v>30070</v>
      </c>
      <c r="C31" s="92" t="s">
        <v>77</v>
      </c>
      <c r="D31" s="97">
        <v>141</v>
      </c>
      <c r="E31" s="93">
        <v>18</v>
      </c>
      <c r="F31" s="98">
        <f t="shared" si="11"/>
        <v>12.76595744680851</v>
      </c>
      <c r="G31" s="97">
        <v>79</v>
      </c>
      <c r="H31" s="88">
        <f t="shared" si="0"/>
        <v>56.028368794326241</v>
      </c>
      <c r="I31" s="97">
        <v>44</v>
      </c>
      <c r="J31" s="87">
        <f t="shared" si="8"/>
        <v>31.205673758865249</v>
      </c>
      <c r="K31" s="89">
        <f t="shared" si="9"/>
        <v>87.234042553191486</v>
      </c>
      <c r="L31" s="57"/>
      <c r="M31" s="145">
        <f t="shared" si="2"/>
        <v>141</v>
      </c>
      <c r="N31" s="132">
        <f t="shared" si="4"/>
        <v>123</v>
      </c>
      <c r="O31" s="133">
        <f t="shared" si="3"/>
        <v>87.234042553191486</v>
      </c>
      <c r="P31" s="134">
        <f t="shared" ref="P31:Q47" si="12">E31</f>
        <v>18</v>
      </c>
      <c r="Q31" s="127">
        <f t="shared" si="12"/>
        <v>12.76595744680851</v>
      </c>
    </row>
    <row r="32" spans="1:17" ht="15" customHeight="1" x14ac:dyDescent="0.25">
      <c r="A32" s="86">
        <v>2</v>
      </c>
      <c r="B32" s="90">
        <v>30480</v>
      </c>
      <c r="C32" s="92" t="s">
        <v>161</v>
      </c>
      <c r="D32" s="97">
        <v>109</v>
      </c>
      <c r="E32" s="93">
        <v>1</v>
      </c>
      <c r="F32" s="98">
        <f t="shared" si="11"/>
        <v>0.91743119266055051</v>
      </c>
      <c r="G32" s="97">
        <v>65</v>
      </c>
      <c r="H32" s="88">
        <f t="shared" si="0"/>
        <v>59.633027522935777</v>
      </c>
      <c r="I32" s="97">
        <v>43</v>
      </c>
      <c r="J32" s="87">
        <f t="shared" si="8"/>
        <v>39.449541284403672</v>
      </c>
      <c r="K32" s="89">
        <f t="shared" si="9"/>
        <v>99.082568807339456</v>
      </c>
      <c r="L32" s="57"/>
      <c r="M32" s="135">
        <f t="shared" si="2"/>
        <v>109</v>
      </c>
      <c r="N32" s="131">
        <f t="shared" si="4"/>
        <v>108</v>
      </c>
      <c r="O32" s="130">
        <f t="shared" si="3"/>
        <v>99.082568807339456</v>
      </c>
      <c r="P32" s="129">
        <f t="shared" si="12"/>
        <v>1</v>
      </c>
      <c r="Q32" s="17">
        <f t="shared" si="12"/>
        <v>0.91743119266055051</v>
      </c>
    </row>
    <row r="33" spans="1:17" ht="15" customHeight="1" x14ac:dyDescent="0.25">
      <c r="A33" s="86">
        <v>3</v>
      </c>
      <c r="B33" s="12">
        <v>30460</v>
      </c>
      <c r="C33" s="11" t="s">
        <v>78</v>
      </c>
      <c r="D33" s="80">
        <v>162</v>
      </c>
      <c r="E33" s="77">
        <v>2</v>
      </c>
      <c r="F33" s="66">
        <f t="shared" si="11"/>
        <v>1.2345679012345678</v>
      </c>
      <c r="G33" s="80">
        <v>75</v>
      </c>
      <c r="H33" s="34">
        <f t="shared" si="0"/>
        <v>46.296296296296298</v>
      </c>
      <c r="I33" s="80">
        <v>85</v>
      </c>
      <c r="J33" s="20">
        <f t="shared" si="8"/>
        <v>52.469135802469133</v>
      </c>
      <c r="K33" s="67">
        <f t="shared" si="9"/>
        <v>98.76543209876543</v>
      </c>
      <c r="L33" s="57"/>
      <c r="M33" s="135">
        <f t="shared" si="2"/>
        <v>162</v>
      </c>
      <c r="N33" s="131">
        <f t="shared" si="4"/>
        <v>160</v>
      </c>
      <c r="O33" s="130">
        <f t="shared" si="3"/>
        <v>98.76543209876543</v>
      </c>
      <c r="P33" s="129">
        <f t="shared" si="12"/>
        <v>2</v>
      </c>
      <c r="Q33" s="17">
        <f t="shared" si="12"/>
        <v>1.2345679012345678</v>
      </c>
    </row>
    <row r="34" spans="1:17" ht="15" customHeight="1" x14ac:dyDescent="0.25">
      <c r="A34" s="86">
        <v>4</v>
      </c>
      <c r="B34" s="90">
        <v>30030</v>
      </c>
      <c r="C34" s="92" t="s">
        <v>162</v>
      </c>
      <c r="D34" s="97">
        <v>112</v>
      </c>
      <c r="E34" s="93">
        <v>5</v>
      </c>
      <c r="F34" s="98">
        <f t="shared" si="11"/>
        <v>4.4642857142857144</v>
      </c>
      <c r="G34" s="97">
        <v>62</v>
      </c>
      <c r="H34" s="88">
        <f t="shared" si="0"/>
        <v>55.357142857142854</v>
      </c>
      <c r="I34" s="97">
        <v>45</v>
      </c>
      <c r="J34" s="87">
        <f t="shared" si="8"/>
        <v>40.178571428571431</v>
      </c>
      <c r="K34" s="89">
        <f t="shared" si="9"/>
        <v>95.535714285714292</v>
      </c>
      <c r="L34" s="57"/>
      <c r="M34" s="135">
        <f t="shared" si="2"/>
        <v>112</v>
      </c>
      <c r="N34" s="131">
        <f t="shared" si="4"/>
        <v>107</v>
      </c>
      <c r="O34" s="130">
        <f t="shared" si="3"/>
        <v>95.535714285714292</v>
      </c>
      <c r="P34" s="129">
        <f t="shared" si="12"/>
        <v>5</v>
      </c>
      <c r="Q34" s="17">
        <f t="shared" si="12"/>
        <v>4.4642857142857144</v>
      </c>
    </row>
    <row r="35" spans="1:17" ht="15" customHeight="1" x14ac:dyDescent="0.25">
      <c r="A35" s="86">
        <v>5</v>
      </c>
      <c r="B35" s="90">
        <v>31000</v>
      </c>
      <c r="C35" s="92" t="s">
        <v>79</v>
      </c>
      <c r="D35" s="97">
        <v>70</v>
      </c>
      <c r="E35" s="93">
        <v>3</v>
      </c>
      <c r="F35" s="98">
        <f>E35*100/D35</f>
        <v>4.2857142857142856</v>
      </c>
      <c r="G35" s="97">
        <v>41</v>
      </c>
      <c r="H35" s="88">
        <f t="shared" si="0"/>
        <v>58.571428571428569</v>
      </c>
      <c r="I35" s="97">
        <v>26</v>
      </c>
      <c r="J35" s="87">
        <f t="shared" si="8"/>
        <v>37.142857142857146</v>
      </c>
      <c r="K35" s="89">
        <f t="shared" si="9"/>
        <v>95.714285714285708</v>
      </c>
      <c r="L35" s="57"/>
      <c r="M35" s="135">
        <f t="shared" si="2"/>
        <v>70</v>
      </c>
      <c r="N35" s="131">
        <f t="shared" si="4"/>
        <v>67</v>
      </c>
      <c r="O35" s="130">
        <f t="shared" si="3"/>
        <v>95.714285714285708</v>
      </c>
      <c r="P35" s="129">
        <f t="shared" si="12"/>
        <v>3</v>
      </c>
      <c r="Q35" s="17">
        <f t="shared" si="12"/>
        <v>4.2857142857142856</v>
      </c>
    </row>
    <row r="36" spans="1:17" ht="15" customHeight="1" x14ac:dyDescent="0.25">
      <c r="A36" s="86">
        <v>6</v>
      </c>
      <c r="B36" s="90">
        <v>30130</v>
      </c>
      <c r="C36" s="92" t="s">
        <v>19</v>
      </c>
      <c r="D36" s="97">
        <v>51</v>
      </c>
      <c r="E36" s="93">
        <v>1</v>
      </c>
      <c r="F36" s="98">
        <f>E36*100/D36</f>
        <v>1.9607843137254901</v>
      </c>
      <c r="G36" s="97">
        <v>21</v>
      </c>
      <c r="H36" s="88">
        <f t="shared" si="0"/>
        <v>41.176470588235297</v>
      </c>
      <c r="I36" s="97">
        <v>29</v>
      </c>
      <c r="J36" s="87">
        <f t="shared" si="8"/>
        <v>56.862745098039213</v>
      </c>
      <c r="K36" s="89">
        <f t="shared" si="9"/>
        <v>98.039215686274517</v>
      </c>
      <c r="L36" s="57"/>
      <c r="M36" s="135">
        <f t="shared" si="2"/>
        <v>51</v>
      </c>
      <c r="N36" s="131">
        <f t="shared" si="4"/>
        <v>50</v>
      </c>
      <c r="O36" s="130">
        <f t="shared" si="3"/>
        <v>98.039215686274517</v>
      </c>
      <c r="P36" s="129">
        <f t="shared" si="12"/>
        <v>1</v>
      </c>
      <c r="Q36" s="17">
        <f t="shared" si="12"/>
        <v>1.9607843137254901</v>
      </c>
    </row>
    <row r="37" spans="1:17" ht="15" customHeight="1" x14ac:dyDescent="0.25">
      <c r="A37" s="86">
        <v>7</v>
      </c>
      <c r="B37" s="90">
        <v>30160</v>
      </c>
      <c r="C37" s="92" t="s">
        <v>163</v>
      </c>
      <c r="D37" s="97">
        <v>140</v>
      </c>
      <c r="E37" s="93">
        <v>19</v>
      </c>
      <c r="F37" s="98">
        <f>E37*100/D37</f>
        <v>13.571428571428571</v>
      </c>
      <c r="G37" s="97">
        <v>75</v>
      </c>
      <c r="H37" s="88">
        <f t="shared" si="0"/>
        <v>53.571428571428569</v>
      </c>
      <c r="I37" s="97">
        <v>46</v>
      </c>
      <c r="J37" s="87">
        <f t="shared" si="8"/>
        <v>32.857142857142854</v>
      </c>
      <c r="K37" s="89">
        <f t="shared" si="9"/>
        <v>86.428571428571431</v>
      </c>
      <c r="L37" s="57"/>
      <c r="M37" s="135">
        <f t="shared" si="2"/>
        <v>140</v>
      </c>
      <c r="N37" s="131">
        <f t="shared" si="4"/>
        <v>121</v>
      </c>
      <c r="O37" s="130">
        <f t="shared" si="3"/>
        <v>86.428571428571431</v>
      </c>
      <c r="P37" s="402">
        <f t="shared" si="12"/>
        <v>19</v>
      </c>
      <c r="Q37" s="17">
        <f t="shared" si="12"/>
        <v>13.571428571428571</v>
      </c>
    </row>
    <row r="38" spans="1:17" ht="15" customHeight="1" x14ac:dyDescent="0.25">
      <c r="A38" s="3">
        <v>8</v>
      </c>
      <c r="B38" s="90">
        <v>30310</v>
      </c>
      <c r="C38" s="92" t="s">
        <v>21</v>
      </c>
      <c r="D38" s="97">
        <v>53</v>
      </c>
      <c r="E38" s="93">
        <v>6</v>
      </c>
      <c r="F38" s="98">
        <f t="shared" ref="F38:F41" si="13">E38*100/D38</f>
        <v>11.320754716981131</v>
      </c>
      <c r="G38" s="97">
        <v>32</v>
      </c>
      <c r="H38" s="88">
        <f t="shared" si="0"/>
        <v>60.377358490566039</v>
      </c>
      <c r="I38" s="97">
        <v>15</v>
      </c>
      <c r="J38" s="87">
        <f t="shared" si="8"/>
        <v>28.30188679245283</v>
      </c>
      <c r="K38" s="89">
        <f t="shared" si="9"/>
        <v>88.679245283018872</v>
      </c>
      <c r="L38" s="57"/>
      <c r="M38" s="135">
        <f t="shared" si="2"/>
        <v>53</v>
      </c>
      <c r="N38" s="131">
        <f t="shared" si="4"/>
        <v>47</v>
      </c>
      <c r="O38" s="130">
        <f t="shared" si="3"/>
        <v>88.679245283018872</v>
      </c>
      <c r="P38" s="129">
        <f t="shared" si="12"/>
        <v>6</v>
      </c>
      <c r="Q38" s="17">
        <f t="shared" si="12"/>
        <v>11.320754716981131</v>
      </c>
    </row>
    <row r="39" spans="1:17" ht="15" customHeight="1" x14ac:dyDescent="0.25">
      <c r="A39" s="86">
        <v>9</v>
      </c>
      <c r="B39" s="90">
        <v>30440</v>
      </c>
      <c r="C39" s="92" t="s">
        <v>22</v>
      </c>
      <c r="D39" s="97">
        <v>88</v>
      </c>
      <c r="E39" s="93">
        <v>1</v>
      </c>
      <c r="F39" s="98">
        <f t="shared" si="13"/>
        <v>1.1363636363636365</v>
      </c>
      <c r="G39" s="97">
        <v>26</v>
      </c>
      <c r="H39" s="88">
        <f t="shared" si="0"/>
        <v>29.545454545454547</v>
      </c>
      <c r="I39" s="97">
        <v>61</v>
      </c>
      <c r="J39" s="87">
        <f t="shared" si="8"/>
        <v>69.318181818181813</v>
      </c>
      <c r="K39" s="89">
        <f t="shared" si="9"/>
        <v>98.86363636363636</v>
      </c>
      <c r="L39" s="57"/>
      <c r="M39" s="135">
        <f t="shared" si="2"/>
        <v>88</v>
      </c>
      <c r="N39" s="131">
        <f t="shared" si="4"/>
        <v>87</v>
      </c>
      <c r="O39" s="130">
        <f t="shared" si="3"/>
        <v>98.86363636363636</v>
      </c>
      <c r="P39" s="129">
        <f t="shared" si="12"/>
        <v>1</v>
      </c>
      <c r="Q39" s="17">
        <f t="shared" si="12"/>
        <v>1.1363636363636365</v>
      </c>
    </row>
    <row r="40" spans="1:17" ht="15" customHeight="1" x14ac:dyDescent="0.25">
      <c r="A40" s="86">
        <v>10</v>
      </c>
      <c r="B40" s="90">
        <v>30500</v>
      </c>
      <c r="C40" s="92" t="s">
        <v>164</v>
      </c>
      <c r="D40" s="97">
        <v>23</v>
      </c>
      <c r="E40" s="93">
        <v>1</v>
      </c>
      <c r="F40" s="98">
        <f t="shared" si="13"/>
        <v>4.3478260869565215</v>
      </c>
      <c r="G40" s="97">
        <v>15</v>
      </c>
      <c r="H40" s="88">
        <f t="shared" si="0"/>
        <v>65.217391304347828</v>
      </c>
      <c r="I40" s="97">
        <v>7</v>
      </c>
      <c r="J40" s="87">
        <f t="shared" si="8"/>
        <v>30.434782608695652</v>
      </c>
      <c r="K40" s="89">
        <f t="shared" si="9"/>
        <v>95.652173913043484</v>
      </c>
      <c r="L40" s="57"/>
      <c r="M40" s="135">
        <f t="shared" si="2"/>
        <v>23</v>
      </c>
      <c r="N40" s="131">
        <f t="shared" si="4"/>
        <v>22</v>
      </c>
      <c r="O40" s="130">
        <f t="shared" si="3"/>
        <v>95.652173913043484</v>
      </c>
      <c r="P40" s="129">
        <f t="shared" si="12"/>
        <v>1</v>
      </c>
      <c r="Q40" s="17">
        <f t="shared" si="12"/>
        <v>4.3478260869565215</v>
      </c>
    </row>
    <row r="41" spans="1:17" ht="15" customHeight="1" x14ac:dyDescent="0.25">
      <c r="A41" s="86">
        <v>11</v>
      </c>
      <c r="B41" s="90">
        <v>30530</v>
      </c>
      <c r="C41" s="92" t="s">
        <v>165</v>
      </c>
      <c r="D41" s="97">
        <v>194</v>
      </c>
      <c r="E41" s="93">
        <v>4</v>
      </c>
      <c r="F41" s="98">
        <f t="shared" si="13"/>
        <v>2.0618556701030926</v>
      </c>
      <c r="G41" s="97">
        <v>123</v>
      </c>
      <c r="H41" s="88">
        <f t="shared" si="0"/>
        <v>63.402061855670105</v>
      </c>
      <c r="I41" s="97">
        <v>67</v>
      </c>
      <c r="J41" s="87">
        <f t="shared" si="8"/>
        <v>34.536082474226802</v>
      </c>
      <c r="K41" s="89">
        <f t="shared" si="9"/>
        <v>97.9381443298969</v>
      </c>
      <c r="L41" s="57"/>
      <c r="M41" s="135">
        <f t="shared" si="2"/>
        <v>194</v>
      </c>
      <c r="N41" s="131">
        <f t="shared" si="4"/>
        <v>190</v>
      </c>
      <c r="O41" s="130">
        <f t="shared" si="3"/>
        <v>97.9381443298969</v>
      </c>
      <c r="P41" s="129">
        <f t="shared" si="12"/>
        <v>4</v>
      </c>
      <c r="Q41" s="17">
        <f t="shared" si="12"/>
        <v>2.0618556701030926</v>
      </c>
    </row>
    <row r="42" spans="1:17" ht="15" customHeight="1" x14ac:dyDescent="0.25">
      <c r="A42" s="86">
        <v>12</v>
      </c>
      <c r="B42" s="90">
        <v>30640</v>
      </c>
      <c r="C42" s="92" t="s">
        <v>26</v>
      </c>
      <c r="D42" s="97">
        <v>72</v>
      </c>
      <c r="E42" s="93">
        <v>1</v>
      </c>
      <c r="F42" s="98">
        <f t="shared" si="11"/>
        <v>1.3888888888888888</v>
      </c>
      <c r="G42" s="97">
        <v>32</v>
      </c>
      <c r="H42" s="88">
        <f t="shared" si="0"/>
        <v>44.444444444444443</v>
      </c>
      <c r="I42" s="97">
        <v>39</v>
      </c>
      <c r="J42" s="87">
        <f t="shared" si="8"/>
        <v>54.166666666666664</v>
      </c>
      <c r="K42" s="89">
        <f t="shared" si="9"/>
        <v>98.611111111111114</v>
      </c>
      <c r="L42" s="57"/>
      <c r="M42" s="135">
        <f t="shared" si="2"/>
        <v>72</v>
      </c>
      <c r="N42" s="131">
        <f t="shared" si="4"/>
        <v>71</v>
      </c>
      <c r="O42" s="130">
        <f t="shared" si="3"/>
        <v>98.611111111111114</v>
      </c>
      <c r="P42" s="129">
        <f t="shared" si="12"/>
        <v>1</v>
      </c>
      <c r="Q42" s="17">
        <f t="shared" si="12"/>
        <v>1.3888888888888888</v>
      </c>
    </row>
    <row r="43" spans="1:17" ht="15" customHeight="1" x14ac:dyDescent="0.25">
      <c r="A43" s="86">
        <v>13</v>
      </c>
      <c r="B43" s="90">
        <v>30650</v>
      </c>
      <c r="C43" s="92" t="s">
        <v>166</v>
      </c>
      <c r="D43" s="97">
        <v>129</v>
      </c>
      <c r="E43" s="93">
        <v>3</v>
      </c>
      <c r="F43" s="98">
        <f t="shared" si="11"/>
        <v>2.3255813953488373</v>
      </c>
      <c r="G43" s="97">
        <v>60</v>
      </c>
      <c r="H43" s="88">
        <f t="shared" si="0"/>
        <v>46.511627906976742</v>
      </c>
      <c r="I43" s="97">
        <v>66</v>
      </c>
      <c r="J43" s="87">
        <f t="shared" si="8"/>
        <v>51.162790697674417</v>
      </c>
      <c r="K43" s="89">
        <f t="shared" si="9"/>
        <v>97.674418604651166</v>
      </c>
      <c r="L43" s="57"/>
      <c r="M43" s="135">
        <f t="shared" si="2"/>
        <v>129</v>
      </c>
      <c r="N43" s="131">
        <f t="shared" si="4"/>
        <v>126</v>
      </c>
      <c r="O43" s="130">
        <f t="shared" si="3"/>
        <v>97.674418604651166</v>
      </c>
      <c r="P43" s="129">
        <f t="shared" si="12"/>
        <v>3</v>
      </c>
      <c r="Q43" s="17">
        <f t="shared" si="12"/>
        <v>2.3255813953488373</v>
      </c>
    </row>
    <row r="44" spans="1:17" ht="15" customHeight="1" x14ac:dyDescent="0.25">
      <c r="A44" s="86">
        <v>14</v>
      </c>
      <c r="B44" s="90">
        <v>30790</v>
      </c>
      <c r="C44" s="92" t="s">
        <v>28</v>
      </c>
      <c r="D44" s="97">
        <v>88</v>
      </c>
      <c r="E44" s="93">
        <v>9</v>
      </c>
      <c r="F44" s="98">
        <f t="shared" si="11"/>
        <v>10.227272727272727</v>
      </c>
      <c r="G44" s="97">
        <v>41</v>
      </c>
      <c r="H44" s="88">
        <f t="shared" si="0"/>
        <v>46.590909090909093</v>
      </c>
      <c r="I44" s="97">
        <v>38</v>
      </c>
      <c r="J44" s="87">
        <f t="shared" si="8"/>
        <v>43.18181818181818</v>
      </c>
      <c r="K44" s="89">
        <f t="shared" si="9"/>
        <v>89.772727272727266</v>
      </c>
      <c r="L44" s="57"/>
      <c r="M44" s="135">
        <f t="shared" si="2"/>
        <v>88</v>
      </c>
      <c r="N44" s="131">
        <f t="shared" si="4"/>
        <v>78.999999999999986</v>
      </c>
      <c r="O44" s="130">
        <f t="shared" si="3"/>
        <v>89.772727272727266</v>
      </c>
      <c r="P44" s="129">
        <f t="shared" si="12"/>
        <v>9</v>
      </c>
      <c r="Q44" s="17">
        <f t="shared" si="12"/>
        <v>10.227272727272727</v>
      </c>
    </row>
    <row r="45" spans="1:17" ht="15" customHeight="1" x14ac:dyDescent="0.25">
      <c r="A45" s="86">
        <v>15</v>
      </c>
      <c r="B45" s="90">
        <v>30890</v>
      </c>
      <c r="C45" s="92" t="s">
        <v>167</v>
      </c>
      <c r="D45" s="97">
        <v>70</v>
      </c>
      <c r="E45" s="93">
        <v>5</v>
      </c>
      <c r="F45" s="98">
        <f t="shared" si="11"/>
        <v>7.1428571428571432</v>
      </c>
      <c r="G45" s="97">
        <v>40</v>
      </c>
      <c r="H45" s="88">
        <f t="shared" si="0"/>
        <v>57.142857142857146</v>
      </c>
      <c r="I45" s="97">
        <v>25</v>
      </c>
      <c r="J45" s="87">
        <f t="shared" si="8"/>
        <v>35.714285714285715</v>
      </c>
      <c r="K45" s="89">
        <f t="shared" si="9"/>
        <v>92.857142857142861</v>
      </c>
      <c r="L45" s="57"/>
      <c r="M45" s="135">
        <f t="shared" si="2"/>
        <v>70</v>
      </c>
      <c r="N45" s="131">
        <f t="shared" si="4"/>
        <v>65</v>
      </c>
      <c r="O45" s="130">
        <f t="shared" si="3"/>
        <v>92.857142857142861</v>
      </c>
      <c r="P45" s="129">
        <f t="shared" si="12"/>
        <v>5</v>
      </c>
      <c r="Q45" s="17">
        <f t="shared" si="12"/>
        <v>7.1428571428571432</v>
      </c>
    </row>
    <row r="46" spans="1:17" ht="15" customHeight="1" x14ac:dyDescent="0.25">
      <c r="A46" s="86">
        <v>16</v>
      </c>
      <c r="B46" s="90">
        <v>30940</v>
      </c>
      <c r="C46" s="92" t="s">
        <v>30</v>
      </c>
      <c r="D46" s="97">
        <v>122</v>
      </c>
      <c r="E46" s="93">
        <v>5</v>
      </c>
      <c r="F46" s="98">
        <f t="shared" si="11"/>
        <v>4.0983606557377046</v>
      </c>
      <c r="G46" s="97">
        <v>69</v>
      </c>
      <c r="H46" s="88">
        <f t="shared" si="0"/>
        <v>56.557377049180324</v>
      </c>
      <c r="I46" s="97">
        <v>48</v>
      </c>
      <c r="J46" s="87">
        <f t="shared" si="8"/>
        <v>39.344262295081968</v>
      </c>
      <c r="K46" s="89">
        <f t="shared" si="9"/>
        <v>95.901639344262293</v>
      </c>
      <c r="L46" s="57"/>
      <c r="M46" s="135">
        <f t="shared" si="2"/>
        <v>122</v>
      </c>
      <c r="N46" s="131">
        <f t="shared" si="4"/>
        <v>117</v>
      </c>
      <c r="O46" s="130">
        <f t="shared" si="3"/>
        <v>95.901639344262293</v>
      </c>
      <c r="P46" s="129">
        <f t="shared" si="12"/>
        <v>5</v>
      </c>
      <c r="Q46" s="17">
        <f t="shared" si="12"/>
        <v>4.0983606557377046</v>
      </c>
    </row>
    <row r="47" spans="1:17" ht="15" customHeight="1" thickBot="1" x14ac:dyDescent="0.3">
      <c r="A47" s="3">
        <v>17</v>
      </c>
      <c r="B47" s="90">
        <v>31480</v>
      </c>
      <c r="C47" s="101" t="s">
        <v>31</v>
      </c>
      <c r="D47" s="97">
        <v>151</v>
      </c>
      <c r="E47" s="93"/>
      <c r="F47" s="98"/>
      <c r="G47" s="97">
        <v>93</v>
      </c>
      <c r="H47" s="88">
        <f t="shared" si="0"/>
        <v>61.589403973509931</v>
      </c>
      <c r="I47" s="97">
        <v>58</v>
      </c>
      <c r="J47" s="87">
        <f t="shared" si="8"/>
        <v>38.410596026490069</v>
      </c>
      <c r="K47" s="89">
        <f t="shared" si="9"/>
        <v>100</v>
      </c>
      <c r="L47" s="57"/>
      <c r="M47" s="135">
        <f t="shared" si="2"/>
        <v>151</v>
      </c>
      <c r="N47" s="131">
        <f t="shared" si="4"/>
        <v>151</v>
      </c>
      <c r="O47" s="130">
        <f t="shared" si="3"/>
        <v>100</v>
      </c>
      <c r="P47" s="129">
        <f t="shared" si="12"/>
        <v>0</v>
      </c>
      <c r="Q47" s="17">
        <f t="shared" si="12"/>
        <v>0</v>
      </c>
    </row>
    <row r="48" spans="1:17" ht="15" customHeight="1" thickBot="1" x14ac:dyDescent="0.3">
      <c r="A48" s="46"/>
      <c r="B48" s="45"/>
      <c r="C48" s="31" t="s">
        <v>114</v>
      </c>
      <c r="D48" s="47">
        <f>SUM(D49:D68)</f>
        <v>2045</v>
      </c>
      <c r="E48" s="48">
        <f>SUM(E49:E68)</f>
        <v>92</v>
      </c>
      <c r="F48" s="49">
        <f>E48*100/D48</f>
        <v>4.4987775061124697</v>
      </c>
      <c r="G48" s="47">
        <f>SUM(G49:G68)</f>
        <v>1092</v>
      </c>
      <c r="H48" s="33">
        <f>G48*100/D48</f>
        <v>53.398533007334962</v>
      </c>
      <c r="I48" s="47">
        <f>SUM(I49:I68)</f>
        <v>861</v>
      </c>
      <c r="J48" s="33">
        <f>I48*100/D48</f>
        <v>42.10268948655257</v>
      </c>
      <c r="K48" s="50">
        <f>AVERAGE(K49:K68)</f>
        <v>95.782250794376651</v>
      </c>
      <c r="L48" s="57"/>
      <c r="M48" s="159">
        <f t="shared" si="2"/>
        <v>2045</v>
      </c>
      <c r="N48" s="160">
        <f>SUM(N49:N68)</f>
        <v>1953</v>
      </c>
      <c r="O48" s="161">
        <f t="shared" si="3"/>
        <v>95.782250794376651</v>
      </c>
      <c r="P48" s="162">
        <f>SUM(P49:P68)</f>
        <v>92</v>
      </c>
      <c r="Q48" s="128">
        <f>F48</f>
        <v>4.4987775061124697</v>
      </c>
    </row>
    <row r="49" spans="1:17" ht="15" customHeight="1" x14ac:dyDescent="0.25">
      <c r="A49" s="1">
        <v>1</v>
      </c>
      <c r="B49" s="15">
        <v>40010</v>
      </c>
      <c r="C49" s="8" t="s">
        <v>32</v>
      </c>
      <c r="D49" s="99">
        <v>249</v>
      </c>
      <c r="E49" s="95">
        <v>17</v>
      </c>
      <c r="F49" s="70">
        <f t="shared" si="11"/>
        <v>6.8273092369477908</v>
      </c>
      <c r="G49" s="99">
        <v>135</v>
      </c>
      <c r="H49" s="29">
        <f t="shared" si="0"/>
        <v>54.216867469879517</v>
      </c>
      <c r="I49" s="99">
        <v>97</v>
      </c>
      <c r="J49" s="16">
        <f t="shared" si="8"/>
        <v>38.955823293172692</v>
      </c>
      <c r="K49" s="71">
        <f t="shared" si="9"/>
        <v>93.172690763052202</v>
      </c>
      <c r="L49" s="57"/>
      <c r="M49" s="145">
        <f t="shared" si="2"/>
        <v>249</v>
      </c>
      <c r="N49" s="132">
        <f t="shared" si="4"/>
        <v>232</v>
      </c>
      <c r="O49" s="133">
        <f t="shared" si="3"/>
        <v>93.172690763052202</v>
      </c>
      <c r="P49" s="134">
        <f t="shared" ref="P49:Q68" si="14">E49</f>
        <v>17</v>
      </c>
      <c r="Q49" s="127">
        <f t="shared" si="14"/>
        <v>6.8273092369477908</v>
      </c>
    </row>
    <row r="50" spans="1:17" ht="15" customHeight="1" x14ac:dyDescent="0.25">
      <c r="A50" s="86">
        <v>2</v>
      </c>
      <c r="B50" s="90">
        <v>40030</v>
      </c>
      <c r="C50" s="101" t="s">
        <v>168</v>
      </c>
      <c r="D50" s="97">
        <v>51</v>
      </c>
      <c r="E50" s="93"/>
      <c r="F50" s="98"/>
      <c r="G50" s="97">
        <v>25</v>
      </c>
      <c r="H50" s="88">
        <f t="shared" si="0"/>
        <v>49.019607843137258</v>
      </c>
      <c r="I50" s="97">
        <v>26</v>
      </c>
      <c r="J50" s="87">
        <f t="shared" si="8"/>
        <v>50.980392156862742</v>
      </c>
      <c r="K50" s="89">
        <f t="shared" si="9"/>
        <v>100</v>
      </c>
      <c r="L50" s="57"/>
      <c r="M50" s="135">
        <f t="shared" si="2"/>
        <v>51</v>
      </c>
      <c r="N50" s="131">
        <f t="shared" si="4"/>
        <v>51</v>
      </c>
      <c r="O50" s="130">
        <f t="shared" si="3"/>
        <v>100</v>
      </c>
      <c r="P50" s="129">
        <f t="shared" si="14"/>
        <v>0</v>
      </c>
      <c r="Q50" s="17">
        <f t="shared" si="14"/>
        <v>0</v>
      </c>
    </row>
    <row r="51" spans="1:17" ht="15" customHeight="1" x14ac:dyDescent="0.25">
      <c r="A51" s="86">
        <v>3</v>
      </c>
      <c r="B51" s="90">
        <v>40410</v>
      </c>
      <c r="C51" s="92" t="s">
        <v>84</v>
      </c>
      <c r="D51" s="97">
        <v>186</v>
      </c>
      <c r="E51" s="93">
        <v>6</v>
      </c>
      <c r="F51" s="98">
        <f t="shared" si="11"/>
        <v>3.225806451612903</v>
      </c>
      <c r="G51" s="97">
        <v>98</v>
      </c>
      <c r="H51" s="88">
        <f t="shared" si="0"/>
        <v>52.688172043010752</v>
      </c>
      <c r="I51" s="97">
        <v>82</v>
      </c>
      <c r="J51" s="87">
        <f t="shared" si="8"/>
        <v>44.086021505376344</v>
      </c>
      <c r="K51" s="89">
        <f t="shared" si="9"/>
        <v>96.774193548387103</v>
      </c>
      <c r="L51" s="57"/>
      <c r="M51" s="135">
        <f t="shared" si="2"/>
        <v>186</v>
      </c>
      <c r="N51" s="131">
        <f t="shared" si="4"/>
        <v>180</v>
      </c>
      <c r="O51" s="130">
        <f t="shared" si="3"/>
        <v>96.774193548387103</v>
      </c>
      <c r="P51" s="129">
        <f t="shared" si="14"/>
        <v>6</v>
      </c>
      <c r="Q51" s="17">
        <f t="shared" si="14"/>
        <v>3.225806451612903</v>
      </c>
    </row>
    <row r="52" spans="1:17" ht="15" customHeight="1" x14ac:dyDescent="0.25">
      <c r="A52" s="86">
        <v>4</v>
      </c>
      <c r="B52" s="90">
        <v>40011</v>
      </c>
      <c r="C52" s="92" t="s">
        <v>80</v>
      </c>
      <c r="D52" s="97">
        <v>235</v>
      </c>
      <c r="E52" s="93">
        <v>4</v>
      </c>
      <c r="F52" s="98">
        <f t="shared" si="11"/>
        <v>1.7021276595744681</v>
      </c>
      <c r="G52" s="97">
        <v>110</v>
      </c>
      <c r="H52" s="88">
        <f t="shared" si="0"/>
        <v>46.808510638297875</v>
      </c>
      <c r="I52" s="97">
        <v>121</v>
      </c>
      <c r="J52" s="87">
        <f t="shared" si="8"/>
        <v>51.48936170212766</v>
      </c>
      <c r="K52" s="89">
        <f t="shared" si="9"/>
        <v>98.297872340425528</v>
      </c>
      <c r="L52" s="57"/>
      <c r="M52" s="135">
        <f t="shared" si="2"/>
        <v>235</v>
      </c>
      <c r="N52" s="131">
        <f t="shared" si="4"/>
        <v>231</v>
      </c>
      <c r="O52" s="130">
        <f t="shared" si="3"/>
        <v>98.297872340425528</v>
      </c>
      <c r="P52" s="129">
        <f t="shared" si="14"/>
        <v>4</v>
      </c>
      <c r="Q52" s="17">
        <f t="shared" si="14"/>
        <v>1.7021276595744681</v>
      </c>
    </row>
    <row r="53" spans="1:17" ht="15" customHeight="1" x14ac:dyDescent="0.25">
      <c r="A53" s="86">
        <v>5</v>
      </c>
      <c r="B53" s="90">
        <v>40080</v>
      </c>
      <c r="C53" s="92" t="s">
        <v>81</v>
      </c>
      <c r="D53" s="97">
        <v>136</v>
      </c>
      <c r="E53" s="93">
        <v>2</v>
      </c>
      <c r="F53" s="98">
        <f t="shared" si="11"/>
        <v>1.4705882352941178</v>
      </c>
      <c r="G53" s="97">
        <v>75</v>
      </c>
      <c r="H53" s="88">
        <f t="shared" si="0"/>
        <v>55.147058823529413</v>
      </c>
      <c r="I53" s="97">
        <v>59</v>
      </c>
      <c r="J53" s="87">
        <f t="shared" si="8"/>
        <v>43.382352941176471</v>
      </c>
      <c r="K53" s="89">
        <f t="shared" si="9"/>
        <v>98.529411764705884</v>
      </c>
      <c r="L53" s="57"/>
      <c r="M53" s="135">
        <f t="shared" si="2"/>
        <v>136</v>
      </c>
      <c r="N53" s="131">
        <f t="shared" si="4"/>
        <v>134</v>
      </c>
      <c r="O53" s="130">
        <f t="shared" si="3"/>
        <v>98.529411764705884</v>
      </c>
      <c r="P53" s="129">
        <f t="shared" si="14"/>
        <v>2</v>
      </c>
      <c r="Q53" s="17">
        <f t="shared" si="14"/>
        <v>1.4705882352941178</v>
      </c>
    </row>
    <row r="54" spans="1:17" ht="15" customHeight="1" x14ac:dyDescent="0.25">
      <c r="A54" s="86">
        <v>6</v>
      </c>
      <c r="B54" s="90">
        <v>40100</v>
      </c>
      <c r="C54" s="92" t="s">
        <v>34</v>
      </c>
      <c r="D54" s="97">
        <v>103</v>
      </c>
      <c r="E54" s="93">
        <v>4</v>
      </c>
      <c r="F54" s="98">
        <f t="shared" si="11"/>
        <v>3.883495145631068</v>
      </c>
      <c r="G54" s="97">
        <v>56</v>
      </c>
      <c r="H54" s="88">
        <f t="shared" si="0"/>
        <v>54.368932038834949</v>
      </c>
      <c r="I54" s="97">
        <v>43</v>
      </c>
      <c r="J54" s="87">
        <f t="shared" si="8"/>
        <v>41.747572815533978</v>
      </c>
      <c r="K54" s="89">
        <f t="shared" si="9"/>
        <v>96.116504854368927</v>
      </c>
      <c r="L54" s="57"/>
      <c r="M54" s="135">
        <f t="shared" si="2"/>
        <v>103</v>
      </c>
      <c r="N54" s="131">
        <f t="shared" si="4"/>
        <v>99</v>
      </c>
      <c r="O54" s="130">
        <f t="shared" si="3"/>
        <v>96.116504854368927</v>
      </c>
      <c r="P54" s="129">
        <f t="shared" si="14"/>
        <v>4</v>
      </c>
      <c r="Q54" s="17">
        <f t="shared" si="14"/>
        <v>3.883495145631068</v>
      </c>
    </row>
    <row r="55" spans="1:17" ht="15" customHeight="1" x14ac:dyDescent="0.25">
      <c r="A55" s="86">
        <v>7</v>
      </c>
      <c r="B55" s="90">
        <v>40020</v>
      </c>
      <c r="C55" s="92" t="s">
        <v>169</v>
      </c>
      <c r="D55" s="97">
        <v>30</v>
      </c>
      <c r="E55" s="93">
        <v>1</v>
      </c>
      <c r="F55" s="98">
        <f t="shared" si="11"/>
        <v>3.3333333333333335</v>
      </c>
      <c r="G55" s="97">
        <v>15</v>
      </c>
      <c r="H55" s="88">
        <f t="shared" si="0"/>
        <v>50</v>
      </c>
      <c r="I55" s="97">
        <v>14</v>
      </c>
      <c r="J55" s="87">
        <f t="shared" si="8"/>
        <v>46.666666666666664</v>
      </c>
      <c r="K55" s="89">
        <f t="shared" si="9"/>
        <v>96.666666666666671</v>
      </c>
      <c r="L55" s="57"/>
      <c r="M55" s="135">
        <f t="shared" si="2"/>
        <v>30</v>
      </c>
      <c r="N55" s="131">
        <f t="shared" si="4"/>
        <v>29</v>
      </c>
      <c r="O55" s="130">
        <f t="shared" si="3"/>
        <v>96.666666666666671</v>
      </c>
      <c r="P55" s="129">
        <f t="shared" si="14"/>
        <v>1</v>
      </c>
      <c r="Q55" s="17">
        <f t="shared" si="14"/>
        <v>3.3333333333333335</v>
      </c>
    </row>
    <row r="56" spans="1:17" ht="15" customHeight="1" x14ac:dyDescent="0.25">
      <c r="A56" s="86">
        <v>8</v>
      </c>
      <c r="B56" s="90">
        <v>40031</v>
      </c>
      <c r="C56" s="92" t="s">
        <v>170</v>
      </c>
      <c r="D56" s="97">
        <v>110</v>
      </c>
      <c r="E56" s="93">
        <v>10</v>
      </c>
      <c r="F56" s="98">
        <f t="shared" si="11"/>
        <v>9.0909090909090917</v>
      </c>
      <c r="G56" s="97">
        <v>61</v>
      </c>
      <c r="H56" s="88">
        <f t="shared" si="0"/>
        <v>55.454545454545453</v>
      </c>
      <c r="I56" s="97">
        <v>39</v>
      </c>
      <c r="J56" s="87">
        <f t="shared" si="8"/>
        <v>35.454545454545453</v>
      </c>
      <c r="K56" s="89">
        <f t="shared" si="9"/>
        <v>90.909090909090907</v>
      </c>
      <c r="L56" s="57"/>
      <c r="M56" s="135">
        <f t="shared" si="2"/>
        <v>110</v>
      </c>
      <c r="N56" s="131">
        <f t="shared" si="4"/>
        <v>100</v>
      </c>
      <c r="O56" s="130">
        <f t="shared" si="3"/>
        <v>90.909090909090907</v>
      </c>
      <c r="P56" s="402">
        <f t="shared" si="14"/>
        <v>10</v>
      </c>
      <c r="Q56" s="17">
        <f t="shared" si="14"/>
        <v>9.0909090909090917</v>
      </c>
    </row>
    <row r="57" spans="1:17" ht="15" customHeight="1" x14ac:dyDescent="0.25">
      <c r="A57" s="86">
        <v>9</v>
      </c>
      <c r="B57" s="90">
        <v>40210</v>
      </c>
      <c r="C57" s="92" t="s">
        <v>35</v>
      </c>
      <c r="D57" s="97">
        <v>44</v>
      </c>
      <c r="E57" s="93">
        <v>2</v>
      </c>
      <c r="F57" s="98">
        <f t="shared" si="11"/>
        <v>4.5454545454545459</v>
      </c>
      <c r="G57" s="97">
        <v>26</v>
      </c>
      <c r="H57" s="88">
        <f t="shared" si="0"/>
        <v>59.090909090909093</v>
      </c>
      <c r="I57" s="97">
        <v>16</v>
      </c>
      <c r="J57" s="87">
        <f t="shared" si="8"/>
        <v>36.363636363636367</v>
      </c>
      <c r="K57" s="89">
        <f t="shared" si="9"/>
        <v>95.454545454545453</v>
      </c>
      <c r="L57" s="57"/>
      <c r="M57" s="135">
        <f t="shared" si="2"/>
        <v>44</v>
      </c>
      <c r="N57" s="131">
        <f t="shared" si="4"/>
        <v>42</v>
      </c>
      <c r="O57" s="130">
        <f t="shared" si="3"/>
        <v>95.454545454545453</v>
      </c>
      <c r="P57" s="129">
        <f t="shared" si="14"/>
        <v>2</v>
      </c>
      <c r="Q57" s="17">
        <f t="shared" si="14"/>
        <v>4.5454545454545459</v>
      </c>
    </row>
    <row r="58" spans="1:17" ht="15" customHeight="1" x14ac:dyDescent="0.25">
      <c r="A58" s="86">
        <v>10</v>
      </c>
      <c r="B58" s="90">
        <v>40300</v>
      </c>
      <c r="C58" s="92" t="s">
        <v>82</v>
      </c>
      <c r="D58" s="97">
        <v>29</v>
      </c>
      <c r="E58" s="93">
        <v>1</v>
      </c>
      <c r="F58" s="98">
        <f t="shared" si="11"/>
        <v>3.4482758620689653</v>
      </c>
      <c r="G58" s="97">
        <v>19</v>
      </c>
      <c r="H58" s="88">
        <f t="shared" si="0"/>
        <v>65.517241379310349</v>
      </c>
      <c r="I58" s="97">
        <v>9</v>
      </c>
      <c r="J58" s="87">
        <f t="shared" si="8"/>
        <v>31.03448275862069</v>
      </c>
      <c r="K58" s="89">
        <f t="shared" si="9"/>
        <v>96.551724137931032</v>
      </c>
      <c r="L58" s="57"/>
      <c r="M58" s="135">
        <f t="shared" si="2"/>
        <v>29</v>
      </c>
      <c r="N58" s="131">
        <f t="shared" si="4"/>
        <v>28</v>
      </c>
      <c r="O58" s="130">
        <f t="shared" si="3"/>
        <v>96.551724137931032</v>
      </c>
      <c r="P58" s="129">
        <f t="shared" si="14"/>
        <v>1</v>
      </c>
      <c r="Q58" s="17">
        <f t="shared" si="14"/>
        <v>3.4482758620689653</v>
      </c>
    </row>
    <row r="59" spans="1:17" ht="15" customHeight="1" x14ac:dyDescent="0.25">
      <c r="A59" s="86">
        <v>11</v>
      </c>
      <c r="B59" s="90">
        <v>40360</v>
      </c>
      <c r="C59" s="101" t="s">
        <v>36</v>
      </c>
      <c r="D59" s="97">
        <v>56</v>
      </c>
      <c r="E59" s="93"/>
      <c r="F59" s="98"/>
      <c r="G59" s="97">
        <v>29</v>
      </c>
      <c r="H59" s="88">
        <f t="shared" si="0"/>
        <v>51.785714285714285</v>
      </c>
      <c r="I59" s="97">
        <v>27</v>
      </c>
      <c r="J59" s="87">
        <f t="shared" si="8"/>
        <v>48.214285714285715</v>
      </c>
      <c r="K59" s="89">
        <f t="shared" si="9"/>
        <v>100</v>
      </c>
      <c r="L59" s="57"/>
      <c r="M59" s="135">
        <f t="shared" si="2"/>
        <v>56</v>
      </c>
      <c r="N59" s="131">
        <f t="shared" si="4"/>
        <v>56</v>
      </c>
      <c r="O59" s="130">
        <f t="shared" si="3"/>
        <v>100</v>
      </c>
      <c r="P59" s="129">
        <f t="shared" si="14"/>
        <v>0</v>
      </c>
      <c r="Q59" s="17">
        <f t="shared" si="14"/>
        <v>0</v>
      </c>
    </row>
    <row r="60" spans="1:17" ht="15" customHeight="1" x14ac:dyDescent="0.25">
      <c r="A60" s="86">
        <v>12</v>
      </c>
      <c r="B60" s="90">
        <v>40390</v>
      </c>
      <c r="C60" s="92" t="s">
        <v>83</v>
      </c>
      <c r="D60" s="97">
        <v>55</v>
      </c>
      <c r="E60" s="93">
        <v>3</v>
      </c>
      <c r="F60" s="98">
        <f t="shared" si="11"/>
        <v>5.4545454545454541</v>
      </c>
      <c r="G60" s="97">
        <v>32</v>
      </c>
      <c r="H60" s="88">
        <f t="shared" si="0"/>
        <v>58.18181818181818</v>
      </c>
      <c r="I60" s="97">
        <v>20</v>
      </c>
      <c r="J60" s="87">
        <f t="shared" si="8"/>
        <v>36.363636363636367</v>
      </c>
      <c r="K60" s="89">
        <f t="shared" si="9"/>
        <v>94.545454545454547</v>
      </c>
      <c r="L60" s="57"/>
      <c r="M60" s="135">
        <f t="shared" si="2"/>
        <v>55</v>
      </c>
      <c r="N60" s="131">
        <f t="shared" si="4"/>
        <v>52</v>
      </c>
      <c r="O60" s="130">
        <f t="shared" si="3"/>
        <v>94.545454545454547</v>
      </c>
      <c r="P60" s="129">
        <f t="shared" si="14"/>
        <v>3</v>
      </c>
      <c r="Q60" s="17">
        <f t="shared" si="14"/>
        <v>5.4545454545454541</v>
      </c>
    </row>
    <row r="61" spans="1:17" ht="15" customHeight="1" x14ac:dyDescent="0.25">
      <c r="A61" s="86">
        <v>13</v>
      </c>
      <c r="B61" s="90">
        <v>40720</v>
      </c>
      <c r="C61" s="101" t="s">
        <v>171</v>
      </c>
      <c r="D61" s="97">
        <v>101</v>
      </c>
      <c r="E61" s="93"/>
      <c r="F61" s="98"/>
      <c r="G61" s="97">
        <v>60</v>
      </c>
      <c r="H61" s="88">
        <f t="shared" si="0"/>
        <v>59.405940594059409</v>
      </c>
      <c r="I61" s="97">
        <v>41</v>
      </c>
      <c r="J61" s="87">
        <f t="shared" si="8"/>
        <v>40.594059405940591</v>
      </c>
      <c r="K61" s="89">
        <f t="shared" si="9"/>
        <v>100</v>
      </c>
      <c r="L61" s="57"/>
      <c r="M61" s="135">
        <f t="shared" si="2"/>
        <v>101</v>
      </c>
      <c r="N61" s="131">
        <f t="shared" si="4"/>
        <v>101</v>
      </c>
      <c r="O61" s="130">
        <f t="shared" si="3"/>
        <v>100</v>
      </c>
      <c r="P61" s="129">
        <f t="shared" si="14"/>
        <v>0</v>
      </c>
      <c r="Q61" s="17">
        <f t="shared" si="14"/>
        <v>0</v>
      </c>
    </row>
    <row r="62" spans="1:17" ht="15" customHeight="1" x14ac:dyDescent="0.25">
      <c r="A62" s="86">
        <v>14</v>
      </c>
      <c r="B62" s="90">
        <v>40730</v>
      </c>
      <c r="C62" s="101" t="s">
        <v>85</v>
      </c>
      <c r="D62" s="97">
        <v>23</v>
      </c>
      <c r="E62" s="93"/>
      <c r="F62" s="98"/>
      <c r="G62" s="97">
        <v>15</v>
      </c>
      <c r="H62" s="88">
        <f t="shared" si="0"/>
        <v>65.217391304347828</v>
      </c>
      <c r="I62" s="97">
        <v>8</v>
      </c>
      <c r="J62" s="87">
        <f t="shared" si="8"/>
        <v>34.782608695652172</v>
      </c>
      <c r="K62" s="89">
        <f t="shared" si="9"/>
        <v>100</v>
      </c>
      <c r="L62" s="57"/>
      <c r="M62" s="135">
        <f t="shared" si="2"/>
        <v>23</v>
      </c>
      <c r="N62" s="131">
        <f t="shared" si="4"/>
        <v>23</v>
      </c>
      <c r="O62" s="130">
        <f t="shared" si="3"/>
        <v>100</v>
      </c>
      <c r="P62" s="129">
        <f t="shared" si="14"/>
        <v>0</v>
      </c>
      <c r="Q62" s="17">
        <f t="shared" si="14"/>
        <v>0</v>
      </c>
    </row>
    <row r="63" spans="1:17" ht="15" customHeight="1" x14ac:dyDescent="0.25">
      <c r="A63" s="86">
        <v>15</v>
      </c>
      <c r="B63" s="90">
        <v>40820</v>
      </c>
      <c r="C63" s="92" t="s">
        <v>172</v>
      </c>
      <c r="D63" s="97">
        <v>96</v>
      </c>
      <c r="E63" s="93">
        <v>6</v>
      </c>
      <c r="F63" s="98">
        <f t="shared" si="11"/>
        <v>6.25</v>
      </c>
      <c r="G63" s="97">
        <v>48</v>
      </c>
      <c r="H63" s="88">
        <f t="shared" si="0"/>
        <v>50</v>
      </c>
      <c r="I63" s="97">
        <v>42</v>
      </c>
      <c r="J63" s="87">
        <f t="shared" si="8"/>
        <v>43.75</v>
      </c>
      <c r="K63" s="89">
        <f t="shared" si="9"/>
        <v>93.75</v>
      </c>
      <c r="L63" s="57"/>
      <c r="M63" s="135">
        <f t="shared" si="2"/>
        <v>96</v>
      </c>
      <c r="N63" s="131">
        <f t="shared" si="4"/>
        <v>90</v>
      </c>
      <c r="O63" s="130">
        <f t="shared" si="3"/>
        <v>93.75</v>
      </c>
      <c r="P63" s="129">
        <f t="shared" si="14"/>
        <v>6</v>
      </c>
      <c r="Q63" s="17">
        <f t="shared" si="14"/>
        <v>6.25</v>
      </c>
    </row>
    <row r="64" spans="1:17" ht="15" customHeight="1" x14ac:dyDescent="0.25">
      <c r="A64" s="86">
        <v>16</v>
      </c>
      <c r="B64" s="90">
        <v>40840</v>
      </c>
      <c r="C64" s="92" t="s">
        <v>37</v>
      </c>
      <c r="D64" s="97">
        <v>91</v>
      </c>
      <c r="E64" s="93">
        <v>8</v>
      </c>
      <c r="F64" s="98">
        <f t="shared" si="11"/>
        <v>8.791208791208792</v>
      </c>
      <c r="G64" s="97">
        <v>56</v>
      </c>
      <c r="H64" s="88">
        <f t="shared" si="0"/>
        <v>61.53846153846154</v>
      </c>
      <c r="I64" s="97">
        <v>27</v>
      </c>
      <c r="J64" s="87">
        <f t="shared" si="8"/>
        <v>29.670329670329672</v>
      </c>
      <c r="K64" s="89">
        <f t="shared" si="9"/>
        <v>91.208791208791212</v>
      </c>
      <c r="L64" s="57"/>
      <c r="M64" s="135">
        <f t="shared" si="2"/>
        <v>91</v>
      </c>
      <c r="N64" s="131">
        <f t="shared" si="4"/>
        <v>83</v>
      </c>
      <c r="O64" s="130">
        <f t="shared" si="3"/>
        <v>91.208791208791212</v>
      </c>
      <c r="P64" s="129">
        <f t="shared" si="14"/>
        <v>8</v>
      </c>
      <c r="Q64" s="17">
        <f t="shared" si="14"/>
        <v>8.791208791208792</v>
      </c>
    </row>
    <row r="65" spans="1:17" ht="15" customHeight="1" x14ac:dyDescent="0.25">
      <c r="A65" s="3">
        <v>17</v>
      </c>
      <c r="B65" s="90">
        <v>40950</v>
      </c>
      <c r="C65" s="92" t="s">
        <v>38</v>
      </c>
      <c r="D65" s="97">
        <v>119</v>
      </c>
      <c r="E65" s="93">
        <v>3</v>
      </c>
      <c r="F65" s="98">
        <f t="shared" si="11"/>
        <v>2.5210084033613445</v>
      </c>
      <c r="G65" s="97">
        <v>58</v>
      </c>
      <c r="H65" s="88">
        <f t="shared" si="0"/>
        <v>48.739495798319325</v>
      </c>
      <c r="I65" s="97">
        <v>58</v>
      </c>
      <c r="J65" s="87">
        <f t="shared" si="8"/>
        <v>48.739495798319325</v>
      </c>
      <c r="K65" s="89">
        <f t="shared" si="9"/>
        <v>97.47899159663865</v>
      </c>
      <c r="L65" s="57"/>
      <c r="M65" s="135">
        <f t="shared" si="2"/>
        <v>119</v>
      </c>
      <c r="N65" s="131">
        <f t="shared" si="4"/>
        <v>116</v>
      </c>
      <c r="O65" s="130">
        <f t="shared" si="3"/>
        <v>97.47899159663865</v>
      </c>
      <c r="P65" s="129">
        <f t="shared" si="14"/>
        <v>3</v>
      </c>
      <c r="Q65" s="17">
        <f t="shared" si="14"/>
        <v>2.5210084033613445</v>
      </c>
    </row>
    <row r="66" spans="1:17" ht="15" customHeight="1" x14ac:dyDescent="0.25">
      <c r="A66" s="86">
        <v>18</v>
      </c>
      <c r="B66" s="90">
        <v>40990</v>
      </c>
      <c r="C66" s="92" t="s">
        <v>39</v>
      </c>
      <c r="D66" s="97">
        <v>131</v>
      </c>
      <c r="E66" s="93">
        <v>6</v>
      </c>
      <c r="F66" s="98">
        <f>E66*100/D66</f>
        <v>4.5801526717557248</v>
      </c>
      <c r="G66" s="97">
        <v>62</v>
      </c>
      <c r="H66" s="88">
        <f t="shared" ref="H66:H119" si="15">G66*100/D66</f>
        <v>47.328244274809158</v>
      </c>
      <c r="I66" s="97">
        <v>63</v>
      </c>
      <c r="J66" s="87">
        <f t="shared" si="8"/>
        <v>48.091603053435115</v>
      </c>
      <c r="K66" s="89">
        <f t="shared" si="9"/>
        <v>95.419847328244273</v>
      </c>
      <c r="L66" s="57"/>
      <c r="M66" s="135">
        <f t="shared" si="2"/>
        <v>131</v>
      </c>
      <c r="N66" s="131">
        <f t="shared" si="4"/>
        <v>125</v>
      </c>
      <c r="O66" s="130">
        <f t="shared" si="3"/>
        <v>95.419847328244273</v>
      </c>
      <c r="P66" s="129">
        <f t="shared" si="14"/>
        <v>6</v>
      </c>
      <c r="Q66" s="17">
        <f t="shared" si="14"/>
        <v>4.5801526717557248</v>
      </c>
    </row>
    <row r="67" spans="1:17" ht="15" customHeight="1" x14ac:dyDescent="0.25">
      <c r="A67" s="2">
        <v>19</v>
      </c>
      <c r="B67" s="12">
        <v>40133</v>
      </c>
      <c r="C67" s="11" t="s">
        <v>40</v>
      </c>
      <c r="D67" s="80">
        <v>96</v>
      </c>
      <c r="E67" s="77">
        <v>12</v>
      </c>
      <c r="F67" s="66">
        <f>E67*100/D67</f>
        <v>12.5</v>
      </c>
      <c r="G67" s="80">
        <v>51</v>
      </c>
      <c r="H67" s="34">
        <f t="shared" ref="H67" si="16">G67*100/D67</f>
        <v>53.125</v>
      </c>
      <c r="I67" s="80">
        <v>33</v>
      </c>
      <c r="J67" s="20">
        <f t="shared" ref="J67" si="17">I67*100/D67</f>
        <v>34.375</v>
      </c>
      <c r="K67" s="67">
        <f t="shared" ref="K67" si="18">(G67+I67)*100/D67</f>
        <v>87.5</v>
      </c>
      <c r="L67" s="57"/>
      <c r="M67" s="141">
        <f t="shared" ref="M67" si="19">D67</f>
        <v>96</v>
      </c>
      <c r="N67" s="142">
        <f t="shared" ref="N67" si="20">O67*M67/100</f>
        <v>84</v>
      </c>
      <c r="O67" s="143">
        <f t="shared" ref="O67" si="21">K67</f>
        <v>87.5</v>
      </c>
      <c r="P67" s="401">
        <f t="shared" ref="P67" si="22">E67</f>
        <v>12</v>
      </c>
      <c r="Q67" s="21">
        <f t="shared" ref="Q67" si="23">F67</f>
        <v>12.5</v>
      </c>
    </row>
    <row r="68" spans="1:17" ht="15" customHeight="1" thickBot="1" x14ac:dyDescent="0.3">
      <c r="A68" s="4">
        <v>20</v>
      </c>
      <c r="B68" s="18">
        <v>40159</v>
      </c>
      <c r="C68" s="9" t="s">
        <v>173</v>
      </c>
      <c r="D68" s="76">
        <v>104</v>
      </c>
      <c r="E68" s="75">
        <v>7</v>
      </c>
      <c r="F68" s="68">
        <f>E68*100/D68</f>
        <v>6.7307692307692308</v>
      </c>
      <c r="G68" s="76">
        <v>61</v>
      </c>
      <c r="H68" s="30">
        <f t="shared" si="15"/>
        <v>58.653846153846153</v>
      </c>
      <c r="I68" s="76">
        <v>36</v>
      </c>
      <c r="J68" s="19">
        <f t="shared" si="8"/>
        <v>34.615384615384613</v>
      </c>
      <c r="K68" s="69">
        <f t="shared" si="9"/>
        <v>93.269230769230774</v>
      </c>
      <c r="L68" s="57"/>
      <c r="M68" s="141">
        <f t="shared" ref="M68:M124" si="24">D68</f>
        <v>104</v>
      </c>
      <c r="N68" s="142">
        <f t="shared" ref="N68:N124" si="25">O68*M68/100</f>
        <v>97</v>
      </c>
      <c r="O68" s="143">
        <f t="shared" ref="O68:O124" si="26">K68</f>
        <v>93.269230769230774</v>
      </c>
      <c r="P68" s="144">
        <f t="shared" si="14"/>
        <v>7</v>
      </c>
      <c r="Q68" s="21">
        <f t="shared" si="14"/>
        <v>6.7307692307692308</v>
      </c>
    </row>
    <row r="69" spans="1:17" ht="15" customHeight="1" thickBot="1" x14ac:dyDescent="0.3">
      <c r="A69" s="46"/>
      <c r="B69" s="45"/>
      <c r="C69" s="31" t="s">
        <v>116</v>
      </c>
      <c r="D69" s="47">
        <f>SUM(D70:D83)</f>
        <v>1797</v>
      </c>
      <c r="E69" s="48">
        <f>SUM(E70:E83)</f>
        <v>86</v>
      </c>
      <c r="F69" s="49">
        <f>E69*100/D69</f>
        <v>4.7857540345019478</v>
      </c>
      <c r="G69" s="47">
        <f>SUM(G70:G83)</f>
        <v>910</v>
      </c>
      <c r="H69" s="33">
        <f t="shared" si="15"/>
        <v>50.639955481357816</v>
      </c>
      <c r="I69" s="47">
        <f>SUM(I70:I83)</f>
        <v>801</v>
      </c>
      <c r="J69" s="33">
        <f t="shared" si="8"/>
        <v>44.574290484140235</v>
      </c>
      <c r="K69" s="50">
        <f>AVERAGE(K70:K83)</f>
        <v>95.7324779042291</v>
      </c>
      <c r="L69" s="57"/>
      <c r="M69" s="159">
        <f t="shared" si="24"/>
        <v>1797</v>
      </c>
      <c r="N69" s="160">
        <f>SUM(N70:N83)</f>
        <v>1711</v>
      </c>
      <c r="O69" s="161">
        <f t="shared" si="26"/>
        <v>95.7324779042291</v>
      </c>
      <c r="P69" s="162">
        <f>SUM(P70:P83)</f>
        <v>86</v>
      </c>
      <c r="Q69" s="128">
        <f>F69</f>
        <v>4.7857540345019478</v>
      </c>
    </row>
    <row r="70" spans="1:17" ht="15" customHeight="1" x14ac:dyDescent="0.25">
      <c r="A70" s="1">
        <v>1</v>
      </c>
      <c r="B70" s="90">
        <v>50040</v>
      </c>
      <c r="C70" s="107" t="s">
        <v>89</v>
      </c>
      <c r="D70" s="97">
        <v>146</v>
      </c>
      <c r="E70" s="93"/>
      <c r="F70" s="98"/>
      <c r="G70" s="97">
        <v>73</v>
      </c>
      <c r="H70" s="88">
        <f t="shared" si="15"/>
        <v>50</v>
      </c>
      <c r="I70" s="97">
        <v>73</v>
      </c>
      <c r="J70" s="87">
        <f t="shared" si="8"/>
        <v>50</v>
      </c>
      <c r="K70" s="89">
        <f>(G70+I70)*100/D70</f>
        <v>100</v>
      </c>
      <c r="L70" s="57"/>
      <c r="M70" s="145">
        <f t="shared" si="24"/>
        <v>146</v>
      </c>
      <c r="N70" s="132">
        <f t="shared" si="25"/>
        <v>146</v>
      </c>
      <c r="O70" s="133">
        <f t="shared" si="26"/>
        <v>100</v>
      </c>
      <c r="P70" s="134">
        <f t="shared" ref="P70:Q83" si="27">E70</f>
        <v>0</v>
      </c>
      <c r="Q70" s="127">
        <f t="shared" si="27"/>
        <v>0</v>
      </c>
    </row>
    <row r="71" spans="1:17" ht="15" customHeight="1" x14ac:dyDescent="0.25">
      <c r="A71" s="86">
        <v>2</v>
      </c>
      <c r="B71" s="90">
        <v>50003</v>
      </c>
      <c r="C71" s="7" t="s">
        <v>88</v>
      </c>
      <c r="D71" s="97">
        <v>114</v>
      </c>
      <c r="E71" s="93">
        <v>14</v>
      </c>
      <c r="F71" s="98">
        <f t="shared" ref="F71:F74" si="28">E71*100/D71</f>
        <v>12.280701754385966</v>
      </c>
      <c r="G71" s="97">
        <v>65</v>
      </c>
      <c r="H71" s="88">
        <f t="shared" si="15"/>
        <v>57.017543859649123</v>
      </c>
      <c r="I71" s="97">
        <v>35</v>
      </c>
      <c r="J71" s="87">
        <f t="shared" si="8"/>
        <v>30.701754385964911</v>
      </c>
      <c r="K71" s="89">
        <f t="shared" si="9"/>
        <v>87.719298245614041</v>
      </c>
      <c r="L71" s="57"/>
      <c r="M71" s="135">
        <f t="shared" si="24"/>
        <v>114</v>
      </c>
      <c r="N71" s="131">
        <f t="shared" si="25"/>
        <v>100</v>
      </c>
      <c r="O71" s="130">
        <f t="shared" si="26"/>
        <v>87.719298245614041</v>
      </c>
      <c r="P71" s="402">
        <f t="shared" si="27"/>
        <v>14</v>
      </c>
      <c r="Q71" s="17">
        <f t="shared" si="27"/>
        <v>12.280701754385966</v>
      </c>
    </row>
    <row r="72" spans="1:17" ht="15" customHeight="1" x14ac:dyDescent="0.25">
      <c r="A72" s="86">
        <v>3</v>
      </c>
      <c r="B72" s="90">
        <v>50060</v>
      </c>
      <c r="C72" s="7" t="s">
        <v>174</v>
      </c>
      <c r="D72" s="97">
        <v>202</v>
      </c>
      <c r="E72" s="93">
        <v>30</v>
      </c>
      <c r="F72" s="98">
        <f t="shared" si="28"/>
        <v>14.851485148514852</v>
      </c>
      <c r="G72" s="97">
        <v>108</v>
      </c>
      <c r="H72" s="88">
        <f t="shared" si="15"/>
        <v>53.465346534653463</v>
      </c>
      <c r="I72" s="97">
        <v>64</v>
      </c>
      <c r="J72" s="87">
        <f t="shared" si="8"/>
        <v>31.683168316831683</v>
      </c>
      <c r="K72" s="89">
        <f t="shared" si="9"/>
        <v>85.148514851485146</v>
      </c>
      <c r="L72" s="57"/>
      <c r="M72" s="135">
        <f t="shared" si="24"/>
        <v>202</v>
      </c>
      <c r="N72" s="131">
        <f t="shared" si="25"/>
        <v>172</v>
      </c>
      <c r="O72" s="130">
        <f t="shared" si="26"/>
        <v>85.148514851485146</v>
      </c>
      <c r="P72" s="402">
        <f t="shared" si="27"/>
        <v>30</v>
      </c>
      <c r="Q72" s="17">
        <f t="shared" si="27"/>
        <v>14.851485148514852</v>
      </c>
    </row>
    <row r="73" spans="1:17" ht="15" customHeight="1" x14ac:dyDescent="0.25">
      <c r="A73" s="86">
        <v>4</v>
      </c>
      <c r="B73" s="90">
        <v>50170</v>
      </c>
      <c r="C73" s="7" t="s">
        <v>175</v>
      </c>
      <c r="D73" s="97">
        <v>83</v>
      </c>
      <c r="E73" s="93">
        <v>2</v>
      </c>
      <c r="F73" s="98">
        <f t="shared" si="28"/>
        <v>2.4096385542168677</v>
      </c>
      <c r="G73" s="97">
        <v>46</v>
      </c>
      <c r="H73" s="88">
        <f t="shared" si="15"/>
        <v>55.421686746987952</v>
      </c>
      <c r="I73" s="97">
        <v>35</v>
      </c>
      <c r="J73" s="87">
        <f t="shared" si="8"/>
        <v>42.168674698795179</v>
      </c>
      <c r="K73" s="89">
        <f t="shared" si="9"/>
        <v>97.590361445783131</v>
      </c>
      <c r="L73" s="57"/>
      <c r="M73" s="135">
        <f t="shared" si="24"/>
        <v>83</v>
      </c>
      <c r="N73" s="131">
        <f t="shared" si="25"/>
        <v>81</v>
      </c>
      <c r="O73" s="130">
        <f t="shared" si="26"/>
        <v>97.590361445783131</v>
      </c>
      <c r="P73" s="129">
        <f t="shared" si="27"/>
        <v>2</v>
      </c>
      <c r="Q73" s="17">
        <f t="shared" si="27"/>
        <v>2.4096385542168677</v>
      </c>
    </row>
    <row r="74" spans="1:17" ht="15" customHeight="1" x14ac:dyDescent="0.25">
      <c r="A74" s="86">
        <v>5</v>
      </c>
      <c r="B74" s="90">
        <v>50230</v>
      </c>
      <c r="C74" s="7" t="s">
        <v>92</v>
      </c>
      <c r="D74" s="97">
        <v>88</v>
      </c>
      <c r="E74" s="93">
        <v>3</v>
      </c>
      <c r="F74" s="98">
        <f t="shared" si="28"/>
        <v>3.4090909090909092</v>
      </c>
      <c r="G74" s="97">
        <v>41</v>
      </c>
      <c r="H74" s="88">
        <f t="shared" si="15"/>
        <v>46.590909090909093</v>
      </c>
      <c r="I74" s="97">
        <v>44</v>
      </c>
      <c r="J74" s="87">
        <f t="shared" si="8"/>
        <v>50</v>
      </c>
      <c r="K74" s="89">
        <f t="shared" si="9"/>
        <v>96.590909090909093</v>
      </c>
      <c r="L74" s="57"/>
      <c r="M74" s="135">
        <f t="shared" si="24"/>
        <v>88</v>
      </c>
      <c r="N74" s="131">
        <f t="shared" si="25"/>
        <v>85</v>
      </c>
      <c r="O74" s="130">
        <f t="shared" si="26"/>
        <v>96.590909090909093</v>
      </c>
      <c r="P74" s="129">
        <f t="shared" si="27"/>
        <v>3</v>
      </c>
      <c r="Q74" s="17">
        <f t="shared" si="27"/>
        <v>3.4090909090909092</v>
      </c>
    </row>
    <row r="75" spans="1:17" ht="15" customHeight="1" x14ac:dyDescent="0.25">
      <c r="A75" s="86">
        <v>6</v>
      </c>
      <c r="B75" s="90">
        <v>50340</v>
      </c>
      <c r="C75" s="7" t="s">
        <v>176</v>
      </c>
      <c r="D75" s="97">
        <v>89</v>
      </c>
      <c r="E75" s="93">
        <v>4</v>
      </c>
      <c r="F75" s="98">
        <f t="shared" ref="F75:F80" si="29">E75*100/D75</f>
        <v>4.4943820224719104</v>
      </c>
      <c r="G75" s="97">
        <v>52</v>
      </c>
      <c r="H75" s="88">
        <f t="shared" si="15"/>
        <v>58.426966292134829</v>
      </c>
      <c r="I75" s="97">
        <v>33</v>
      </c>
      <c r="J75" s="87">
        <f t="shared" ref="J75:J119" si="30">I75*100/D75</f>
        <v>37.078651685393261</v>
      </c>
      <c r="K75" s="89">
        <f t="shared" ref="K75:K119" si="31">(G75+I75)*100/D75</f>
        <v>95.50561797752809</v>
      </c>
      <c r="L75" s="57"/>
      <c r="M75" s="135">
        <f t="shared" si="24"/>
        <v>89</v>
      </c>
      <c r="N75" s="131">
        <f t="shared" si="25"/>
        <v>85</v>
      </c>
      <c r="O75" s="130">
        <f t="shared" si="26"/>
        <v>95.50561797752809</v>
      </c>
      <c r="P75" s="129">
        <f t="shared" si="27"/>
        <v>4</v>
      </c>
      <c r="Q75" s="17">
        <f t="shared" si="27"/>
        <v>4.4943820224719104</v>
      </c>
    </row>
    <row r="76" spans="1:17" ht="15" customHeight="1" x14ac:dyDescent="0.25">
      <c r="A76" s="86">
        <v>7</v>
      </c>
      <c r="B76" s="90">
        <v>50420</v>
      </c>
      <c r="C76" s="107" t="s">
        <v>177</v>
      </c>
      <c r="D76" s="97">
        <v>89</v>
      </c>
      <c r="E76" s="93"/>
      <c r="F76" s="98"/>
      <c r="G76" s="97">
        <v>31</v>
      </c>
      <c r="H76" s="88">
        <f t="shared" si="15"/>
        <v>34.831460674157306</v>
      </c>
      <c r="I76" s="97">
        <v>58</v>
      </c>
      <c r="J76" s="87">
        <f t="shared" si="30"/>
        <v>65.168539325842701</v>
      </c>
      <c r="K76" s="89">
        <f t="shared" si="31"/>
        <v>100</v>
      </c>
      <c r="L76" s="57"/>
      <c r="M76" s="135">
        <f t="shared" si="24"/>
        <v>89</v>
      </c>
      <c r="N76" s="131">
        <f t="shared" si="25"/>
        <v>89</v>
      </c>
      <c r="O76" s="130">
        <f t="shared" si="26"/>
        <v>100</v>
      </c>
      <c r="P76" s="129">
        <f t="shared" si="27"/>
        <v>0</v>
      </c>
      <c r="Q76" s="17">
        <f t="shared" si="27"/>
        <v>0</v>
      </c>
    </row>
    <row r="77" spans="1:17" ht="15" customHeight="1" x14ac:dyDescent="0.25">
      <c r="A77" s="86">
        <v>8</v>
      </c>
      <c r="B77" s="90">
        <v>50450</v>
      </c>
      <c r="C77" s="7" t="s">
        <v>178</v>
      </c>
      <c r="D77" s="97">
        <v>173</v>
      </c>
      <c r="E77" s="93">
        <v>1</v>
      </c>
      <c r="F77" s="98">
        <f t="shared" si="29"/>
        <v>0.5780346820809249</v>
      </c>
      <c r="G77" s="97">
        <v>95</v>
      </c>
      <c r="H77" s="88">
        <f t="shared" si="15"/>
        <v>54.913294797687861</v>
      </c>
      <c r="I77" s="97">
        <v>77</v>
      </c>
      <c r="J77" s="87">
        <f t="shared" si="30"/>
        <v>44.508670520231213</v>
      </c>
      <c r="K77" s="89">
        <f t="shared" si="31"/>
        <v>99.421965317919074</v>
      </c>
      <c r="L77" s="57"/>
      <c r="M77" s="135">
        <f t="shared" si="24"/>
        <v>173</v>
      </c>
      <c r="N77" s="131">
        <f t="shared" si="25"/>
        <v>172</v>
      </c>
      <c r="O77" s="130">
        <f t="shared" si="26"/>
        <v>99.421965317919074</v>
      </c>
      <c r="P77" s="129">
        <f t="shared" si="27"/>
        <v>1</v>
      </c>
      <c r="Q77" s="17">
        <f t="shared" si="27"/>
        <v>0.5780346820809249</v>
      </c>
    </row>
    <row r="78" spans="1:17" ht="15" customHeight="1" x14ac:dyDescent="0.25">
      <c r="A78" s="86">
        <v>9</v>
      </c>
      <c r="B78" s="90">
        <v>50620</v>
      </c>
      <c r="C78" s="7" t="s">
        <v>96</v>
      </c>
      <c r="D78" s="97">
        <v>65</v>
      </c>
      <c r="E78" s="93">
        <v>2</v>
      </c>
      <c r="F78" s="98">
        <f t="shared" si="29"/>
        <v>3.0769230769230771</v>
      </c>
      <c r="G78" s="97">
        <v>35</v>
      </c>
      <c r="H78" s="88">
        <f t="shared" si="15"/>
        <v>53.846153846153847</v>
      </c>
      <c r="I78" s="97">
        <v>28</v>
      </c>
      <c r="J78" s="87">
        <f t="shared" si="30"/>
        <v>43.07692307692308</v>
      </c>
      <c r="K78" s="89">
        <f t="shared" si="31"/>
        <v>96.92307692307692</v>
      </c>
      <c r="L78" s="57"/>
      <c r="M78" s="135">
        <f t="shared" si="24"/>
        <v>65</v>
      </c>
      <c r="N78" s="131">
        <f t="shared" si="25"/>
        <v>63</v>
      </c>
      <c r="O78" s="130">
        <f t="shared" si="26"/>
        <v>96.92307692307692</v>
      </c>
      <c r="P78" s="129">
        <f t="shared" si="27"/>
        <v>2</v>
      </c>
      <c r="Q78" s="17">
        <f t="shared" si="27"/>
        <v>3.0769230769230771</v>
      </c>
    </row>
    <row r="79" spans="1:17" ht="15" customHeight="1" x14ac:dyDescent="0.25">
      <c r="A79" s="86">
        <v>10</v>
      </c>
      <c r="B79" s="90">
        <v>50760</v>
      </c>
      <c r="C79" s="7" t="s">
        <v>179</v>
      </c>
      <c r="D79" s="97">
        <v>184</v>
      </c>
      <c r="E79" s="93">
        <v>7</v>
      </c>
      <c r="F79" s="98">
        <f t="shared" si="29"/>
        <v>3.8043478260869565</v>
      </c>
      <c r="G79" s="97">
        <v>88</v>
      </c>
      <c r="H79" s="88">
        <f t="shared" si="15"/>
        <v>47.826086956521742</v>
      </c>
      <c r="I79" s="97">
        <v>89</v>
      </c>
      <c r="J79" s="87">
        <f t="shared" si="30"/>
        <v>48.369565217391305</v>
      </c>
      <c r="K79" s="89">
        <f t="shared" si="31"/>
        <v>96.195652173913047</v>
      </c>
      <c r="L79" s="57"/>
      <c r="M79" s="135">
        <f t="shared" si="24"/>
        <v>184</v>
      </c>
      <c r="N79" s="131">
        <f t="shared" si="25"/>
        <v>177</v>
      </c>
      <c r="O79" s="130">
        <f t="shared" si="26"/>
        <v>96.195652173913047</v>
      </c>
      <c r="P79" s="129">
        <f t="shared" si="27"/>
        <v>7</v>
      </c>
      <c r="Q79" s="17">
        <f t="shared" si="27"/>
        <v>3.8043478260869565</v>
      </c>
    </row>
    <row r="80" spans="1:17" ht="15" customHeight="1" x14ac:dyDescent="0.25">
      <c r="A80" s="86">
        <v>11</v>
      </c>
      <c r="B80" s="12">
        <v>50780</v>
      </c>
      <c r="C80" s="51" t="s">
        <v>180</v>
      </c>
      <c r="D80" s="80">
        <v>175</v>
      </c>
      <c r="E80" s="77">
        <v>5</v>
      </c>
      <c r="F80" s="66">
        <f t="shared" si="29"/>
        <v>2.8571428571428572</v>
      </c>
      <c r="G80" s="80">
        <v>82</v>
      </c>
      <c r="H80" s="34">
        <f t="shared" si="15"/>
        <v>46.857142857142854</v>
      </c>
      <c r="I80" s="80">
        <v>88</v>
      </c>
      <c r="J80" s="20">
        <f t="shared" si="30"/>
        <v>50.285714285714285</v>
      </c>
      <c r="K80" s="67">
        <f t="shared" si="31"/>
        <v>97.142857142857139</v>
      </c>
      <c r="L80" s="57"/>
      <c r="M80" s="135">
        <f t="shared" si="24"/>
        <v>175</v>
      </c>
      <c r="N80" s="131">
        <f t="shared" si="25"/>
        <v>170</v>
      </c>
      <c r="O80" s="130">
        <f t="shared" si="26"/>
        <v>97.142857142857139</v>
      </c>
      <c r="P80" s="129">
        <f t="shared" si="27"/>
        <v>5</v>
      </c>
      <c r="Q80" s="17">
        <f t="shared" si="27"/>
        <v>2.8571428571428572</v>
      </c>
    </row>
    <row r="81" spans="1:17" ht="15" customHeight="1" x14ac:dyDescent="0.25">
      <c r="A81" s="86">
        <v>12</v>
      </c>
      <c r="B81" s="90">
        <v>50930</v>
      </c>
      <c r="C81" s="7" t="s">
        <v>181</v>
      </c>
      <c r="D81" s="97">
        <v>90</v>
      </c>
      <c r="E81" s="93">
        <v>1</v>
      </c>
      <c r="F81" s="98">
        <f>E81*100/D81</f>
        <v>1.1111111111111112</v>
      </c>
      <c r="G81" s="97">
        <v>55</v>
      </c>
      <c r="H81" s="88">
        <f>G81*100/D81</f>
        <v>61.111111111111114</v>
      </c>
      <c r="I81" s="97">
        <v>34</v>
      </c>
      <c r="J81" s="87">
        <f>I81*100/D81</f>
        <v>37.777777777777779</v>
      </c>
      <c r="K81" s="89">
        <f>(G81+I81)*100/D81</f>
        <v>98.888888888888886</v>
      </c>
      <c r="L81" s="57"/>
      <c r="M81" s="135">
        <f t="shared" si="24"/>
        <v>90</v>
      </c>
      <c r="N81" s="131">
        <f t="shared" si="25"/>
        <v>89</v>
      </c>
      <c r="O81" s="130">
        <f t="shared" si="26"/>
        <v>98.888888888888886</v>
      </c>
      <c r="P81" s="129">
        <f t="shared" si="27"/>
        <v>1</v>
      </c>
      <c r="Q81" s="17">
        <f t="shared" si="27"/>
        <v>1.1111111111111112</v>
      </c>
    </row>
    <row r="82" spans="1:17" ht="15" customHeight="1" x14ac:dyDescent="0.25">
      <c r="A82" s="86">
        <v>13</v>
      </c>
      <c r="B82" s="90">
        <v>51370</v>
      </c>
      <c r="C82" s="7" t="s">
        <v>100</v>
      </c>
      <c r="D82" s="97">
        <v>114</v>
      </c>
      <c r="E82" s="93">
        <v>5</v>
      </c>
      <c r="F82" s="98">
        <f t="shared" ref="F82" si="32">E82*100/D82</f>
        <v>4.3859649122807021</v>
      </c>
      <c r="G82" s="97">
        <v>63</v>
      </c>
      <c r="H82" s="88">
        <f t="shared" si="15"/>
        <v>55.263157894736842</v>
      </c>
      <c r="I82" s="97">
        <v>46</v>
      </c>
      <c r="J82" s="87">
        <f t="shared" si="30"/>
        <v>40.350877192982459</v>
      </c>
      <c r="K82" s="89">
        <f t="shared" si="31"/>
        <v>95.614035087719301</v>
      </c>
      <c r="L82" s="57"/>
      <c r="M82" s="135">
        <f t="shared" si="24"/>
        <v>114</v>
      </c>
      <c r="N82" s="131">
        <f t="shared" si="25"/>
        <v>109</v>
      </c>
      <c r="O82" s="130">
        <f t="shared" si="26"/>
        <v>95.614035087719301</v>
      </c>
      <c r="P82" s="129">
        <f t="shared" si="27"/>
        <v>5</v>
      </c>
      <c r="Q82" s="17">
        <f t="shared" si="27"/>
        <v>4.3859649122807021</v>
      </c>
    </row>
    <row r="83" spans="1:17" ht="15" customHeight="1" thickBot="1" x14ac:dyDescent="0.3">
      <c r="A83" s="86">
        <v>14</v>
      </c>
      <c r="B83" s="90">
        <v>51580</v>
      </c>
      <c r="C83" s="7" t="s">
        <v>182</v>
      </c>
      <c r="D83" s="97">
        <v>185</v>
      </c>
      <c r="E83" s="93">
        <v>12</v>
      </c>
      <c r="F83" s="98">
        <f>E83*100/D83</f>
        <v>6.4864864864864868</v>
      </c>
      <c r="G83" s="97">
        <v>76</v>
      </c>
      <c r="H83" s="88">
        <f t="shared" si="15"/>
        <v>41.081081081081081</v>
      </c>
      <c r="I83" s="97">
        <v>97</v>
      </c>
      <c r="J83" s="87">
        <f t="shared" si="30"/>
        <v>52.432432432432435</v>
      </c>
      <c r="K83" s="89">
        <f t="shared" si="31"/>
        <v>93.513513513513516</v>
      </c>
      <c r="L83" s="57"/>
      <c r="M83" s="135">
        <f t="shared" si="24"/>
        <v>185</v>
      </c>
      <c r="N83" s="131">
        <f t="shared" si="25"/>
        <v>173</v>
      </c>
      <c r="O83" s="130">
        <f t="shared" si="26"/>
        <v>93.513513513513516</v>
      </c>
      <c r="P83" s="402">
        <f t="shared" si="27"/>
        <v>12</v>
      </c>
      <c r="Q83" s="17">
        <f t="shared" si="27"/>
        <v>6.4864864864864868</v>
      </c>
    </row>
    <row r="84" spans="1:17" ht="15" customHeight="1" thickBot="1" x14ac:dyDescent="0.3">
      <c r="A84" s="35"/>
      <c r="B84" s="45"/>
      <c r="C84" s="242" t="s">
        <v>117</v>
      </c>
      <c r="D84" s="45">
        <f>SUM(D85:D114)</f>
        <v>4591</v>
      </c>
      <c r="E84" s="45">
        <f>SUM(E85:E114)</f>
        <v>168</v>
      </c>
      <c r="F84" s="33">
        <f>E84*100/D84</f>
        <v>3.6593334785449794</v>
      </c>
      <c r="G84" s="45">
        <f>SUM(G85:G114)</f>
        <v>2224</v>
      </c>
      <c r="H84" s="33">
        <f>G84*100/D84</f>
        <v>48.442605096928773</v>
      </c>
      <c r="I84" s="45">
        <f>SUM(I85:I114)</f>
        <v>2199</v>
      </c>
      <c r="J84" s="33">
        <f>I84*100/D84</f>
        <v>47.898061424526247</v>
      </c>
      <c r="K84" s="59">
        <f>AVERAGE(K85:K114)</f>
        <v>96.28300616181015</v>
      </c>
      <c r="L84" s="57"/>
      <c r="M84" s="159">
        <f t="shared" si="24"/>
        <v>4591</v>
      </c>
      <c r="N84" s="160">
        <f>SUM(N85:N114)</f>
        <v>4423</v>
      </c>
      <c r="O84" s="161">
        <f t="shared" si="26"/>
        <v>96.28300616181015</v>
      </c>
      <c r="P84" s="162">
        <f>SUM(P85:P114)</f>
        <v>168</v>
      </c>
      <c r="Q84" s="128">
        <f>F84</f>
        <v>3.6593334785449794</v>
      </c>
    </row>
    <row r="85" spans="1:17" ht="15" customHeight="1" x14ac:dyDescent="0.25">
      <c r="A85" s="86">
        <v>1</v>
      </c>
      <c r="B85" s="13">
        <v>60010</v>
      </c>
      <c r="C85" s="10" t="s">
        <v>183</v>
      </c>
      <c r="D85" s="81">
        <v>92</v>
      </c>
      <c r="E85" s="78">
        <v>3</v>
      </c>
      <c r="F85" s="82">
        <f t="shared" ref="F85" si="33">E85*100/D85</f>
        <v>3.2608695652173911</v>
      </c>
      <c r="G85" s="81">
        <v>40</v>
      </c>
      <c r="H85" s="83">
        <f t="shared" si="15"/>
        <v>43.478260869565219</v>
      </c>
      <c r="I85" s="81">
        <v>49</v>
      </c>
      <c r="J85" s="79">
        <f t="shared" si="30"/>
        <v>53.260869565217391</v>
      </c>
      <c r="K85" s="84">
        <f t="shared" si="31"/>
        <v>96.739130434782609</v>
      </c>
      <c r="L85" s="57"/>
      <c r="M85" s="145">
        <f t="shared" si="24"/>
        <v>92</v>
      </c>
      <c r="N85" s="132">
        <f t="shared" si="25"/>
        <v>89</v>
      </c>
      <c r="O85" s="133">
        <f t="shared" si="26"/>
        <v>96.739130434782609</v>
      </c>
      <c r="P85" s="134">
        <f t="shared" ref="P85:Q114" si="34">E85</f>
        <v>3</v>
      </c>
      <c r="Q85" s="127">
        <f t="shared" si="34"/>
        <v>3.2608695652173911</v>
      </c>
    </row>
    <row r="86" spans="1:17" ht="15" customHeight="1" x14ac:dyDescent="0.25">
      <c r="A86" s="86">
        <v>2</v>
      </c>
      <c r="B86" s="90">
        <v>60020</v>
      </c>
      <c r="C86" s="92" t="s">
        <v>44</v>
      </c>
      <c r="D86" s="97">
        <v>79</v>
      </c>
      <c r="E86" s="93">
        <v>11</v>
      </c>
      <c r="F86" s="98">
        <f t="shared" ref="F86:F114" si="35">E86*100/D86</f>
        <v>13.924050632911392</v>
      </c>
      <c r="G86" s="97">
        <v>41</v>
      </c>
      <c r="H86" s="88">
        <f t="shared" si="15"/>
        <v>51.898734177215189</v>
      </c>
      <c r="I86" s="97">
        <v>27</v>
      </c>
      <c r="J86" s="87">
        <f t="shared" si="30"/>
        <v>34.177215189873415</v>
      </c>
      <c r="K86" s="89">
        <f t="shared" si="31"/>
        <v>86.075949367088612</v>
      </c>
      <c r="L86" s="57"/>
      <c r="M86" s="135">
        <f t="shared" si="24"/>
        <v>79</v>
      </c>
      <c r="N86" s="131">
        <f t="shared" si="25"/>
        <v>68</v>
      </c>
      <c r="O86" s="130">
        <f t="shared" si="26"/>
        <v>86.075949367088612</v>
      </c>
      <c r="P86" s="402">
        <f t="shared" si="34"/>
        <v>11</v>
      </c>
      <c r="Q86" s="17">
        <f t="shared" si="34"/>
        <v>13.924050632911392</v>
      </c>
    </row>
    <row r="87" spans="1:17" ht="15" customHeight="1" x14ac:dyDescent="0.25">
      <c r="A87" s="86">
        <v>3</v>
      </c>
      <c r="B87" s="90">
        <v>60050</v>
      </c>
      <c r="C87" s="101" t="s">
        <v>184</v>
      </c>
      <c r="D87" s="97">
        <v>120</v>
      </c>
      <c r="E87" s="93"/>
      <c r="F87" s="98"/>
      <c r="G87" s="97">
        <v>76</v>
      </c>
      <c r="H87" s="88">
        <f t="shared" si="15"/>
        <v>63.333333333333336</v>
      </c>
      <c r="I87" s="97">
        <v>44</v>
      </c>
      <c r="J87" s="87">
        <f t="shared" si="30"/>
        <v>36.666666666666664</v>
      </c>
      <c r="K87" s="89">
        <f t="shared" si="31"/>
        <v>100</v>
      </c>
      <c r="L87" s="57"/>
      <c r="M87" s="135">
        <f t="shared" si="24"/>
        <v>120</v>
      </c>
      <c r="N87" s="131">
        <f t="shared" si="25"/>
        <v>120</v>
      </c>
      <c r="O87" s="130">
        <f t="shared" si="26"/>
        <v>100</v>
      </c>
      <c r="P87" s="129">
        <f t="shared" si="34"/>
        <v>0</v>
      </c>
      <c r="Q87" s="17">
        <f t="shared" si="34"/>
        <v>0</v>
      </c>
    </row>
    <row r="88" spans="1:17" ht="15" customHeight="1" x14ac:dyDescent="0.25">
      <c r="A88" s="86">
        <v>4</v>
      </c>
      <c r="B88" s="90">
        <v>60070</v>
      </c>
      <c r="C88" s="92" t="s">
        <v>185</v>
      </c>
      <c r="D88" s="97">
        <v>123</v>
      </c>
      <c r="E88" s="93">
        <v>1</v>
      </c>
      <c r="F88" s="98">
        <f t="shared" si="35"/>
        <v>0.81300813008130079</v>
      </c>
      <c r="G88" s="97">
        <v>52</v>
      </c>
      <c r="H88" s="88">
        <f t="shared" si="15"/>
        <v>42.27642276422764</v>
      </c>
      <c r="I88" s="97">
        <v>70</v>
      </c>
      <c r="J88" s="87">
        <f t="shared" si="30"/>
        <v>56.91056910569106</v>
      </c>
      <c r="K88" s="89">
        <f t="shared" si="31"/>
        <v>99.1869918699187</v>
      </c>
      <c r="L88" s="57"/>
      <c r="M88" s="135">
        <f t="shared" si="24"/>
        <v>123</v>
      </c>
      <c r="N88" s="131">
        <f t="shared" si="25"/>
        <v>122</v>
      </c>
      <c r="O88" s="130">
        <f t="shared" si="26"/>
        <v>99.1869918699187</v>
      </c>
      <c r="P88" s="129">
        <f t="shared" si="34"/>
        <v>1</v>
      </c>
      <c r="Q88" s="17">
        <f t="shared" si="34"/>
        <v>0.81300813008130079</v>
      </c>
    </row>
    <row r="89" spans="1:17" ht="15" customHeight="1" x14ac:dyDescent="0.25">
      <c r="A89" s="86">
        <v>5</v>
      </c>
      <c r="B89" s="90">
        <v>60180</v>
      </c>
      <c r="C89" s="92" t="s">
        <v>186</v>
      </c>
      <c r="D89" s="97">
        <v>159</v>
      </c>
      <c r="E89" s="93">
        <v>8</v>
      </c>
      <c r="F89" s="98">
        <f t="shared" si="35"/>
        <v>5.0314465408805029</v>
      </c>
      <c r="G89" s="97">
        <v>82</v>
      </c>
      <c r="H89" s="88">
        <f t="shared" si="15"/>
        <v>51.572327044025158</v>
      </c>
      <c r="I89" s="97">
        <v>69</v>
      </c>
      <c r="J89" s="87">
        <f t="shared" si="30"/>
        <v>43.39622641509434</v>
      </c>
      <c r="K89" s="89">
        <f t="shared" si="31"/>
        <v>94.968553459119491</v>
      </c>
      <c r="L89" s="57"/>
      <c r="M89" s="135">
        <f t="shared" si="24"/>
        <v>159</v>
      </c>
      <c r="N89" s="131">
        <f t="shared" si="25"/>
        <v>150.99999999999997</v>
      </c>
      <c r="O89" s="130">
        <f t="shared" si="26"/>
        <v>94.968553459119491</v>
      </c>
      <c r="P89" s="129">
        <f t="shared" si="34"/>
        <v>8</v>
      </c>
      <c r="Q89" s="17">
        <f t="shared" si="34"/>
        <v>5.0314465408805029</v>
      </c>
    </row>
    <row r="90" spans="1:17" ht="15" customHeight="1" x14ac:dyDescent="0.25">
      <c r="A90" s="86">
        <v>6</v>
      </c>
      <c r="B90" s="90">
        <v>60240</v>
      </c>
      <c r="C90" s="92" t="s">
        <v>187</v>
      </c>
      <c r="D90" s="97">
        <v>226</v>
      </c>
      <c r="E90" s="93">
        <v>6</v>
      </c>
      <c r="F90" s="98">
        <f t="shared" si="35"/>
        <v>2.6548672566371683</v>
      </c>
      <c r="G90" s="97">
        <v>98</v>
      </c>
      <c r="H90" s="88">
        <f t="shared" si="15"/>
        <v>43.362831858407077</v>
      </c>
      <c r="I90" s="97">
        <v>122</v>
      </c>
      <c r="J90" s="87">
        <f t="shared" si="30"/>
        <v>53.982300884955755</v>
      </c>
      <c r="K90" s="89">
        <f t="shared" si="31"/>
        <v>97.345132743362825</v>
      </c>
      <c r="L90" s="57"/>
      <c r="M90" s="135">
        <f t="shared" si="24"/>
        <v>226</v>
      </c>
      <c r="N90" s="131">
        <f t="shared" si="25"/>
        <v>220</v>
      </c>
      <c r="O90" s="130">
        <f t="shared" si="26"/>
        <v>97.345132743362825</v>
      </c>
      <c r="P90" s="129">
        <f t="shared" si="34"/>
        <v>6</v>
      </c>
      <c r="Q90" s="17">
        <f t="shared" si="34"/>
        <v>2.6548672566371683</v>
      </c>
    </row>
    <row r="91" spans="1:17" ht="15" customHeight="1" x14ac:dyDescent="0.25">
      <c r="A91" s="86">
        <v>7</v>
      </c>
      <c r="B91" s="90">
        <v>60560</v>
      </c>
      <c r="C91" s="101"/>
      <c r="D91" s="97">
        <v>44</v>
      </c>
      <c r="E91" s="93"/>
      <c r="F91" s="98"/>
      <c r="G91" s="97">
        <v>26</v>
      </c>
      <c r="H91" s="88">
        <f t="shared" si="15"/>
        <v>59.090909090909093</v>
      </c>
      <c r="I91" s="97">
        <v>18</v>
      </c>
      <c r="J91" s="87">
        <f t="shared" si="30"/>
        <v>40.909090909090907</v>
      </c>
      <c r="K91" s="89">
        <f t="shared" si="31"/>
        <v>100</v>
      </c>
      <c r="L91" s="57"/>
      <c r="M91" s="135">
        <f t="shared" si="24"/>
        <v>44</v>
      </c>
      <c r="N91" s="131">
        <f t="shared" si="25"/>
        <v>44</v>
      </c>
      <c r="O91" s="130">
        <f t="shared" si="26"/>
        <v>100</v>
      </c>
      <c r="P91" s="129">
        <f t="shared" si="34"/>
        <v>0</v>
      </c>
      <c r="Q91" s="17">
        <f t="shared" si="34"/>
        <v>0</v>
      </c>
    </row>
    <row r="92" spans="1:17" ht="15" customHeight="1" x14ac:dyDescent="0.25">
      <c r="A92" s="86">
        <v>8</v>
      </c>
      <c r="B92" s="90">
        <v>60660</v>
      </c>
      <c r="C92" s="241" t="s">
        <v>188</v>
      </c>
      <c r="D92" s="97">
        <v>98</v>
      </c>
      <c r="E92" s="93">
        <v>10</v>
      </c>
      <c r="F92" s="98">
        <f t="shared" si="35"/>
        <v>10.204081632653061</v>
      </c>
      <c r="G92" s="97">
        <v>38</v>
      </c>
      <c r="H92" s="88">
        <f t="shared" si="15"/>
        <v>38.775510204081634</v>
      </c>
      <c r="I92" s="97">
        <v>50</v>
      </c>
      <c r="J92" s="87">
        <f t="shared" si="30"/>
        <v>51.020408163265309</v>
      </c>
      <c r="K92" s="89">
        <f t="shared" si="31"/>
        <v>89.795918367346943</v>
      </c>
      <c r="L92" s="57"/>
      <c r="M92" s="135">
        <f t="shared" si="24"/>
        <v>98</v>
      </c>
      <c r="N92" s="131">
        <f t="shared" si="25"/>
        <v>88</v>
      </c>
      <c r="O92" s="130">
        <f t="shared" si="26"/>
        <v>89.795918367346943</v>
      </c>
      <c r="P92" s="402">
        <f t="shared" si="34"/>
        <v>10</v>
      </c>
      <c r="Q92" s="17">
        <f t="shared" si="34"/>
        <v>10.204081632653061</v>
      </c>
    </row>
    <row r="93" spans="1:17" ht="15" customHeight="1" x14ac:dyDescent="0.25">
      <c r="A93" s="86">
        <v>9</v>
      </c>
      <c r="B93" s="90">
        <v>60001</v>
      </c>
      <c r="C93" s="108" t="s">
        <v>189</v>
      </c>
      <c r="D93" s="97">
        <v>107</v>
      </c>
      <c r="E93" s="93"/>
      <c r="F93" s="98"/>
      <c r="G93" s="97">
        <v>50</v>
      </c>
      <c r="H93" s="88">
        <f t="shared" si="15"/>
        <v>46.728971962616825</v>
      </c>
      <c r="I93" s="97">
        <v>57</v>
      </c>
      <c r="J93" s="87">
        <f t="shared" si="30"/>
        <v>53.271028037383175</v>
      </c>
      <c r="K93" s="89">
        <f t="shared" si="31"/>
        <v>100</v>
      </c>
      <c r="L93" s="57"/>
      <c r="M93" s="135">
        <f t="shared" si="24"/>
        <v>107</v>
      </c>
      <c r="N93" s="131">
        <f t="shared" si="25"/>
        <v>107</v>
      </c>
      <c r="O93" s="130">
        <f t="shared" si="26"/>
        <v>100</v>
      </c>
      <c r="P93" s="129">
        <f t="shared" si="34"/>
        <v>0</v>
      </c>
      <c r="Q93" s="17">
        <f t="shared" si="34"/>
        <v>0</v>
      </c>
    </row>
    <row r="94" spans="1:17" ht="15" customHeight="1" x14ac:dyDescent="0.25">
      <c r="A94" s="86">
        <v>10</v>
      </c>
      <c r="B94" s="90">
        <v>60850</v>
      </c>
      <c r="C94" s="92" t="s">
        <v>190</v>
      </c>
      <c r="D94" s="97">
        <v>130</v>
      </c>
      <c r="E94" s="93">
        <v>7</v>
      </c>
      <c r="F94" s="98">
        <f t="shared" si="35"/>
        <v>5.384615384615385</v>
      </c>
      <c r="G94" s="97">
        <v>81</v>
      </c>
      <c r="H94" s="88">
        <f>G94*100/D94</f>
        <v>62.307692307692307</v>
      </c>
      <c r="I94" s="97">
        <v>42</v>
      </c>
      <c r="J94" s="87">
        <f>I94*100/D94</f>
        <v>32.307692307692307</v>
      </c>
      <c r="K94" s="89">
        <f>(G94+I94)*100/D94</f>
        <v>94.615384615384613</v>
      </c>
      <c r="L94" s="57"/>
      <c r="M94" s="135">
        <f t="shared" si="24"/>
        <v>130</v>
      </c>
      <c r="N94" s="131">
        <f t="shared" si="25"/>
        <v>123</v>
      </c>
      <c r="O94" s="130">
        <f t="shared" si="26"/>
        <v>94.615384615384613</v>
      </c>
      <c r="P94" s="129">
        <f t="shared" si="34"/>
        <v>7</v>
      </c>
      <c r="Q94" s="17">
        <f t="shared" si="34"/>
        <v>5.384615384615385</v>
      </c>
    </row>
    <row r="95" spans="1:17" ht="15" customHeight="1" x14ac:dyDescent="0.25">
      <c r="A95" s="3">
        <v>11</v>
      </c>
      <c r="B95" s="90">
        <v>60910</v>
      </c>
      <c r="C95" s="92" t="s">
        <v>53</v>
      </c>
      <c r="D95" s="97">
        <v>92</v>
      </c>
      <c r="E95" s="93">
        <v>9</v>
      </c>
      <c r="F95" s="98">
        <f t="shared" si="35"/>
        <v>9.7826086956521738</v>
      </c>
      <c r="G95" s="97">
        <v>49</v>
      </c>
      <c r="H95" s="88">
        <f t="shared" si="15"/>
        <v>53.260869565217391</v>
      </c>
      <c r="I95" s="97">
        <v>34</v>
      </c>
      <c r="J95" s="87">
        <f t="shared" si="30"/>
        <v>36.956521739130437</v>
      </c>
      <c r="K95" s="89">
        <f t="shared" si="31"/>
        <v>90.217391304347828</v>
      </c>
      <c r="L95" s="57"/>
      <c r="M95" s="135">
        <f t="shared" si="24"/>
        <v>92</v>
      </c>
      <c r="N95" s="131">
        <f t="shared" si="25"/>
        <v>83</v>
      </c>
      <c r="O95" s="130">
        <f t="shared" si="26"/>
        <v>90.217391304347828</v>
      </c>
      <c r="P95" s="129">
        <f t="shared" si="34"/>
        <v>9</v>
      </c>
      <c r="Q95" s="17">
        <f t="shared" si="34"/>
        <v>9.7826086956521738</v>
      </c>
    </row>
    <row r="96" spans="1:17" ht="15" customHeight="1" x14ac:dyDescent="0.25">
      <c r="A96" s="86">
        <v>12</v>
      </c>
      <c r="B96" s="90">
        <v>60980</v>
      </c>
      <c r="C96" s="92" t="s">
        <v>54</v>
      </c>
      <c r="D96" s="97">
        <v>77</v>
      </c>
      <c r="E96" s="93">
        <v>2</v>
      </c>
      <c r="F96" s="98">
        <f t="shared" si="35"/>
        <v>2.5974025974025974</v>
      </c>
      <c r="G96" s="97">
        <v>36</v>
      </c>
      <c r="H96" s="88">
        <f t="shared" si="15"/>
        <v>46.753246753246756</v>
      </c>
      <c r="I96" s="97">
        <v>39</v>
      </c>
      <c r="J96" s="87">
        <f t="shared" si="30"/>
        <v>50.649350649350652</v>
      </c>
      <c r="K96" s="89">
        <f t="shared" si="31"/>
        <v>97.402597402597408</v>
      </c>
      <c r="L96" s="57"/>
      <c r="M96" s="135">
        <f t="shared" si="24"/>
        <v>77</v>
      </c>
      <c r="N96" s="131">
        <f t="shared" si="25"/>
        <v>75</v>
      </c>
      <c r="O96" s="130">
        <f t="shared" si="26"/>
        <v>97.402597402597408</v>
      </c>
      <c r="P96" s="129">
        <f t="shared" si="34"/>
        <v>2</v>
      </c>
      <c r="Q96" s="17">
        <f t="shared" si="34"/>
        <v>2.5974025974025974</v>
      </c>
    </row>
    <row r="97" spans="1:17" ht="15" customHeight="1" x14ac:dyDescent="0.25">
      <c r="A97" s="2">
        <v>13</v>
      </c>
      <c r="B97" s="90">
        <v>61080</v>
      </c>
      <c r="C97" s="92" t="s">
        <v>191</v>
      </c>
      <c r="D97" s="97">
        <v>149</v>
      </c>
      <c r="E97" s="93">
        <v>8</v>
      </c>
      <c r="F97" s="98">
        <f t="shared" si="35"/>
        <v>5.3691275167785237</v>
      </c>
      <c r="G97" s="97">
        <v>65</v>
      </c>
      <c r="H97" s="88">
        <f t="shared" si="15"/>
        <v>43.624161073825505</v>
      </c>
      <c r="I97" s="97">
        <v>76</v>
      </c>
      <c r="J97" s="87">
        <f t="shared" si="30"/>
        <v>51.006711409395976</v>
      </c>
      <c r="K97" s="89">
        <f t="shared" si="31"/>
        <v>94.630872483221481</v>
      </c>
      <c r="L97" s="57"/>
      <c r="M97" s="135">
        <f t="shared" si="24"/>
        <v>149</v>
      </c>
      <c r="N97" s="131">
        <f t="shared" si="25"/>
        <v>141</v>
      </c>
      <c r="O97" s="130">
        <f t="shared" si="26"/>
        <v>94.630872483221481</v>
      </c>
      <c r="P97" s="129">
        <f t="shared" si="34"/>
        <v>8</v>
      </c>
      <c r="Q97" s="17">
        <f t="shared" si="34"/>
        <v>5.3691275167785237</v>
      </c>
    </row>
    <row r="98" spans="1:17" ht="15" customHeight="1" x14ac:dyDescent="0.25">
      <c r="A98" s="5">
        <v>14</v>
      </c>
      <c r="B98" s="90">
        <v>61150</v>
      </c>
      <c r="C98" s="92" t="s">
        <v>192</v>
      </c>
      <c r="D98" s="97">
        <v>127</v>
      </c>
      <c r="E98" s="93">
        <v>1</v>
      </c>
      <c r="F98" s="98">
        <f t="shared" si="35"/>
        <v>0.78740157480314965</v>
      </c>
      <c r="G98" s="97">
        <v>66</v>
      </c>
      <c r="H98" s="88">
        <f t="shared" si="15"/>
        <v>51.968503937007874</v>
      </c>
      <c r="I98" s="97">
        <v>60</v>
      </c>
      <c r="J98" s="87">
        <f t="shared" si="30"/>
        <v>47.244094488188978</v>
      </c>
      <c r="K98" s="89">
        <f t="shared" si="31"/>
        <v>99.212598425196845</v>
      </c>
      <c r="L98" s="57"/>
      <c r="M98" s="135">
        <f t="shared" si="24"/>
        <v>127</v>
      </c>
      <c r="N98" s="131">
        <f t="shared" si="25"/>
        <v>126</v>
      </c>
      <c r="O98" s="130">
        <f t="shared" si="26"/>
        <v>99.212598425196845</v>
      </c>
      <c r="P98" s="129">
        <f t="shared" si="34"/>
        <v>1</v>
      </c>
      <c r="Q98" s="17">
        <f t="shared" si="34"/>
        <v>0.78740157480314965</v>
      </c>
    </row>
    <row r="99" spans="1:17" ht="15" customHeight="1" x14ac:dyDescent="0.25">
      <c r="A99" s="86">
        <v>15</v>
      </c>
      <c r="B99" s="90">
        <v>61210</v>
      </c>
      <c r="C99" s="92" t="s">
        <v>193</v>
      </c>
      <c r="D99" s="97">
        <v>75</v>
      </c>
      <c r="E99" s="93">
        <v>2</v>
      </c>
      <c r="F99" s="98">
        <f t="shared" si="35"/>
        <v>2.6666666666666665</v>
      </c>
      <c r="G99" s="97">
        <v>40</v>
      </c>
      <c r="H99" s="88">
        <f t="shared" si="15"/>
        <v>53.333333333333336</v>
      </c>
      <c r="I99" s="97">
        <v>33</v>
      </c>
      <c r="J99" s="87">
        <f t="shared" si="30"/>
        <v>44</v>
      </c>
      <c r="K99" s="89">
        <f t="shared" si="31"/>
        <v>97.333333333333329</v>
      </c>
      <c r="L99" s="57"/>
      <c r="M99" s="135">
        <f t="shared" si="24"/>
        <v>75</v>
      </c>
      <c r="N99" s="131">
        <f t="shared" si="25"/>
        <v>73</v>
      </c>
      <c r="O99" s="130">
        <f t="shared" si="26"/>
        <v>97.333333333333329</v>
      </c>
      <c r="P99" s="129">
        <f t="shared" si="34"/>
        <v>2</v>
      </c>
      <c r="Q99" s="17">
        <f t="shared" si="34"/>
        <v>2.6666666666666665</v>
      </c>
    </row>
    <row r="100" spans="1:17" ht="15" customHeight="1" x14ac:dyDescent="0.25">
      <c r="A100" s="86">
        <v>16</v>
      </c>
      <c r="B100" s="90">
        <v>61290</v>
      </c>
      <c r="C100" s="101" t="s">
        <v>58</v>
      </c>
      <c r="D100" s="97">
        <v>55</v>
      </c>
      <c r="E100" s="93"/>
      <c r="F100" s="98"/>
      <c r="G100" s="97">
        <v>27</v>
      </c>
      <c r="H100" s="88">
        <f t="shared" si="15"/>
        <v>49.090909090909093</v>
      </c>
      <c r="I100" s="97">
        <v>28</v>
      </c>
      <c r="J100" s="87">
        <f t="shared" si="30"/>
        <v>50.909090909090907</v>
      </c>
      <c r="K100" s="89">
        <f t="shared" si="31"/>
        <v>100</v>
      </c>
      <c r="L100" s="57"/>
      <c r="M100" s="135">
        <f t="shared" si="24"/>
        <v>55</v>
      </c>
      <c r="N100" s="131">
        <f t="shared" si="25"/>
        <v>55</v>
      </c>
      <c r="O100" s="130">
        <f t="shared" si="26"/>
        <v>100</v>
      </c>
      <c r="P100" s="129">
        <f t="shared" si="34"/>
        <v>0</v>
      </c>
      <c r="Q100" s="17">
        <f t="shared" si="34"/>
        <v>0</v>
      </c>
    </row>
    <row r="101" spans="1:17" ht="15" customHeight="1" x14ac:dyDescent="0.25">
      <c r="A101" s="86">
        <v>17</v>
      </c>
      <c r="B101" s="90">
        <v>61340</v>
      </c>
      <c r="C101" s="92" t="s">
        <v>194</v>
      </c>
      <c r="D101" s="97">
        <v>141</v>
      </c>
      <c r="E101" s="93">
        <v>4</v>
      </c>
      <c r="F101" s="98">
        <f t="shared" si="35"/>
        <v>2.8368794326241136</v>
      </c>
      <c r="G101" s="97">
        <v>72</v>
      </c>
      <c r="H101" s="88">
        <f t="shared" si="15"/>
        <v>51.063829787234042</v>
      </c>
      <c r="I101" s="97">
        <v>65</v>
      </c>
      <c r="J101" s="87">
        <f t="shared" si="30"/>
        <v>46.099290780141843</v>
      </c>
      <c r="K101" s="89">
        <f t="shared" si="31"/>
        <v>97.163120567375884</v>
      </c>
      <c r="L101" s="57"/>
      <c r="M101" s="135">
        <f t="shared" si="24"/>
        <v>141</v>
      </c>
      <c r="N101" s="131">
        <f t="shared" si="25"/>
        <v>137</v>
      </c>
      <c r="O101" s="130">
        <f t="shared" si="26"/>
        <v>97.163120567375884</v>
      </c>
      <c r="P101" s="129">
        <f t="shared" si="34"/>
        <v>4</v>
      </c>
      <c r="Q101" s="17">
        <f t="shared" si="34"/>
        <v>2.8368794326241136</v>
      </c>
    </row>
    <row r="102" spans="1:17" ht="15" customHeight="1" x14ac:dyDescent="0.25">
      <c r="A102" s="86">
        <v>18</v>
      </c>
      <c r="B102" s="90">
        <v>61390</v>
      </c>
      <c r="C102" s="92" t="s">
        <v>195</v>
      </c>
      <c r="D102" s="97">
        <v>83</v>
      </c>
      <c r="E102" s="93">
        <v>3</v>
      </c>
      <c r="F102" s="98">
        <f t="shared" si="35"/>
        <v>3.6144578313253013</v>
      </c>
      <c r="G102" s="97">
        <v>48</v>
      </c>
      <c r="H102" s="88">
        <f t="shared" si="15"/>
        <v>57.831325301204821</v>
      </c>
      <c r="I102" s="97">
        <v>32</v>
      </c>
      <c r="J102" s="87">
        <f t="shared" si="30"/>
        <v>38.554216867469883</v>
      </c>
      <c r="K102" s="89">
        <f t="shared" si="31"/>
        <v>96.385542168674704</v>
      </c>
      <c r="L102" s="57"/>
      <c r="M102" s="135">
        <f t="shared" si="24"/>
        <v>83</v>
      </c>
      <c r="N102" s="131">
        <f t="shared" si="25"/>
        <v>80</v>
      </c>
      <c r="O102" s="130">
        <f t="shared" si="26"/>
        <v>96.385542168674704</v>
      </c>
      <c r="P102" s="129">
        <f t="shared" si="34"/>
        <v>3</v>
      </c>
      <c r="Q102" s="17">
        <f t="shared" si="34"/>
        <v>3.6144578313253013</v>
      </c>
    </row>
    <row r="103" spans="1:17" ht="15" customHeight="1" x14ac:dyDescent="0.25">
      <c r="A103" s="86">
        <v>19</v>
      </c>
      <c r="B103" s="90">
        <v>61410</v>
      </c>
      <c r="C103" s="92" t="s">
        <v>196</v>
      </c>
      <c r="D103" s="97">
        <v>93</v>
      </c>
      <c r="E103" s="93">
        <v>2</v>
      </c>
      <c r="F103" s="98">
        <f t="shared" si="35"/>
        <v>2.150537634408602</v>
      </c>
      <c r="G103" s="97">
        <v>48</v>
      </c>
      <c r="H103" s="88">
        <f t="shared" si="15"/>
        <v>51.612903225806448</v>
      </c>
      <c r="I103" s="97">
        <v>43</v>
      </c>
      <c r="J103" s="87">
        <f t="shared" si="30"/>
        <v>46.236559139784944</v>
      </c>
      <c r="K103" s="89">
        <f t="shared" si="31"/>
        <v>97.849462365591393</v>
      </c>
      <c r="L103" s="57"/>
      <c r="M103" s="135">
        <f t="shared" si="24"/>
        <v>93</v>
      </c>
      <c r="N103" s="131">
        <f t="shared" si="25"/>
        <v>91</v>
      </c>
      <c r="O103" s="130">
        <f t="shared" si="26"/>
        <v>97.849462365591393</v>
      </c>
      <c r="P103" s="129">
        <f t="shared" si="34"/>
        <v>2</v>
      </c>
      <c r="Q103" s="17">
        <f t="shared" si="34"/>
        <v>2.150537634408602</v>
      </c>
    </row>
    <row r="104" spans="1:17" ht="15" customHeight="1" x14ac:dyDescent="0.25">
      <c r="A104" s="86">
        <v>20</v>
      </c>
      <c r="B104" s="90">
        <v>61430</v>
      </c>
      <c r="C104" s="92" t="s">
        <v>126</v>
      </c>
      <c r="D104" s="97">
        <v>263</v>
      </c>
      <c r="E104" s="93">
        <v>4</v>
      </c>
      <c r="F104" s="98">
        <f t="shared" si="35"/>
        <v>1.520912547528517</v>
      </c>
      <c r="G104" s="97">
        <v>129</v>
      </c>
      <c r="H104" s="88">
        <f t="shared" si="15"/>
        <v>49.049429657794676</v>
      </c>
      <c r="I104" s="97">
        <v>130</v>
      </c>
      <c r="J104" s="87">
        <f t="shared" si="30"/>
        <v>49.429657794676807</v>
      </c>
      <c r="K104" s="89">
        <f t="shared" si="31"/>
        <v>98.479087452471489</v>
      </c>
      <c r="L104" s="57"/>
      <c r="M104" s="135">
        <f t="shared" si="24"/>
        <v>263</v>
      </c>
      <c r="N104" s="131">
        <f t="shared" si="25"/>
        <v>259</v>
      </c>
      <c r="O104" s="130">
        <f t="shared" si="26"/>
        <v>98.479087452471489</v>
      </c>
      <c r="P104" s="129">
        <f t="shared" si="34"/>
        <v>4</v>
      </c>
      <c r="Q104" s="17">
        <f t="shared" si="34"/>
        <v>1.520912547528517</v>
      </c>
    </row>
    <row r="105" spans="1:17" ht="15" customHeight="1" x14ac:dyDescent="0.25">
      <c r="A105" s="3">
        <v>21</v>
      </c>
      <c r="B105" s="90">
        <v>61440</v>
      </c>
      <c r="C105" s="92" t="s">
        <v>197</v>
      </c>
      <c r="D105" s="97">
        <v>246</v>
      </c>
      <c r="E105" s="93">
        <v>7</v>
      </c>
      <c r="F105" s="98">
        <f t="shared" si="35"/>
        <v>2.845528455284553</v>
      </c>
      <c r="G105" s="97">
        <v>132</v>
      </c>
      <c r="H105" s="88">
        <f t="shared" si="15"/>
        <v>53.658536585365852</v>
      </c>
      <c r="I105" s="97">
        <v>107</v>
      </c>
      <c r="J105" s="87">
        <f t="shared" si="30"/>
        <v>43.49593495934959</v>
      </c>
      <c r="K105" s="89">
        <f t="shared" si="31"/>
        <v>97.154471544715449</v>
      </c>
      <c r="L105" s="57"/>
      <c r="M105" s="135">
        <f t="shared" si="24"/>
        <v>246</v>
      </c>
      <c r="N105" s="131">
        <f t="shared" si="25"/>
        <v>239</v>
      </c>
      <c r="O105" s="130">
        <f t="shared" si="26"/>
        <v>97.154471544715449</v>
      </c>
      <c r="P105" s="129">
        <f t="shared" si="34"/>
        <v>7</v>
      </c>
      <c r="Q105" s="17">
        <f t="shared" si="34"/>
        <v>2.845528455284553</v>
      </c>
    </row>
    <row r="106" spans="1:17" ht="15" customHeight="1" x14ac:dyDescent="0.25">
      <c r="A106" s="86">
        <v>22</v>
      </c>
      <c r="B106" s="90">
        <v>61450</v>
      </c>
      <c r="C106" s="92" t="s">
        <v>123</v>
      </c>
      <c r="D106" s="97">
        <v>187</v>
      </c>
      <c r="E106" s="93">
        <v>5</v>
      </c>
      <c r="F106" s="98">
        <f t="shared" si="35"/>
        <v>2.6737967914438503</v>
      </c>
      <c r="G106" s="97">
        <v>81</v>
      </c>
      <c r="H106" s="88">
        <f t="shared" si="15"/>
        <v>43.315508021390372</v>
      </c>
      <c r="I106" s="97">
        <v>101</v>
      </c>
      <c r="J106" s="87">
        <f t="shared" si="30"/>
        <v>54.010695187165773</v>
      </c>
      <c r="K106" s="89">
        <f t="shared" si="31"/>
        <v>97.326203208556151</v>
      </c>
      <c r="L106" s="57"/>
      <c r="M106" s="135">
        <f t="shared" si="24"/>
        <v>187</v>
      </c>
      <c r="N106" s="131">
        <f t="shared" si="25"/>
        <v>182</v>
      </c>
      <c r="O106" s="130">
        <f t="shared" si="26"/>
        <v>97.326203208556151</v>
      </c>
      <c r="P106" s="129">
        <f t="shared" si="34"/>
        <v>5</v>
      </c>
      <c r="Q106" s="17">
        <f t="shared" si="34"/>
        <v>2.6737967914438503</v>
      </c>
    </row>
    <row r="107" spans="1:17" ht="15" customHeight="1" x14ac:dyDescent="0.25">
      <c r="A107" s="86">
        <v>23</v>
      </c>
      <c r="B107" s="90">
        <v>61470</v>
      </c>
      <c r="C107" s="92" t="s">
        <v>63</v>
      </c>
      <c r="D107" s="97">
        <v>122</v>
      </c>
      <c r="E107" s="93">
        <v>2</v>
      </c>
      <c r="F107" s="98">
        <f t="shared" si="35"/>
        <v>1.639344262295082</v>
      </c>
      <c r="G107" s="97">
        <v>45</v>
      </c>
      <c r="H107" s="88">
        <f t="shared" si="15"/>
        <v>36.885245901639344</v>
      </c>
      <c r="I107" s="97">
        <v>75</v>
      </c>
      <c r="J107" s="87">
        <f t="shared" si="30"/>
        <v>61.475409836065573</v>
      </c>
      <c r="K107" s="89">
        <f t="shared" si="31"/>
        <v>98.360655737704917</v>
      </c>
      <c r="L107" s="57"/>
      <c r="M107" s="135">
        <f t="shared" si="24"/>
        <v>122</v>
      </c>
      <c r="N107" s="131">
        <f t="shared" si="25"/>
        <v>120</v>
      </c>
      <c r="O107" s="130">
        <f t="shared" si="26"/>
        <v>98.360655737704917</v>
      </c>
      <c r="P107" s="129">
        <f t="shared" si="34"/>
        <v>2</v>
      </c>
      <c r="Q107" s="17">
        <f t="shared" si="34"/>
        <v>1.639344262295082</v>
      </c>
    </row>
    <row r="108" spans="1:17" ht="15" customHeight="1" x14ac:dyDescent="0.25">
      <c r="A108" s="86">
        <v>24</v>
      </c>
      <c r="B108" s="90">
        <v>61490</v>
      </c>
      <c r="C108" s="92" t="s">
        <v>124</v>
      </c>
      <c r="D108" s="97">
        <v>275</v>
      </c>
      <c r="E108" s="93">
        <v>2</v>
      </c>
      <c r="F108" s="98">
        <f t="shared" si="35"/>
        <v>0.72727272727272729</v>
      </c>
      <c r="G108" s="97">
        <v>135</v>
      </c>
      <c r="H108" s="88">
        <f t="shared" si="15"/>
        <v>49.090909090909093</v>
      </c>
      <c r="I108" s="97">
        <v>138</v>
      </c>
      <c r="J108" s="87">
        <f t="shared" si="30"/>
        <v>50.18181818181818</v>
      </c>
      <c r="K108" s="89">
        <f t="shared" si="31"/>
        <v>99.272727272727266</v>
      </c>
      <c r="L108" s="57"/>
      <c r="M108" s="135">
        <f t="shared" si="24"/>
        <v>275</v>
      </c>
      <c r="N108" s="131">
        <f t="shared" si="25"/>
        <v>273</v>
      </c>
      <c r="O108" s="130">
        <f t="shared" si="26"/>
        <v>99.272727272727266</v>
      </c>
      <c r="P108" s="129">
        <f t="shared" si="34"/>
        <v>2</v>
      </c>
      <c r="Q108" s="17">
        <f t="shared" si="34"/>
        <v>0.72727272727272729</v>
      </c>
    </row>
    <row r="109" spans="1:17" ht="15" customHeight="1" x14ac:dyDescent="0.25">
      <c r="A109" s="86">
        <v>25</v>
      </c>
      <c r="B109" s="90">
        <v>61500</v>
      </c>
      <c r="C109" s="92" t="s">
        <v>125</v>
      </c>
      <c r="D109" s="97">
        <v>285</v>
      </c>
      <c r="E109" s="93">
        <v>20</v>
      </c>
      <c r="F109" s="98">
        <f t="shared" si="35"/>
        <v>7.0175438596491224</v>
      </c>
      <c r="G109" s="97">
        <v>141</v>
      </c>
      <c r="H109" s="88">
        <f t="shared" si="15"/>
        <v>49.473684210526315</v>
      </c>
      <c r="I109" s="97">
        <v>124</v>
      </c>
      <c r="J109" s="87">
        <f t="shared" si="30"/>
        <v>43.508771929824562</v>
      </c>
      <c r="K109" s="89">
        <f t="shared" si="31"/>
        <v>92.982456140350877</v>
      </c>
      <c r="L109" s="57"/>
      <c r="M109" s="135">
        <f t="shared" si="24"/>
        <v>285</v>
      </c>
      <c r="N109" s="131">
        <f t="shared" si="25"/>
        <v>265</v>
      </c>
      <c r="O109" s="130">
        <f t="shared" si="26"/>
        <v>92.982456140350877</v>
      </c>
      <c r="P109" s="402">
        <f t="shared" si="34"/>
        <v>20</v>
      </c>
      <c r="Q109" s="17">
        <f t="shared" si="34"/>
        <v>7.0175438596491224</v>
      </c>
    </row>
    <row r="110" spans="1:17" ht="15" customHeight="1" x14ac:dyDescent="0.25">
      <c r="A110" s="86">
        <v>26</v>
      </c>
      <c r="B110" s="90">
        <v>61510</v>
      </c>
      <c r="C110" s="92" t="s">
        <v>64</v>
      </c>
      <c r="D110" s="97">
        <v>175</v>
      </c>
      <c r="E110" s="93">
        <v>13</v>
      </c>
      <c r="F110" s="98">
        <f t="shared" si="35"/>
        <v>7.4285714285714288</v>
      </c>
      <c r="G110" s="97">
        <v>82</v>
      </c>
      <c r="H110" s="88">
        <f t="shared" si="15"/>
        <v>46.857142857142854</v>
      </c>
      <c r="I110" s="97">
        <v>80</v>
      </c>
      <c r="J110" s="87">
        <f t="shared" si="30"/>
        <v>45.714285714285715</v>
      </c>
      <c r="K110" s="89">
        <f t="shared" si="31"/>
        <v>92.571428571428569</v>
      </c>
      <c r="L110" s="57"/>
      <c r="M110" s="135">
        <f t="shared" si="24"/>
        <v>175</v>
      </c>
      <c r="N110" s="131">
        <f>O110*M110/100</f>
        <v>162</v>
      </c>
      <c r="O110" s="130">
        <f t="shared" si="26"/>
        <v>92.571428571428569</v>
      </c>
      <c r="P110" s="402">
        <f t="shared" si="34"/>
        <v>13</v>
      </c>
      <c r="Q110" s="17">
        <f t="shared" si="34"/>
        <v>7.4285714285714288</v>
      </c>
    </row>
    <row r="111" spans="1:17" ht="15" customHeight="1" x14ac:dyDescent="0.25">
      <c r="A111" s="86">
        <v>27</v>
      </c>
      <c r="B111" s="90">
        <v>61520</v>
      </c>
      <c r="C111" s="92" t="s">
        <v>198</v>
      </c>
      <c r="D111" s="97">
        <v>232</v>
      </c>
      <c r="E111" s="93">
        <v>8</v>
      </c>
      <c r="F111" s="98">
        <f t="shared" si="35"/>
        <v>3.4482758620689653</v>
      </c>
      <c r="G111" s="97">
        <v>110</v>
      </c>
      <c r="H111" s="88">
        <f t="shared" si="15"/>
        <v>47.413793103448278</v>
      </c>
      <c r="I111" s="97">
        <v>114</v>
      </c>
      <c r="J111" s="87">
        <f t="shared" si="30"/>
        <v>49.137931034482762</v>
      </c>
      <c r="K111" s="89">
        <f t="shared" si="31"/>
        <v>96.551724137931032</v>
      </c>
      <c r="L111" s="57"/>
      <c r="M111" s="135">
        <f t="shared" si="24"/>
        <v>232</v>
      </c>
      <c r="N111" s="131">
        <f t="shared" si="25"/>
        <v>224</v>
      </c>
      <c r="O111" s="130">
        <f t="shared" si="26"/>
        <v>96.551724137931032</v>
      </c>
      <c r="P111" s="129">
        <f t="shared" si="34"/>
        <v>8</v>
      </c>
      <c r="Q111" s="17">
        <f t="shared" si="34"/>
        <v>3.4482758620689653</v>
      </c>
    </row>
    <row r="112" spans="1:17" ht="15" customHeight="1" x14ac:dyDescent="0.25">
      <c r="A112" s="86">
        <v>28</v>
      </c>
      <c r="B112" s="90">
        <v>61540</v>
      </c>
      <c r="C112" s="101" t="s">
        <v>130</v>
      </c>
      <c r="D112" s="97">
        <v>209</v>
      </c>
      <c r="E112" s="93"/>
      <c r="F112" s="98"/>
      <c r="G112" s="97">
        <v>79</v>
      </c>
      <c r="H112" s="88">
        <f t="shared" si="15"/>
        <v>37.799043062200958</v>
      </c>
      <c r="I112" s="97">
        <v>130</v>
      </c>
      <c r="J112" s="87">
        <f t="shared" si="30"/>
        <v>62.200956937799042</v>
      </c>
      <c r="K112" s="89">
        <f t="shared" si="31"/>
        <v>100</v>
      </c>
      <c r="L112" s="57"/>
      <c r="M112" s="135">
        <f t="shared" si="24"/>
        <v>209</v>
      </c>
      <c r="N112" s="131">
        <f t="shared" si="25"/>
        <v>209</v>
      </c>
      <c r="O112" s="130">
        <f t="shared" si="26"/>
        <v>100</v>
      </c>
      <c r="P112" s="129">
        <f t="shared" si="34"/>
        <v>0</v>
      </c>
      <c r="Q112" s="17">
        <f t="shared" si="34"/>
        <v>0</v>
      </c>
    </row>
    <row r="113" spans="1:17" ht="15" customHeight="1" x14ac:dyDescent="0.25">
      <c r="A113" s="3">
        <v>29</v>
      </c>
      <c r="B113" s="12">
        <v>61560</v>
      </c>
      <c r="C113" s="11" t="s">
        <v>147</v>
      </c>
      <c r="D113" s="80">
        <v>376</v>
      </c>
      <c r="E113" s="77">
        <v>17</v>
      </c>
      <c r="F113" s="66">
        <f t="shared" si="35"/>
        <v>4.5212765957446805</v>
      </c>
      <c r="G113" s="80">
        <v>177</v>
      </c>
      <c r="H113" s="34">
        <f t="shared" si="15"/>
        <v>47.074468085106382</v>
      </c>
      <c r="I113" s="80">
        <v>182</v>
      </c>
      <c r="J113" s="20">
        <f t="shared" si="30"/>
        <v>48.404255319148938</v>
      </c>
      <c r="K113" s="67">
        <f t="shared" si="31"/>
        <v>95.478723404255319</v>
      </c>
      <c r="L113" s="57"/>
      <c r="M113" s="135">
        <f t="shared" si="24"/>
        <v>376</v>
      </c>
      <c r="N113" s="131">
        <f t="shared" si="25"/>
        <v>359</v>
      </c>
      <c r="O113" s="130">
        <f t="shared" si="26"/>
        <v>95.478723404255319</v>
      </c>
      <c r="P113" s="402">
        <f t="shared" si="34"/>
        <v>17</v>
      </c>
      <c r="Q113" s="17">
        <f t="shared" si="34"/>
        <v>4.5212765957446805</v>
      </c>
    </row>
    <row r="114" spans="1:17" ht="15" customHeight="1" thickBot="1" x14ac:dyDescent="0.3">
      <c r="A114" s="2">
        <v>30</v>
      </c>
      <c r="B114" s="12">
        <v>61570</v>
      </c>
      <c r="C114" s="11" t="s">
        <v>148</v>
      </c>
      <c r="D114" s="80">
        <v>151</v>
      </c>
      <c r="E114" s="77">
        <v>13</v>
      </c>
      <c r="F114" s="66">
        <f t="shared" si="35"/>
        <v>8.6092715231788084</v>
      </c>
      <c r="G114" s="80">
        <v>78</v>
      </c>
      <c r="H114" s="34">
        <f t="shared" si="15"/>
        <v>51.65562913907285</v>
      </c>
      <c r="I114" s="80">
        <v>60</v>
      </c>
      <c r="J114" s="20">
        <f t="shared" si="30"/>
        <v>39.735099337748345</v>
      </c>
      <c r="K114" s="67">
        <f t="shared" si="31"/>
        <v>91.390728476821195</v>
      </c>
      <c r="L114" s="57"/>
      <c r="M114" s="141">
        <f t="shared" si="24"/>
        <v>151</v>
      </c>
      <c r="N114" s="142">
        <f t="shared" si="25"/>
        <v>138</v>
      </c>
      <c r="O114" s="143">
        <f t="shared" si="26"/>
        <v>91.390728476821195</v>
      </c>
      <c r="P114" s="401">
        <f t="shared" si="34"/>
        <v>13</v>
      </c>
      <c r="Q114" s="21">
        <f t="shared" si="34"/>
        <v>8.6092715231788084</v>
      </c>
    </row>
    <row r="115" spans="1:17" ht="15" customHeight="1" thickBot="1" x14ac:dyDescent="0.3">
      <c r="A115" s="46"/>
      <c r="B115" s="45"/>
      <c r="C115" s="31" t="s">
        <v>118</v>
      </c>
      <c r="D115" s="47">
        <f>SUM(D116:D124)</f>
        <v>1224</v>
      </c>
      <c r="E115" s="48">
        <f>SUM(E116:E124)</f>
        <v>65</v>
      </c>
      <c r="F115" s="49">
        <f>E115*100/D115</f>
        <v>5.3104575163398691</v>
      </c>
      <c r="G115" s="47">
        <f>SUM(G116:G124)</f>
        <v>561</v>
      </c>
      <c r="H115" s="33">
        <f>G115*100/D115</f>
        <v>45.833333333333336</v>
      </c>
      <c r="I115" s="47">
        <f>SUM(I116:I124)</f>
        <v>598</v>
      </c>
      <c r="J115" s="33">
        <f>I115*100/D115</f>
        <v>48.856209150326798</v>
      </c>
      <c r="K115" s="50">
        <f>AVERAGE(K116:K124)</f>
        <v>96.840857715637952</v>
      </c>
      <c r="L115" s="57"/>
      <c r="M115" s="159">
        <f t="shared" si="24"/>
        <v>1224</v>
      </c>
      <c r="N115" s="160">
        <f>SUM(N116:N124)</f>
        <v>1159</v>
      </c>
      <c r="O115" s="161">
        <f t="shared" si="26"/>
        <v>96.840857715637952</v>
      </c>
      <c r="P115" s="162">
        <f>SUM(P116:P124)</f>
        <v>65</v>
      </c>
      <c r="Q115" s="128">
        <f>F115</f>
        <v>5.3104575163398691</v>
      </c>
    </row>
    <row r="116" spans="1:17" ht="15" customHeight="1" x14ac:dyDescent="0.25">
      <c r="A116" s="1">
        <v>1</v>
      </c>
      <c r="B116" s="15">
        <v>70020</v>
      </c>
      <c r="C116" s="110" t="s">
        <v>65</v>
      </c>
      <c r="D116" s="99">
        <v>116</v>
      </c>
      <c r="E116" s="95"/>
      <c r="F116" s="70"/>
      <c r="G116" s="99">
        <v>38</v>
      </c>
      <c r="H116" s="29">
        <f t="shared" si="15"/>
        <v>32.758620689655174</v>
      </c>
      <c r="I116" s="99">
        <v>78</v>
      </c>
      <c r="J116" s="16">
        <f t="shared" si="30"/>
        <v>67.241379310344826</v>
      </c>
      <c r="K116" s="71">
        <f t="shared" si="31"/>
        <v>100</v>
      </c>
      <c r="L116" s="57"/>
      <c r="M116" s="145">
        <f t="shared" si="24"/>
        <v>116</v>
      </c>
      <c r="N116" s="132">
        <f t="shared" si="25"/>
        <v>116</v>
      </c>
      <c r="O116" s="133">
        <f t="shared" si="26"/>
        <v>100</v>
      </c>
      <c r="P116" s="134">
        <f t="shared" ref="P116:Q124" si="36">E116</f>
        <v>0</v>
      </c>
      <c r="Q116" s="127">
        <f t="shared" si="36"/>
        <v>0</v>
      </c>
    </row>
    <row r="117" spans="1:17" ht="15" customHeight="1" x14ac:dyDescent="0.25">
      <c r="A117" s="86">
        <v>2</v>
      </c>
      <c r="B117" s="90">
        <v>70110</v>
      </c>
      <c r="C117" s="92" t="s">
        <v>67</v>
      </c>
      <c r="D117" s="94">
        <v>87</v>
      </c>
      <c r="E117" s="94">
        <v>3</v>
      </c>
      <c r="F117" s="98">
        <f t="shared" ref="F117:F121" si="37">E117*100/D117</f>
        <v>3.4482758620689653</v>
      </c>
      <c r="G117" s="97">
        <v>38</v>
      </c>
      <c r="H117" s="88">
        <f>G117*100/D117</f>
        <v>43.678160919540232</v>
      </c>
      <c r="I117" s="97">
        <v>46</v>
      </c>
      <c r="J117" s="87">
        <f>I117*100/D117</f>
        <v>52.873563218390807</v>
      </c>
      <c r="K117" s="89">
        <f>(G117+I117)*100/D117</f>
        <v>96.551724137931032</v>
      </c>
      <c r="L117" s="57"/>
      <c r="M117" s="135">
        <f t="shared" si="24"/>
        <v>87</v>
      </c>
      <c r="N117" s="131">
        <f t="shared" si="25"/>
        <v>84</v>
      </c>
      <c r="O117" s="130">
        <f t="shared" si="26"/>
        <v>96.551724137931032</v>
      </c>
      <c r="P117" s="129">
        <f t="shared" si="36"/>
        <v>3</v>
      </c>
      <c r="Q117" s="17">
        <f t="shared" si="36"/>
        <v>3.4482758620689653</v>
      </c>
    </row>
    <row r="118" spans="1:17" ht="15" customHeight="1" x14ac:dyDescent="0.25">
      <c r="A118" s="86">
        <v>3</v>
      </c>
      <c r="B118" s="90">
        <v>70021</v>
      </c>
      <c r="C118" s="92" t="s">
        <v>66</v>
      </c>
      <c r="D118" s="97">
        <v>49</v>
      </c>
      <c r="E118" s="93">
        <v>3</v>
      </c>
      <c r="F118" s="98">
        <f t="shared" si="37"/>
        <v>6.1224489795918364</v>
      </c>
      <c r="G118" s="97">
        <v>28</v>
      </c>
      <c r="H118" s="88">
        <f t="shared" si="15"/>
        <v>57.142857142857146</v>
      </c>
      <c r="I118" s="97">
        <v>18</v>
      </c>
      <c r="J118" s="87">
        <f t="shared" si="30"/>
        <v>36.734693877551024</v>
      </c>
      <c r="K118" s="89">
        <f t="shared" si="31"/>
        <v>93.877551020408163</v>
      </c>
      <c r="L118" s="57"/>
      <c r="M118" s="135">
        <f t="shared" si="24"/>
        <v>49</v>
      </c>
      <c r="N118" s="131">
        <f t="shared" si="25"/>
        <v>46</v>
      </c>
      <c r="O118" s="130">
        <f t="shared" si="26"/>
        <v>93.877551020408163</v>
      </c>
      <c r="P118" s="129">
        <f t="shared" si="36"/>
        <v>3</v>
      </c>
      <c r="Q118" s="17">
        <f t="shared" si="36"/>
        <v>6.1224489795918364</v>
      </c>
    </row>
    <row r="119" spans="1:17" ht="15" customHeight="1" x14ac:dyDescent="0.25">
      <c r="A119" s="3">
        <v>4</v>
      </c>
      <c r="B119" s="90">
        <v>70040</v>
      </c>
      <c r="C119" s="101" t="s">
        <v>101</v>
      </c>
      <c r="D119" s="97">
        <v>74</v>
      </c>
      <c r="E119" s="93"/>
      <c r="F119" s="98"/>
      <c r="G119" s="97">
        <v>28</v>
      </c>
      <c r="H119" s="88">
        <f t="shared" si="15"/>
        <v>37.837837837837839</v>
      </c>
      <c r="I119" s="97">
        <v>46</v>
      </c>
      <c r="J119" s="87">
        <f t="shared" si="30"/>
        <v>62.162162162162161</v>
      </c>
      <c r="K119" s="89">
        <f t="shared" si="31"/>
        <v>100</v>
      </c>
      <c r="L119" s="57"/>
      <c r="M119" s="135">
        <f t="shared" si="24"/>
        <v>74</v>
      </c>
      <c r="N119" s="131">
        <f t="shared" si="25"/>
        <v>74</v>
      </c>
      <c r="O119" s="130">
        <f t="shared" si="26"/>
        <v>100</v>
      </c>
      <c r="P119" s="129">
        <f t="shared" si="36"/>
        <v>0</v>
      </c>
      <c r="Q119" s="17">
        <f t="shared" si="36"/>
        <v>0</v>
      </c>
    </row>
    <row r="120" spans="1:17" ht="15" customHeight="1" x14ac:dyDescent="0.25">
      <c r="A120" s="6">
        <v>5</v>
      </c>
      <c r="B120" s="90">
        <v>70100</v>
      </c>
      <c r="C120" s="101" t="s">
        <v>199</v>
      </c>
      <c r="D120" s="97">
        <v>85</v>
      </c>
      <c r="E120" s="93"/>
      <c r="F120" s="98"/>
      <c r="G120" s="97">
        <v>32</v>
      </c>
      <c r="H120" s="88">
        <f>G120*100/D120</f>
        <v>37.647058823529413</v>
      </c>
      <c r="I120" s="97">
        <v>53</v>
      </c>
      <c r="J120" s="87">
        <f>I120*100/D120</f>
        <v>62.352941176470587</v>
      </c>
      <c r="K120" s="89">
        <f>(G120+I120)*100/D120</f>
        <v>100</v>
      </c>
      <c r="L120" s="57"/>
      <c r="M120" s="135">
        <f t="shared" si="24"/>
        <v>85</v>
      </c>
      <c r="N120" s="131">
        <f t="shared" si="25"/>
        <v>85</v>
      </c>
      <c r="O120" s="130">
        <f t="shared" si="26"/>
        <v>100</v>
      </c>
      <c r="P120" s="129">
        <f t="shared" si="36"/>
        <v>0</v>
      </c>
      <c r="Q120" s="17">
        <f t="shared" si="36"/>
        <v>0</v>
      </c>
    </row>
    <row r="121" spans="1:17" ht="15" customHeight="1" x14ac:dyDescent="0.25">
      <c r="A121" s="91">
        <v>6</v>
      </c>
      <c r="B121" s="90">
        <v>70270</v>
      </c>
      <c r="C121" s="92" t="s">
        <v>68</v>
      </c>
      <c r="D121" s="97">
        <v>67</v>
      </c>
      <c r="E121" s="93">
        <v>2</v>
      </c>
      <c r="F121" s="98">
        <f t="shared" si="37"/>
        <v>2.9850746268656718</v>
      </c>
      <c r="G121" s="97">
        <v>42</v>
      </c>
      <c r="H121" s="88">
        <f>G121*100/D121</f>
        <v>62.686567164179102</v>
      </c>
      <c r="I121" s="97">
        <v>23</v>
      </c>
      <c r="J121" s="87">
        <f>I121*100/D121</f>
        <v>34.328358208955223</v>
      </c>
      <c r="K121" s="89">
        <f>(G121+I121)*100/D121</f>
        <v>97.014925373134332</v>
      </c>
      <c r="L121" s="57"/>
      <c r="M121" s="135">
        <f t="shared" si="24"/>
        <v>67</v>
      </c>
      <c r="N121" s="131">
        <f t="shared" si="25"/>
        <v>65</v>
      </c>
      <c r="O121" s="130">
        <f t="shared" si="26"/>
        <v>97.014925373134332</v>
      </c>
      <c r="P121" s="129">
        <f t="shared" si="36"/>
        <v>2</v>
      </c>
      <c r="Q121" s="17">
        <f t="shared" si="36"/>
        <v>2.9850746268656718</v>
      </c>
    </row>
    <row r="122" spans="1:17" ht="15" customHeight="1" x14ac:dyDescent="0.25">
      <c r="A122" s="91">
        <v>7</v>
      </c>
      <c r="B122" s="90">
        <v>70510</v>
      </c>
      <c r="C122" s="108" t="s">
        <v>69</v>
      </c>
      <c r="D122" s="97">
        <v>37</v>
      </c>
      <c r="E122" s="93"/>
      <c r="F122" s="98"/>
      <c r="G122" s="97">
        <v>21</v>
      </c>
      <c r="H122" s="88">
        <f>G122*100/D122</f>
        <v>56.756756756756758</v>
      </c>
      <c r="I122" s="97">
        <v>16</v>
      </c>
      <c r="J122" s="87">
        <f>I122*100/D122</f>
        <v>43.243243243243242</v>
      </c>
      <c r="K122" s="89">
        <f>(G122+I122)*100/D122</f>
        <v>100</v>
      </c>
      <c r="L122" s="57"/>
      <c r="M122" s="135">
        <f t="shared" si="24"/>
        <v>37</v>
      </c>
      <c r="N122" s="131">
        <f t="shared" si="25"/>
        <v>37</v>
      </c>
      <c r="O122" s="130">
        <f t="shared" si="26"/>
        <v>100</v>
      </c>
      <c r="P122" s="129">
        <f t="shared" si="36"/>
        <v>0</v>
      </c>
      <c r="Q122" s="17">
        <f t="shared" si="36"/>
        <v>0</v>
      </c>
    </row>
    <row r="123" spans="1:17" ht="15" customHeight="1" x14ac:dyDescent="0.25">
      <c r="A123" s="91">
        <v>8</v>
      </c>
      <c r="B123" s="90">
        <v>10880</v>
      </c>
      <c r="C123" s="92" t="s">
        <v>200</v>
      </c>
      <c r="D123" s="97">
        <v>404</v>
      </c>
      <c r="E123" s="93">
        <v>35</v>
      </c>
      <c r="F123" s="98">
        <f>E123*100/D123</f>
        <v>8.6633663366336631</v>
      </c>
      <c r="G123" s="97">
        <v>169</v>
      </c>
      <c r="H123" s="88">
        <f>G123*100/D123</f>
        <v>41.831683168316829</v>
      </c>
      <c r="I123" s="97">
        <v>200</v>
      </c>
      <c r="J123" s="87">
        <f>I123*100/D123</f>
        <v>49.504950495049506</v>
      </c>
      <c r="K123" s="89">
        <f>(G123+I123)*100/D123</f>
        <v>91.336633663366342</v>
      </c>
      <c r="L123" s="57"/>
      <c r="M123" s="141">
        <f t="shared" si="24"/>
        <v>404</v>
      </c>
      <c r="N123" s="142">
        <f t="shared" si="25"/>
        <v>369</v>
      </c>
      <c r="O123" s="143">
        <f t="shared" si="26"/>
        <v>91.336633663366342</v>
      </c>
      <c r="P123" s="401">
        <f t="shared" si="36"/>
        <v>35</v>
      </c>
      <c r="Q123" s="21">
        <f t="shared" si="36"/>
        <v>8.6633663366336631</v>
      </c>
    </row>
    <row r="124" spans="1:17" ht="15" customHeight="1" thickBot="1" x14ac:dyDescent="0.3">
      <c r="A124" s="240">
        <v>9</v>
      </c>
      <c r="B124" s="27">
        <v>10890</v>
      </c>
      <c r="C124" s="115" t="s">
        <v>201</v>
      </c>
      <c r="D124" s="100">
        <v>305</v>
      </c>
      <c r="E124" s="96">
        <v>22</v>
      </c>
      <c r="F124" s="72">
        <f>E124*100/D124</f>
        <v>7.2131147540983607</v>
      </c>
      <c r="G124" s="100">
        <v>165</v>
      </c>
      <c r="H124" s="36">
        <f>G124*100/D124</f>
        <v>54.098360655737707</v>
      </c>
      <c r="I124" s="100">
        <v>118</v>
      </c>
      <c r="J124" s="28">
        <f>I124*100/D124</f>
        <v>38.688524590163937</v>
      </c>
      <c r="K124" s="73">
        <f>(G124+I124)*100/D124</f>
        <v>92.786885245901644</v>
      </c>
      <c r="L124" s="57"/>
      <c r="M124" s="136">
        <f t="shared" si="24"/>
        <v>305</v>
      </c>
      <c r="N124" s="137">
        <f t="shared" si="25"/>
        <v>283</v>
      </c>
      <c r="O124" s="138">
        <f t="shared" si="26"/>
        <v>92.786885245901644</v>
      </c>
      <c r="P124" s="403">
        <f t="shared" si="36"/>
        <v>22</v>
      </c>
      <c r="Q124" s="140">
        <f t="shared" si="36"/>
        <v>7.2131147540983607</v>
      </c>
    </row>
    <row r="125" spans="1:17" ht="15.75" thickBot="1" x14ac:dyDescent="0.3">
      <c r="G125" s="381" t="s">
        <v>108</v>
      </c>
      <c r="H125" s="381"/>
      <c r="I125" s="381"/>
      <c r="J125" s="381"/>
      <c r="K125" s="237">
        <f>AVERAGE(K8:K16,K18:K29,K31:K47,K49:K68,K70:K83,K85:K114,K116:K124)</f>
        <v>95.937227876526748</v>
      </c>
    </row>
  </sheetData>
  <mergeCells count="7">
    <mergeCell ref="G125:J125"/>
    <mergeCell ref="C2:D2"/>
    <mergeCell ref="A4:A5"/>
    <mergeCell ref="B4:B5"/>
    <mergeCell ref="C4:C5"/>
    <mergeCell ref="D4:D5"/>
    <mergeCell ref="E4:K4"/>
  </mergeCells>
  <conditionalFormatting sqref="F6:F124">
    <cfRule type="cellIs" dxfId="305" priority="6" operator="equal">
      <formula>0</formula>
    </cfRule>
    <cfRule type="cellIs" dxfId="304" priority="7" operator="between">
      <formula>0.1</formula>
      <formula>10</formula>
    </cfRule>
    <cfRule type="cellIs" dxfId="303" priority="8" operator="greaterThanOrEqual">
      <formula>10</formula>
    </cfRule>
  </conditionalFormatting>
  <conditionalFormatting sqref="E7:E124">
    <cfRule type="cellIs" dxfId="302" priority="5" operator="equal">
      <formula>0</formula>
    </cfRule>
  </conditionalFormatting>
  <conditionalFormatting sqref="O6:O124">
    <cfRule type="cellIs" dxfId="301" priority="4" operator="between">
      <formula>98</formula>
      <formula>100</formula>
    </cfRule>
  </conditionalFormatting>
  <conditionalFormatting sqref="Q7:Q124">
    <cfRule type="cellIs" dxfId="300" priority="2" operator="greaterThanOrEqual">
      <formula>10</formula>
    </cfRule>
    <cfRule type="cellIs" dxfId="299" priority="3" operator="equal">
      <formula>0</formula>
    </cfRule>
  </conditionalFormatting>
  <conditionalFormatting sqref="K6:K125">
    <cfRule type="cellIs" dxfId="298" priority="116" stopIfTrue="1" operator="equal">
      <formula>$K$125</formula>
    </cfRule>
    <cfRule type="cellIs" dxfId="297" priority="117" stopIfTrue="1" operator="lessThan">
      <formula>75</formula>
    </cfRule>
    <cfRule type="cellIs" dxfId="296" priority="118" stopIfTrue="1" operator="between">
      <formula>$K$125</formula>
      <formula>75</formula>
    </cfRule>
    <cfRule type="cellIs" dxfId="295" priority="119" stopIfTrue="1" operator="between">
      <formula>98</formula>
      <formula>$K$125</formula>
    </cfRule>
    <cfRule type="cellIs" dxfId="294" priority="120" stopIfTrue="1" operator="between">
      <formula>100</formula>
      <formula>98</formula>
    </cfRule>
  </conditionalFormatting>
  <conditionalFormatting sqref="O8:O124">
    <cfRule type="cellIs" dxfId="293" priority="1" operator="lessThan">
      <formula>75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zoomScale="90" zoomScaleNormal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style="85" customWidth="1"/>
    <col min="2" max="2" width="9.7109375" style="85" customWidth="1"/>
    <col min="3" max="3" width="31.7109375" style="85" customWidth="1"/>
    <col min="4" max="4" width="7.85546875" style="85" customWidth="1"/>
    <col min="5" max="5" width="8.5703125" style="85" customWidth="1"/>
    <col min="6" max="6" width="7.7109375" style="85" customWidth="1"/>
    <col min="7" max="7" width="8.7109375" style="85" customWidth="1"/>
    <col min="8" max="8" width="7.7109375" style="85" customWidth="1"/>
    <col min="9" max="9" width="8.7109375" style="85" customWidth="1"/>
    <col min="10" max="10" width="7.7109375" style="85" customWidth="1"/>
    <col min="11" max="11" width="8.7109375" style="85" customWidth="1"/>
    <col min="12" max="12" width="7.7109375" style="85" customWidth="1"/>
    <col min="13" max="13" width="10.7109375" style="85" customWidth="1"/>
    <col min="14" max="17" width="9.7109375" style="85" customWidth="1"/>
    <col min="18" max="16384" width="9.140625" style="85"/>
  </cols>
  <sheetData>
    <row r="1" spans="1:19" x14ac:dyDescent="0.25">
      <c r="M1" s="390"/>
      <c r="N1" s="103" t="s">
        <v>132</v>
      </c>
    </row>
    <row r="2" spans="1:19" ht="15.75" x14ac:dyDescent="0.25">
      <c r="C2" s="368" t="s">
        <v>107</v>
      </c>
      <c r="D2" s="368"/>
      <c r="K2" s="14">
        <v>2024</v>
      </c>
      <c r="M2" s="105"/>
      <c r="N2" s="103" t="s">
        <v>211</v>
      </c>
    </row>
    <row r="3" spans="1:19" ht="15.75" thickBot="1" x14ac:dyDescent="0.3">
      <c r="M3" s="163"/>
      <c r="N3" s="103" t="s">
        <v>134</v>
      </c>
    </row>
    <row r="4" spans="1:19" ht="15" customHeight="1" thickBot="1" x14ac:dyDescent="0.3">
      <c r="A4" s="382" t="s">
        <v>0</v>
      </c>
      <c r="B4" s="384" t="s">
        <v>102</v>
      </c>
      <c r="C4" s="384" t="s">
        <v>103</v>
      </c>
      <c r="D4" s="386" t="s">
        <v>109</v>
      </c>
      <c r="E4" s="388" t="s">
        <v>105</v>
      </c>
      <c r="F4" s="388"/>
      <c r="G4" s="388"/>
      <c r="H4" s="388"/>
      <c r="I4" s="388"/>
      <c r="J4" s="388"/>
      <c r="K4" s="389"/>
      <c r="M4" s="104"/>
      <c r="N4" s="103" t="s">
        <v>135</v>
      </c>
    </row>
    <row r="5" spans="1:19" ht="40.5" customHeight="1" thickBot="1" x14ac:dyDescent="0.3">
      <c r="A5" s="383"/>
      <c r="B5" s="385" t="s">
        <v>104</v>
      </c>
      <c r="C5" s="385"/>
      <c r="D5" s="387"/>
      <c r="E5" s="23" t="s">
        <v>121</v>
      </c>
      <c r="F5" s="23" t="s">
        <v>1</v>
      </c>
      <c r="G5" s="24" t="s">
        <v>2</v>
      </c>
      <c r="H5" s="24" t="s">
        <v>1</v>
      </c>
      <c r="I5" s="25" t="s">
        <v>3</v>
      </c>
      <c r="J5" s="24" t="s">
        <v>1</v>
      </c>
      <c r="K5" s="26" t="s">
        <v>106</v>
      </c>
      <c r="M5" s="146" t="s">
        <v>136</v>
      </c>
      <c r="N5" s="147" t="s">
        <v>138</v>
      </c>
      <c r="O5" s="147" t="s">
        <v>137</v>
      </c>
      <c r="P5" s="147" t="s">
        <v>139</v>
      </c>
      <c r="Q5" s="148" t="s">
        <v>140</v>
      </c>
    </row>
    <row r="6" spans="1:19" ht="15" customHeight="1" thickBot="1" x14ac:dyDescent="0.3">
      <c r="A6" s="37"/>
      <c r="B6" s="38"/>
      <c r="C6" s="39" t="s">
        <v>110</v>
      </c>
      <c r="D6" s="38">
        <f>D7+D17+D30+D48+D69+D84+D115</f>
        <v>13044</v>
      </c>
      <c r="E6" s="38">
        <f>E7+E17+E30+E48+E69+E84+E115</f>
        <v>512</v>
      </c>
      <c r="F6" s="62">
        <f>E6*100/D6</f>
        <v>3.9251763262802819</v>
      </c>
      <c r="G6" s="53">
        <f>G7+G17+G30+G48+G69+G84+G115</f>
        <v>6309</v>
      </c>
      <c r="H6" s="61">
        <f t="shared" ref="H6:H69" si="0">G6*100/D6</f>
        <v>48.367065317387308</v>
      </c>
      <c r="I6" s="54">
        <f>I7+I17+I30+I48+I69+I84+I115</f>
        <v>6223</v>
      </c>
      <c r="J6" s="61">
        <f>I6*100/D6</f>
        <v>47.707758356332413</v>
      </c>
      <c r="K6" s="60">
        <f t="shared" ref="K6" si="1">(G6+I6)*100/D6</f>
        <v>96.07482367371972</v>
      </c>
      <c r="L6" s="57"/>
      <c r="M6" s="154">
        <f>D6</f>
        <v>13044</v>
      </c>
      <c r="N6" s="155">
        <f>N7+N17+N30+N48+N69+N84+N115</f>
        <v>12532</v>
      </c>
      <c r="O6" s="156">
        <f>K6</f>
        <v>96.07482367371972</v>
      </c>
      <c r="P6" s="157">
        <f>P7+P17+P30+P48+P69+P84+P115</f>
        <v>512</v>
      </c>
      <c r="Q6" s="158">
        <f>F6</f>
        <v>3.9251763262802819</v>
      </c>
    </row>
    <row r="7" spans="1:19" ht="15" customHeight="1" thickBot="1" x14ac:dyDescent="0.3">
      <c r="A7" s="40"/>
      <c r="B7" s="41"/>
      <c r="C7" s="42" t="s">
        <v>111</v>
      </c>
      <c r="D7" s="41">
        <f>SUM(D8:D16)</f>
        <v>900</v>
      </c>
      <c r="E7" s="41">
        <f>SUM(E8:E16)</f>
        <v>37</v>
      </c>
      <c r="F7" s="55">
        <f>E7*100/D7</f>
        <v>4.1111111111111107</v>
      </c>
      <c r="G7" s="32">
        <f>SUM(G8:G16)</f>
        <v>446</v>
      </c>
      <c r="H7" s="56">
        <f t="shared" si="0"/>
        <v>49.555555555555557</v>
      </c>
      <c r="I7" s="31">
        <f>SUM(I8:I16)</f>
        <v>417</v>
      </c>
      <c r="J7" s="56">
        <f t="shared" ref="J7:J10" si="2">I7*100/D7</f>
        <v>46.333333333333336</v>
      </c>
      <c r="K7" s="58">
        <f>AVERAGE(K8:K16)</f>
        <v>96.292945744090432</v>
      </c>
      <c r="L7" s="57"/>
      <c r="M7" s="159">
        <f t="shared" ref="M7:M70" si="3">D7</f>
        <v>900</v>
      </c>
      <c r="N7" s="160">
        <f>SUM(N8:N16)</f>
        <v>863</v>
      </c>
      <c r="O7" s="161">
        <f t="shared" ref="O7:O70" si="4">K7</f>
        <v>96.292945744090432</v>
      </c>
      <c r="P7" s="162">
        <f>SUM(P8:P16)</f>
        <v>37</v>
      </c>
      <c r="Q7" s="128">
        <f>F7</f>
        <v>4.1111111111111107</v>
      </c>
      <c r="S7" s="57"/>
    </row>
    <row r="8" spans="1:19" ht="15" customHeight="1" x14ac:dyDescent="0.25">
      <c r="A8" s="1">
        <v>1</v>
      </c>
      <c r="B8" s="90">
        <v>10003</v>
      </c>
      <c r="C8" s="101" t="s">
        <v>71</v>
      </c>
      <c r="D8" s="97">
        <v>40</v>
      </c>
      <c r="E8" s="93"/>
      <c r="F8" s="98"/>
      <c r="G8" s="97">
        <v>25</v>
      </c>
      <c r="H8" s="88">
        <f t="shared" si="0"/>
        <v>62.5</v>
      </c>
      <c r="I8" s="97">
        <v>15</v>
      </c>
      <c r="J8" s="87">
        <f>I8*100/D8</f>
        <v>37.5</v>
      </c>
      <c r="K8" s="17">
        <f>(G8+I8)*100/D8</f>
        <v>100</v>
      </c>
      <c r="M8" s="145">
        <f t="shared" si="3"/>
        <v>40</v>
      </c>
      <c r="N8" s="132">
        <f t="shared" ref="N8:N71" si="5">O8*M8/100</f>
        <v>40</v>
      </c>
      <c r="O8" s="133">
        <f t="shared" si="4"/>
        <v>100</v>
      </c>
      <c r="P8" s="134">
        <f>E8</f>
        <v>0</v>
      </c>
      <c r="Q8" s="127">
        <f>F8</f>
        <v>0</v>
      </c>
    </row>
    <row r="9" spans="1:19" ht="15" customHeight="1" x14ac:dyDescent="0.25">
      <c r="A9" s="86">
        <v>2</v>
      </c>
      <c r="B9" s="90">
        <v>10002</v>
      </c>
      <c r="C9" s="92" t="s">
        <v>151</v>
      </c>
      <c r="D9" s="97">
        <v>120</v>
      </c>
      <c r="E9" s="93">
        <v>3</v>
      </c>
      <c r="F9" s="98">
        <f t="shared" ref="F9" si="6">E9*100/D9</f>
        <v>2.5</v>
      </c>
      <c r="G9" s="97">
        <v>45</v>
      </c>
      <c r="H9" s="88">
        <f t="shared" si="0"/>
        <v>37.5</v>
      </c>
      <c r="I9" s="94">
        <v>72</v>
      </c>
      <c r="J9" s="87">
        <f t="shared" si="2"/>
        <v>60</v>
      </c>
      <c r="K9" s="17">
        <f t="shared" ref="K9:K10" si="7">(G9+I9)*100/D9</f>
        <v>97.5</v>
      </c>
      <c r="M9" s="135">
        <f t="shared" si="3"/>
        <v>120</v>
      </c>
      <c r="N9" s="131">
        <f t="shared" si="5"/>
        <v>117</v>
      </c>
      <c r="O9" s="130">
        <f t="shared" si="4"/>
        <v>97.5</v>
      </c>
      <c r="P9" s="129">
        <f t="shared" ref="P9:Q16" si="8">E9</f>
        <v>3</v>
      </c>
      <c r="Q9" s="17">
        <f t="shared" si="8"/>
        <v>2.5</v>
      </c>
    </row>
    <row r="10" spans="1:19" ht="15" customHeight="1" x14ac:dyDescent="0.25">
      <c r="A10" s="86">
        <v>3</v>
      </c>
      <c r="B10" s="90">
        <v>10090</v>
      </c>
      <c r="C10" s="92" t="s">
        <v>72</v>
      </c>
      <c r="D10" s="97">
        <v>157</v>
      </c>
      <c r="E10" s="93">
        <v>11</v>
      </c>
      <c r="F10" s="98">
        <f>E10*100/D10</f>
        <v>7.0063694267515926</v>
      </c>
      <c r="G10" s="97">
        <v>89</v>
      </c>
      <c r="H10" s="88">
        <f t="shared" si="0"/>
        <v>56.687898089171973</v>
      </c>
      <c r="I10" s="74">
        <v>57</v>
      </c>
      <c r="J10" s="87">
        <f t="shared" si="2"/>
        <v>36.305732484076437</v>
      </c>
      <c r="K10" s="17">
        <f t="shared" si="7"/>
        <v>92.99363057324841</v>
      </c>
      <c r="M10" s="135">
        <f t="shared" si="3"/>
        <v>157</v>
      </c>
      <c r="N10" s="131">
        <f t="shared" si="5"/>
        <v>146</v>
      </c>
      <c r="O10" s="130">
        <f t="shared" si="4"/>
        <v>92.99363057324841</v>
      </c>
      <c r="P10" s="402">
        <f t="shared" si="8"/>
        <v>11</v>
      </c>
      <c r="Q10" s="17">
        <f t="shared" si="8"/>
        <v>7.0063694267515926</v>
      </c>
    </row>
    <row r="11" spans="1:19" ht="15" customHeight="1" x14ac:dyDescent="0.25">
      <c r="A11" s="86">
        <v>4</v>
      </c>
      <c r="B11" s="90">
        <v>10004</v>
      </c>
      <c r="C11" s="92" t="s">
        <v>5</v>
      </c>
      <c r="D11" s="97">
        <v>103</v>
      </c>
      <c r="E11" s="93">
        <v>4</v>
      </c>
      <c r="F11" s="98">
        <f>E11*100/D11</f>
        <v>3.883495145631068</v>
      </c>
      <c r="G11" s="97">
        <v>46</v>
      </c>
      <c r="H11" s="88">
        <f t="shared" si="0"/>
        <v>44.660194174757279</v>
      </c>
      <c r="I11" s="97">
        <v>53</v>
      </c>
      <c r="J11" s="87">
        <f>I11*100/D11</f>
        <v>51.456310679611647</v>
      </c>
      <c r="K11" s="17">
        <f>(G11+I11)*100/D11</f>
        <v>96.116504854368927</v>
      </c>
      <c r="M11" s="135">
        <f t="shared" si="3"/>
        <v>103</v>
      </c>
      <c r="N11" s="131">
        <f t="shared" si="5"/>
        <v>99</v>
      </c>
      <c r="O11" s="130">
        <f t="shared" si="4"/>
        <v>96.116504854368927</v>
      </c>
      <c r="P11" s="129">
        <f t="shared" si="8"/>
        <v>4</v>
      </c>
      <c r="Q11" s="17">
        <f t="shared" si="8"/>
        <v>3.883495145631068</v>
      </c>
    </row>
    <row r="12" spans="1:19" ht="15" customHeight="1" x14ac:dyDescent="0.25">
      <c r="A12" s="86">
        <v>5</v>
      </c>
      <c r="B12" s="90">
        <v>10001</v>
      </c>
      <c r="C12" s="92" t="s">
        <v>152</v>
      </c>
      <c r="D12" s="97">
        <v>83</v>
      </c>
      <c r="E12" s="93">
        <v>4</v>
      </c>
      <c r="F12" s="98">
        <f>E12*100/D12</f>
        <v>4.8192771084337354</v>
      </c>
      <c r="G12" s="97">
        <v>37</v>
      </c>
      <c r="H12" s="88">
        <f t="shared" si="0"/>
        <v>44.578313253012048</v>
      </c>
      <c r="I12" s="97">
        <v>42</v>
      </c>
      <c r="J12" s="87">
        <f>I12*100/D12</f>
        <v>50.602409638554214</v>
      </c>
      <c r="K12" s="17">
        <f>(G12+I12)*100/D12</f>
        <v>95.180722891566262</v>
      </c>
      <c r="M12" s="135">
        <f t="shared" si="3"/>
        <v>83</v>
      </c>
      <c r="N12" s="131">
        <f t="shared" si="5"/>
        <v>79</v>
      </c>
      <c r="O12" s="130">
        <f t="shared" si="4"/>
        <v>95.180722891566262</v>
      </c>
      <c r="P12" s="129">
        <f t="shared" si="8"/>
        <v>4</v>
      </c>
      <c r="Q12" s="17">
        <f t="shared" si="8"/>
        <v>4.8192771084337354</v>
      </c>
    </row>
    <row r="13" spans="1:19" ht="15" customHeight="1" x14ac:dyDescent="0.25">
      <c r="A13" s="86">
        <v>6</v>
      </c>
      <c r="B13" s="90">
        <v>10120</v>
      </c>
      <c r="C13" s="101" t="s">
        <v>153</v>
      </c>
      <c r="D13" s="97">
        <v>88</v>
      </c>
      <c r="E13" s="93"/>
      <c r="F13" s="98"/>
      <c r="G13" s="97">
        <v>46</v>
      </c>
      <c r="H13" s="88">
        <f t="shared" si="0"/>
        <v>52.272727272727273</v>
      </c>
      <c r="I13" s="97">
        <v>42</v>
      </c>
      <c r="J13" s="87">
        <f t="shared" ref="J13:J76" si="9">I13*100/D13</f>
        <v>47.727272727272727</v>
      </c>
      <c r="K13" s="17">
        <f t="shared" ref="K13:K76" si="10">(G13+I13)*100/D13</f>
        <v>100</v>
      </c>
      <c r="M13" s="135">
        <f t="shared" si="3"/>
        <v>88</v>
      </c>
      <c r="N13" s="131">
        <f t="shared" si="5"/>
        <v>88</v>
      </c>
      <c r="O13" s="130">
        <f t="shared" si="4"/>
        <v>100</v>
      </c>
      <c r="P13" s="129">
        <f t="shared" si="8"/>
        <v>0</v>
      </c>
      <c r="Q13" s="17">
        <f t="shared" si="8"/>
        <v>0</v>
      </c>
    </row>
    <row r="14" spans="1:19" ht="15" customHeight="1" x14ac:dyDescent="0.25">
      <c r="A14" s="86">
        <v>7</v>
      </c>
      <c r="B14" s="90">
        <v>10190</v>
      </c>
      <c r="C14" s="92" t="s">
        <v>154</v>
      </c>
      <c r="D14" s="97">
        <v>129</v>
      </c>
      <c r="E14" s="93">
        <v>4</v>
      </c>
      <c r="F14" s="98">
        <f t="shared" ref="F14:F46" si="11">E14*100/D14</f>
        <v>3.1007751937984498</v>
      </c>
      <c r="G14" s="97">
        <v>63</v>
      </c>
      <c r="H14" s="88">
        <f t="shared" si="0"/>
        <v>48.837209302325583</v>
      </c>
      <c r="I14" s="97">
        <v>62</v>
      </c>
      <c r="J14" s="87">
        <f t="shared" si="9"/>
        <v>48.062015503875969</v>
      </c>
      <c r="K14" s="17">
        <f t="shared" si="10"/>
        <v>96.899224806201545</v>
      </c>
      <c r="M14" s="135">
        <f t="shared" si="3"/>
        <v>129</v>
      </c>
      <c r="N14" s="131">
        <f t="shared" si="5"/>
        <v>125</v>
      </c>
      <c r="O14" s="130">
        <f t="shared" si="4"/>
        <v>96.899224806201545</v>
      </c>
      <c r="P14" s="129">
        <f t="shared" si="8"/>
        <v>4</v>
      </c>
      <c r="Q14" s="17">
        <f t="shared" si="8"/>
        <v>3.1007751937984498</v>
      </c>
    </row>
    <row r="15" spans="1:19" ht="15" customHeight="1" x14ac:dyDescent="0.25">
      <c r="A15" s="86">
        <v>8</v>
      </c>
      <c r="B15" s="90">
        <v>10320</v>
      </c>
      <c r="C15" s="92" t="s">
        <v>7</v>
      </c>
      <c r="D15" s="97">
        <v>96</v>
      </c>
      <c r="E15" s="93">
        <v>7</v>
      </c>
      <c r="F15" s="98">
        <f t="shared" si="11"/>
        <v>7.291666666666667</v>
      </c>
      <c r="G15" s="97">
        <v>47</v>
      </c>
      <c r="H15" s="88">
        <f t="shared" si="0"/>
        <v>48.958333333333336</v>
      </c>
      <c r="I15" s="97">
        <v>42</v>
      </c>
      <c r="J15" s="87">
        <f t="shared" si="9"/>
        <v>43.75</v>
      </c>
      <c r="K15" s="17">
        <f t="shared" si="10"/>
        <v>92.708333333333329</v>
      </c>
      <c r="M15" s="135">
        <f t="shared" si="3"/>
        <v>96</v>
      </c>
      <c r="N15" s="131">
        <f t="shared" si="5"/>
        <v>89</v>
      </c>
      <c r="O15" s="130">
        <f t="shared" si="4"/>
        <v>92.708333333333329</v>
      </c>
      <c r="P15" s="129">
        <f t="shared" si="8"/>
        <v>7</v>
      </c>
      <c r="Q15" s="17">
        <f t="shared" si="8"/>
        <v>7.291666666666667</v>
      </c>
    </row>
    <row r="16" spans="1:19" ht="15" customHeight="1" thickBot="1" x14ac:dyDescent="0.3">
      <c r="A16" s="2">
        <v>9</v>
      </c>
      <c r="B16" s="12">
        <v>10860</v>
      </c>
      <c r="C16" s="11" t="s">
        <v>120</v>
      </c>
      <c r="D16" s="80">
        <v>84</v>
      </c>
      <c r="E16" s="77">
        <v>4</v>
      </c>
      <c r="F16" s="66">
        <f t="shared" si="11"/>
        <v>4.7619047619047619</v>
      </c>
      <c r="G16" s="80">
        <v>48</v>
      </c>
      <c r="H16" s="34">
        <f t="shared" si="0"/>
        <v>57.142857142857146</v>
      </c>
      <c r="I16" s="80">
        <v>32</v>
      </c>
      <c r="J16" s="20">
        <f t="shared" si="9"/>
        <v>38.095238095238095</v>
      </c>
      <c r="K16" s="21">
        <f t="shared" si="10"/>
        <v>95.238095238095241</v>
      </c>
      <c r="M16" s="141">
        <f t="shared" si="3"/>
        <v>84</v>
      </c>
      <c r="N16" s="142">
        <f t="shared" si="5"/>
        <v>80</v>
      </c>
      <c r="O16" s="143">
        <f t="shared" si="4"/>
        <v>95.238095238095241</v>
      </c>
      <c r="P16" s="144">
        <f t="shared" si="8"/>
        <v>4</v>
      </c>
      <c r="Q16" s="21">
        <f t="shared" si="8"/>
        <v>4.7619047619047619</v>
      </c>
    </row>
    <row r="17" spans="1:19" ht="15" customHeight="1" thickBot="1" x14ac:dyDescent="0.3">
      <c r="A17" s="35"/>
      <c r="B17" s="45"/>
      <c r="C17" s="45" t="s">
        <v>112</v>
      </c>
      <c r="D17" s="45">
        <f>SUM(D18:D29)</f>
        <v>1203</v>
      </c>
      <c r="E17" s="45">
        <f>SUM(E18:E29)</f>
        <v>47</v>
      </c>
      <c r="F17" s="33">
        <f t="shared" si="11"/>
        <v>3.9068994181213634</v>
      </c>
      <c r="G17" s="45">
        <f>SUM(G18:G29)</f>
        <v>567</v>
      </c>
      <c r="H17" s="33">
        <f>G17*100/D17</f>
        <v>47.132169576059852</v>
      </c>
      <c r="I17" s="45">
        <f>SUM(I18:I29)</f>
        <v>589</v>
      </c>
      <c r="J17" s="45">
        <f>I17*100/D17</f>
        <v>48.960931005818786</v>
      </c>
      <c r="K17" s="50">
        <f>AVERAGE(K18:K29)</f>
        <v>95.398750469133631</v>
      </c>
      <c r="L17" s="57"/>
      <c r="M17" s="159">
        <f t="shared" si="3"/>
        <v>1203</v>
      </c>
      <c r="N17" s="160">
        <f>SUM(N18:N29)</f>
        <v>1156</v>
      </c>
      <c r="O17" s="161">
        <f t="shared" si="4"/>
        <v>95.398750469133631</v>
      </c>
      <c r="P17" s="162">
        <f>SUM(P18:P29)</f>
        <v>47</v>
      </c>
      <c r="Q17" s="128">
        <f>F17</f>
        <v>3.9068994181213634</v>
      </c>
      <c r="S17" s="57"/>
    </row>
    <row r="18" spans="1:19" ht="15" customHeight="1" x14ac:dyDescent="0.25">
      <c r="A18" s="86">
        <v>1</v>
      </c>
      <c r="B18" s="13">
        <v>20040</v>
      </c>
      <c r="C18" s="391" t="s">
        <v>8</v>
      </c>
      <c r="D18" s="391">
        <v>81</v>
      </c>
      <c r="E18" s="391">
        <v>6</v>
      </c>
      <c r="F18" s="82">
        <f t="shared" si="11"/>
        <v>7.4074074074074074</v>
      </c>
      <c r="G18" s="81">
        <v>33</v>
      </c>
      <c r="H18" s="83">
        <f t="shared" si="0"/>
        <v>40.74074074074074</v>
      </c>
      <c r="I18" s="81">
        <v>42</v>
      </c>
      <c r="J18" s="79">
        <f t="shared" si="9"/>
        <v>51.851851851851855</v>
      </c>
      <c r="K18" s="84">
        <f t="shared" si="10"/>
        <v>92.592592592592595</v>
      </c>
      <c r="M18" s="145">
        <f t="shared" si="3"/>
        <v>81</v>
      </c>
      <c r="N18" s="132">
        <f t="shared" si="5"/>
        <v>75</v>
      </c>
      <c r="O18" s="133">
        <f t="shared" si="4"/>
        <v>92.592592592592595</v>
      </c>
      <c r="P18" s="134">
        <f t="shared" ref="P18:Q29" si="12">E18</f>
        <v>6</v>
      </c>
      <c r="Q18" s="127">
        <f t="shared" si="12"/>
        <v>7.4074074074074074</v>
      </c>
    </row>
    <row r="19" spans="1:19" ht="15" customHeight="1" x14ac:dyDescent="0.25">
      <c r="A19" s="86">
        <v>2</v>
      </c>
      <c r="B19" s="90">
        <v>20061</v>
      </c>
      <c r="C19" s="392" t="s">
        <v>10</v>
      </c>
      <c r="D19" s="392">
        <v>77</v>
      </c>
      <c r="E19" s="392">
        <v>2</v>
      </c>
      <c r="F19" s="98">
        <f t="shared" si="11"/>
        <v>2.5974025974025974</v>
      </c>
      <c r="G19" s="97">
        <v>29</v>
      </c>
      <c r="H19" s="88">
        <f>G19*100/D19</f>
        <v>37.662337662337663</v>
      </c>
      <c r="I19" s="97">
        <v>46</v>
      </c>
      <c r="J19" s="87">
        <f>I19*100/D19</f>
        <v>59.740259740259738</v>
      </c>
      <c r="K19" s="89">
        <f>(G19+I19)*100/D19</f>
        <v>97.402597402597408</v>
      </c>
      <c r="M19" s="135">
        <f t="shared" si="3"/>
        <v>77</v>
      </c>
      <c r="N19" s="131">
        <f t="shared" si="5"/>
        <v>75</v>
      </c>
      <c r="O19" s="130">
        <f t="shared" si="4"/>
        <v>97.402597402597408</v>
      </c>
      <c r="P19" s="129">
        <f t="shared" si="12"/>
        <v>2</v>
      </c>
      <c r="Q19" s="17">
        <f t="shared" si="12"/>
        <v>2.5974025974025974</v>
      </c>
    </row>
    <row r="20" spans="1:19" ht="15" customHeight="1" x14ac:dyDescent="0.25">
      <c r="A20" s="86">
        <v>3</v>
      </c>
      <c r="B20" s="90">
        <v>21020</v>
      </c>
      <c r="C20" s="392" t="s">
        <v>17</v>
      </c>
      <c r="D20" s="392">
        <v>99</v>
      </c>
      <c r="E20" s="392">
        <v>3</v>
      </c>
      <c r="F20" s="98">
        <f t="shared" si="11"/>
        <v>3.0303030303030303</v>
      </c>
      <c r="G20" s="97">
        <v>34</v>
      </c>
      <c r="H20" s="88">
        <f>G20*100/D20</f>
        <v>34.343434343434346</v>
      </c>
      <c r="I20" s="97">
        <v>62</v>
      </c>
      <c r="J20" s="87">
        <f>I20*100/D20</f>
        <v>62.626262626262623</v>
      </c>
      <c r="K20" s="89">
        <f>(G20+I20)*100/D20</f>
        <v>96.969696969696969</v>
      </c>
      <c r="M20" s="135">
        <f t="shared" si="3"/>
        <v>99</v>
      </c>
      <c r="N20" s="131">
        <f t="shared" si="5"/>
        <v>96</v>
      </c>
      <c r="O20" s="130">
        <f t="shared" si="4"/>
        <v>96.969696969696969</v>
      </c>
      <c r="P20" s="129">
        <f t="shared" si="12"/>
        <v>3</v>
      </c>
      <c r="Q20" s="17">
        <f t="shared" si="12"/>
        <v>3.0303030303030303</v>
      </c>
    </row>
    <row r="21" spans="1:19" ht="15" customHeight="1" x14ac:dyDescent="0.25">
      <c r="A21" s="86">
        <v>4</v>
      </c>
      <c r="B21" s="90">
        <v>20060</v>
      </c>
      <c r="C21" s="392" t="s">
        <v>155</v>
      </c>
      <c r="D21" s="392">
        <v>181</v>
      </c>
      <c r="E21" s="392">
        <v>3</v>
      </c>
      <c r="F21" s="98">
        <f t="shared" si="11"/>
        <v>1.6574585635359116</v>
      </c>
      <c r="G21" s="97">
        <v>68</v>
      </c>
      <c r="H21" s="88">
        <f t="shared" si="0"/>
        <v>37.569060773480665</v>
      </c>
      <c r="I21" s="97">
        <v>110</v>
      </c>
      <c r="J21" s="87">
        <f t="shared" si="9"/>
        <v>60.773480662983424</v>
      </c>
      <c r="K21" s="89">
        <f t="shared" si="10"/>
        <v>98.342541436464089</v>
      </c>
      <c r="M21" s="135">
        <f t="shared" si="3"/>
        <v>181</v>
      </c>
      <c r="N21" s="131">
        <f t="shared" si="5"/>
        <v>178</v>
      </c>
      <c r="O21" s="130">
        <f t="shared" si="4"/>
        <v>98.342541436464089</v>
      </c>
      <c r="P21" s="129">
        <f t="shared" si="12"/>
        <v>3</v>
      </c>
      <c r="Q21" s="17">
        <f t="shared" si="12"/>
        <v>1.6574585635359116</v>
      </c>
    </row>
    <row r="22" spans="1:19" ht="15" customHeight="1" x14ac:dyDescent="0.25">
      <c r="A22" s="86">
        <v>5</v>
      </c>
      <c r="B22" s="90">
        <v>20400</v>
      </c>
      <c r="C22" s="410" t="s">
        <v>75</v>
      </c>
      <c r="D22" s="392">
        <v>165</v>
      </c>
      <c r="E22" s="392"/>
      <c r="F22" s="98"/>
      <c r="G22" s="97">
        <v>90</v>
      </c>
      <c r="H22" s="88">
        <f>G22*100/D22</f>
        <v>54.545454545454547</v>
      </c>
      <c r="I22" s="97">
        <v>75</v>
      </c>
      <c r="J22" s="87">
        <f>I22*100/D22</f>
        <v>45.454545454545453</v>
      </c>
      <c r="K22" s="89">
        <f>(G22+I22)*100/D22</f>
        <v>100</v>
      </c>
      <c r="M22" s="135">
        <f t="shared" si="3"/>
        <v>165</v>
      </c>
      <c r="N22" s="131">
        <f t="shared" si="5"/>
        <v>165</v>
      </c>
      <c r="O22" s="130">
        <f t="shared" si="4"/>
        <v>100</v>
      </c>
      <c r="P22" s="129">
        <f t="shared" si="12"/>
        <v>0</v>
      </c>
      <c r="Q22" s="17">
        <f t="shared" si="12"/>
        <v>0</v>
      </c>
    </row>
    <row r="23" spans="1:19" ht="15" customHeight="1" x14ac:dyDescent="0.25">
      <c r="A23" s="86">
        <v>6</v>
      </c>
      <c r="B23" s="90">
        <v>20080</v>
      </c>
      <c r="C23" s="410" t="s">
        <v>156</v>
      </c>
      <c r="D23" s="392">
        <v>106</v>
      </c>
      <c r="E23" s="392"/>
      <c r="F23" s="98"/>
      <c r="G23" s="97">
        <v>64</v>
      </c>
      <c r="H23" s="88">
        <f t="shared" si="0"/>
        <v>60.377358490566039</v>
      </c>
      <c r="I23" s="97">
        <v>42</v>
      </c>
      <c r="J23" s="87">
        <f t="shared" si="9"/>
        <v>39.622641509433961</v>
      </c>
      <c r="K23" s="89">
        <f t="shared" si="10"/>
        <v>100</v>
      </c>
      <c r="M23" s="135">
        <f t="shared" si="3"/>
        <v>106</v>
      </c>
      <c r="N23" s="131">
        <f t="shared" si="5"/>
        <v>106</v>
      </c>
      <c r="O23" s="130">
        <f t="shared" si="4"/>
        <v>100</v>
      </c>
      <c r="P23" s="129">
        <f t="shared" si="12"/>
        <v>0</v>
      </c>
      <c r="Q23" s="17">
        <f t="shared" si="12"/>
        <v>0</v>
      </c>
    </row>
    <row r="24" spans="1:19" ht="15" customHeight="1" x14ac:dyDescent="0.25">
      <c r="A24" s="86">
        <v>7</v>
      </c>
      <c r="B24" s="90">
        <v>20460</v>
      </c>
      <c r="C24" s="392" t="s">
        <v>157</v>
      </c>
      <c r="D24" s="392">
        <v>78</v>
      </c>
      <c r="E24" s="392">
        <v>3</v>
      </c>
      <c r="F24" s="98">
        <f t="shared" si="11"/>
        <v>3.8461538461538463</v>
      </c>
      <c r="G24" s="97">
        <v>31</v>
      </c>
      <c r="H24" s="88">
        <f t="shared" si="0"/>
        <v>39.743589743589745</v>
      </c>
      <c r="I24" s="97">
        <v>44</v>
      </c>
      <c r="J24" s="87">
        <f t="shared" si="9"/>
        <v>56.410256410256409</v>
      </c>
      <c r="K24" s="89">
        <f t="shared" si="10"/>
        <v>96.15384615384616</v>
      </c>
      <c r="M24" s="135">
        <f t="shared" si="3"/>
        <v>78</v>
      </c>
      <c r="N24" s="131">
        <f t="shared" si="5"/>
        <v>75.000000000000014</v>
      </c>
      <c r="O24" s="130">
        <f t="shared" si="4"/>
        <v>96.15384615384616</v>
      </c>
      <c r="P24" s="129">
        <f t="shared" si="12"/>
        <v>3</v>
      </c>
      <c r="Q24" s="17">
        <f t="shared" si="12"/>
        <v>3.8461538461538463</v>
      </c>
    </row>
    <row r="25" spans="1:19" ht="15" customHeight="1" x14ac:dyDescent="0.25">
      <c r="A25" s="86">
        <v>8</v>
      </c>
      <c r="B25" s="90">
        <v>20550</v>
      </c>
      <c r="C25" s="392" t="s">
        <v>13</v>
      </c>
      <c r="D25" s="392">
        <v>56</v>
      </c>
      <c r="E25" s="392">
        <v>6</v>
      </c>
      <c r="F25" s="98">
        <f t="shared" si="11"/>
        <v>10.714285714285714</v>
      </c>
      <c r="G25" s="97">
        <v>28</v>
      </c>
      <c r="H25" s="88">
        <f t="shared" si="0"/>
        <v>50</v>
      </c>
      <c r="I25" s="97">
        <v>22</v>
      </c>
      <c r="J25" s="87">
        <f t="shared" si="9"/>
        <v>39.285714285714285</v>
      </c>
      <c r="K25" s="89">
        <f t="shared" si="10"/>
        <v>89.285714285714292</v>
      </c>
      <c r="M25" s="135">
        <f t="shared" si="3"/>
        <v>56</v>
      </c>
      <c r="N25" s="131">
        <f t="shared" si="5"/>
        <v>50</v>
      </c>
      <c r="O25" s="130">
        <f t="shared" si="4"/>
        <v>89.285714285714292</v>
      </c>
      <c r="P25" s="129">
        <f t="shared" si="12"/>
        <v>6</v>
      </c>
      <c r="Q25" s="17">
        <f t="shared" si="12"/>
        <v>10.714285714285714</v>
      </c>
    </row>
    <row r="26" spans="1:19" ht="15" customHeight="1" x14ac:dyDescent="0.25">
      <c r="A26" s="86">
        <v>9</v>
      </c>
      <c r="B26" s="90">
        <v>20630</v>
      </c>
      <c r="C26" s="392" t="s">
        <v>205</v>
      </c>
      <c r="D26" s="392">
        <v>75</v>
      </c>
      <c r="E26" s="392">
        <v>2</v>
      </c>
      <c r="F26" s="98">
        <f t="shared" si="11"/>
        <v>2.6666666666666665</v>
      </c>
      <c r="G26" s="97">
        <v>50</v>
      </c>
      <c r="H26" s="88">
        <f t="shared" si="0"/>
        <v>66.666666666666671</v>
      </c>
      <c r="I26" s="97">
        <v>23</v>
      </c>
      <c r="J26" s="87">
        <f t="shared" si="9"/>
        <v>30.666666666666668</v>
      </c>
      <c r="K26" s="89">
        <f t="shared" si="10"/>
        <v>97.333333333333329</v>
      </c>
      <c r="M26" s="135">
        <f t="shared" si="3"/>
        <v>75</v>
      </c>
      <c r="N26" s="131">
        <f t="shared" si="5"/>
        <v>73</v>
      </c>
      <c r="O26" s="130">
        <f t="shared" si="4"/>
        <v>97.333333333333329</v>
      </c>
      <c r="P26" s="129">
        <f t="shared" si="12"/>
        <v>2</v>
      </c>
      <c r="Q26" s="17">
        <f t="shared" si="12"/>
        <v>2.6666666666666665</v>
      </c>
    </row>
    <row r="27" spans="1:19" ht="15" customHeight="1" x14ac:dyDescent="0.25">
      <c r="A27" s="86">
        <v>10</v>
      </c>
      <c r="B27" s="90">
        <v>20810</v>
      </c>
      <c r="C27" s="392" t="s">
        <v>158</v>
      </c>
      <c r="D27" s="392">
        <v>101</v>
      </c>
      <c r="E27" s="392">
        <v>8</v>
      </c>
      <c r="F27" s="98">
        <f t="shared" si="11"/>
        <v>7.9207920792079207</v>
      </c>
      <c r="G27" s="97">
        <v>56</v>
      </c>
      <c r="H27" s="88">
        <f t="shared" si="0"/>
        <v>55.445544554455445</v>
      </c>
      <c r="I27" s="97">
        <v>37</v>
      </c>
      <c r="J27" s="87">
        <f t="shared" si="9"/>
        <v>36.633663366336634</v>
      </c>
      <c r="K27" s="89">
        <f t="shared" si="10"/>
        <v>92.079207920792072</v>
      </c>
      <c r="M27" s="135">
        <f t="shared" si="3"/>
        <v>101</v>
      </c>
      <c r="N27" s="131">
        <f t="shared" si="5"/>
        <v>93</v>
      </c>
      <c r="O27" s="130">
        <f t="shared" si="4"/>
        <v>92.079207920792072</v>
      </c>
      <c r="P27" s="129">
        <f t="shared" si="12"/>
        <v>8</v>
      </c>
      <c r="Q27" s="17">
        <f t="shared" si="12"/>
        <v>7.9207920792079207</v>
      </c>
    </row>
    <row r="28" spans="1:19" ht="15" customHeight="1" x14ac:dyDescent="0.25">
      <c r="A28" s="86">
        <v>11</v>
      </c>
      <c r="B28" s="90">
        <v>20900</v>
      </c>
      <c r="C28" s="392" t="s">
        <v>159</v>
      </c>
      <c r="D28" s="392">
        <v>121</v>
      </c>
      <c r="E28" s="392">
        <v>9</v>
      </c>
      <c r="F28" s="98">
        <f t="shared" si="11"/>
        <v>7.4380165289256199</v>
      </c>
      <c r="G28" s="97">
        <v>56</v>
      </c>
      <c r="H28" s="88">
        <f t="shared" si="0"/>
        <v>46.280991735537192</v>
      </c>
      <c r="I28" s="97">
        <v>56</v>
      </c>
      <c r="J28" s="87">
        <f t="shared" si="9"/>
        <v>46.280991735537192</v>
      </c>
      <c r="K28" s="89">
        <f t="shared" si="10"/>
        <v>92.561983471074385</v>
      </c>
      <c r="M28" s="135">
        <f t="shared" si="3"/>
        <v>121</v>
      </c>
      <c r="N28" s="131">
        <f t="shared" si="5"/>
        <v>112</v>
      </c>
      <c r="O28" s="130">
        <f t="shared" si="4"/>
        <v>92.561983471074385</v>
      </c>
      <c r="P28" s="129">
        <f t="shared" si="12"/>
        <v>9</v>
      </c>
      <c r="Q28" s="17">
        <f t="shared" si="12"/>
        <v>7.4380165289256199</v>
      </c>
    </row>
    <row r="29" spans="1:19" ht="15" customHeight="1" thickBot="1" x14ac:dyDescent="0.3">
      <c r="A29" s="2">
        <v>12</v>
      </c>
      <c r="B29" s="12">
        <v>21350</v>
      </c>
      <c r="C29" s="393" t="s">
        <v>160</v>
      </c>
      <c r="D29" s="393">
        <v>63</v>
      </c>
      <c r="E29" s="393">
        <v>5</v>
      </c>
      <c r="F29" s="66">
        <f t="shared" si="11"/>
        <v>7.9365079365079367</v>
      </c>
      <c r="G29" s="80">
        <v>28</v>
      </c>
      <c r="H29" s="34">
        <f t="shared" si="0"/>
        <v>44.444444444444443</v>
      </c>
      <c r="I29" s="80">
        <v>30</v>
      </c>
      <c r="J29" s="20">
        <f t="shared" si="9"/>
        <v>47.61904761904762</v>
      </c>
      <c r="K29" s="67">
        <f t="shared" si="10"/>
        <v>92.063492063492063</v>
      </c>
      <c r="M29" s="135">
        <f t="shared" si="3"/>
        <v>63</v>
      </c>
      <c r="N29" s="131">
        <f t="shared" si="5"/>
        <v>58</v>
      </c>
      <c r="O29" s="130">
        <f t="shared" si="4"/>
        <v>92.063492063492063</v>
      </c>
      <c r="P29" s="129">
        <f t="shared" si="12"/>
        <v>5</v>
      </c>
      <c r="Q29" s="17">
        <f t="shared" si="12"/>
        <v>7.9365079365079367</v>
      </c>
    </row>
    <row r="30" spans="1:19" ht="15" customHeight="1" thickBot="1" x14ac:dyDescent="0.3">
      <c r="A30" s="46"/>
      <c r="B30" s="45"/>
      <c r="C30" s="31" t="s">
        <v>113</v>
      </c>
      <c r="D30" s="47">
        <f>SUM(D31:D47)</f>
        <v>1590</v>
      </c>
      <c r="E30" s="48">
        <f>SUM(E31:E47)</f>
        <v>60</v>
      </c>
      <c r="F30" s="49">
        <f t="shared" si="11"/>
        <v>3.7735849056603774</v>
      </c>
      <c r="G30" s="47">
        <f>SUM(G31:G47)</f>
        <v>821</v>
      </c>
      <c r="H30" s="33">
        <f>G30*100/D30</f>
        <v>51.635220125786162</v>
      </c>
      <c r="I30" s="47">
        <f>SUM(I31:I47)</f>
        <v>709</v>
      </c>
      <c r="J30" s="33">
        <f>I30*100/D30</f>
        <v>44.591194968553459</v>
      </c>
      <c r="K30" s="50">
        <f>AVERAGE(K31:K47)</f>
        <v>96.307099286754195</v>
      </c>
      <c r="L30" s="57"/>
      <c r="M30" s="159">
        <f t="shared" si="3"/>
        <v>1590</v>
      </c>
      <c r="N30" s="160">
        <f>SUM(N31:N47)</f>
        <v>1530</v>
      </c>
      <c r="O30" s="161">
        <f t="shared" si="4"/>
        <v>96.307099286754195</v>
      </c>
      <c r="P30" s="162">
        <f>SUM(P31:P47)</f>
        <v>60</v>
      </c>
      <c r="Q30" s="128">
        <f>F30</f>
        <v>3.7735849056603774</v>
      </c>
    </row>
    <row r="31" spans="1:19" ht="15" customHeight="1" x14ac:dyDescent="0.25">
      <c r="A31" s="86">
        <v>1</v>
      </c>
      <c r="B31" s="90">
        <v>30070</v>
      </c>
      <c r="C31" s="92" t="s">
        <v>77</v>
      </c>
      <c r="D31" s="97">
        <v>116</v>
      </c>
      <c r="E31" s="93">
        <v>12</v>
      </c>
      <c r="F31" s="98">
        <f t="shared" si="11"/>
        <v>10.344827586206897</v>
      </c>
      <c r="G31" s="97">
        <v>68</v>
      </c>
      <c r="H31" s="88">
        <f t="shared" si="0"/>
        <v>58.620689655172413</v>
      </c>
      <c r="I31" s="97">
        <v>36</v>
      </c>
      <c r="J31" s="87">
        <f t="shared" si="9"/>
        <v>31.03448275862069</v>
      </c>
      <c r="K31" s="89">
        <f t="shared" si="10"/>
        <v>89.65517241379311</v>
      </c>
      <c r="M31" s="145">
        <f t="shared" si="3"/>
        <v>116</v>
      </c>
      <c r="N31" s="132">
        <f t="shared" si="5"/>
        <v>104</v>
      </c>
      <c r="O31" s="133">
        <f t="shared" si="4"/>
        <v>89.65517241379311</v>
      </c>
      <c r="P31" s="404">
        <f t="shared" ref="P31:Q47" si="13">E31</f>
        <v>12</v>
      </c>
      <c r="Q31" s="127">
        <f t="shared" si="13"/>
        <v>10.344827586206897</v>
      </c>
    </row>
    <row r="32" spans="1:19" ht="15" customHeight="1" x14ac:dyDescent="0.25">
      <c r="A32" s="86">
        <v>2</v>
      </c>
      <c r="B32" s="90">
        <v>30480</v>
      </c>
      <c r="C32" s="92" t="s">
        <v>161</v>
      </c>
      <c r="D32" s="97">
        <v>119</v>
      </c>
      <c r="E32" s="93">
        <v>4</v>
      </c>
      <c r="F32" s="98">
        <f t="shared" si="11"/>
        <v>3.3613445378151261</v>
      </c>
      <c r="G32" s="97">
        <v>70</v>
      </c>
      <c r="H32" s="88">
        <f t="shared" si="0"/>
        <v>58.823529411764703</v>
      </c>
      <c r="I32" s="97">
        <v>45</v>
      </c>
      <c r="J32" s="87">
        <f t="shared" si="9"/>
        <v>37.815126050420169</v>
      </c>
      <c r="K32" s="89">
        <f t="shared" si="10"/>
        <v>96.638655462184872</v>
      </c>
      <c r="M32" s="135">
        <f t="shared" si="3"/>
        <v>119</v>
      </c>
      <c r="N32" s="131">
        <f t="shared" si="5"/>
        <v>115</v>
      </c>
      <c r="O32" s="130">
        <f t="shared" si="4"/>
        <v>96.638655462184872</v>
      </c>
      <c r="P32" s="129">
        <f t="shared" si="13"/>
        <v>4</v>
      </c>
      <c r="Q32" s="17">
        <f t="shared" si="13"/>
        <v>3.3613445378151261</v>
      </c>
    </row>
    <row r="33" spans="1:17" ht="15" customHeight="1" x14ac:dyDescent="0.25">
      <c r="A33" s="86">
        <v>3</v>
      </c>
      <c r="B33" s="12">
        <v>30460</v>
      </c>
      <c r="C33" s="11" t="s">
        <v>78</v>
      </c>
      <c r="D33" s="80">
        <v>150</v>
      </c>
      <c r="E33" s="77">
        <v>2</v>
      </c>
      <c r="F33" s="66">
        <f t="shared" si="11"/>
        <v>1.3333333333333333</v>
      </c>
      <c r="G33" s="80">
        <v>51</v>
      </c>
      <c r="H33" s="34">
        <f t="shared" si="0"/>
        <v>34</v>
      </c>
      <c r="I33" s="80">
        <v>97</v>
      </c>
      <c r="J33" s="20">
        <f t="shared" si="9"/>
        <v>64.666666666666671</v>
      </c>
      <c r="K33" s="67">
        <f t="shared" si="10"/>
        <v>98.666666666666671</v>
      </c>
      <c r="M33" s="135">
        <f t="shared" si="3"/>
        <v>150</v>
      </c>
      <c r="N33" s="131">
        <f t="shared" si="5"/>
        <v>148</v>
      </c>
      <c r="O33" s="130">
        <f t="shared" si="4"/>
        <v>98.666666666666671</v>
      </c>
      <c r="P33" s="129">
        <f t="shared" si="13"/>
        <v>2</v>
      </c>
      <c r="Q33" s="17">
        <f t="shared" si="13"/>
        <v>1.3333333333333333</v>
      </c>
    </row>
    <row r="34" spans="1:17" ht="15" customHeight="1" x14ac:dyDescent="0.25">
      <c r="A34" s="86">
        <v>4</v>
      </c>
      <c r="B34" s="90">
        <v>30030</v>
      </c>
      <c r="C34" s="92" t="s">
        <v>162</v>
      </c>
      <c r="D34" s="97">
        <v>76</v>
      </c>
      <c r="E34" s="93">
        <v>3</v>
      </c>
      <c r="F34" s="98">
        <f t="shared" si="11"/>
        <v>3.9473684210526314</v>
      </c>
      <c r="G34" s="97">
        <v>42</v>
      </c>
      <c r="H34" s="88">
        <f t="shared" si="0"/>
        <v>55.263157894736842</v>
      </c>
      <c r="I34" s="97">
        <v>31</v>
      </c>
      <c r="J34" s="87">
        <f t="shared" si="9"/>
        <v>40.789473684210527</v>
      </c>
      <c r="K34" s="89">
        <f t="shared" si="10"/>
        <v>96.05263157894737</v>
      </c>
      <c r="M34" s="135">
        <f t="shared" si="3"/>
        <v>76</v>
      </c>
      <c r="N34" s="131">
        <f t="shared" si="5"/>
        <v>73</v>
      </c>
      <c r="O34" s="130">
        <f t="shared" si="4"/>
        <v>96.05263157894737</v>
      </c>
      <c r="P34" s="129">
        <f t="shared" si="13"/>
        <v>3</v>
      </c>
      <c r="Q34" s="17">
        <f t="shared" si="13"/>
        <v>3.9473684210526314</v>
      </c>
    </row>
    <row r="35" spans="1:17" ht="15" customHeight="1" x14ac:dyDescent="0.25">
      <c r="A35" s="86">
        <v>5</v>
      </c>
      <c r="B35" s="90">
        <v>31000</v>
      </c>
      <c r="C35" s="92" t="s">
        <v>79</v>
      </c>
      <c r="D35" s="97">
        <v>84</v>
      </c>
      <c r="E35" s="93">
        <v>1</v>
      </c>
      <c r="F35" s="98">
        <f t="shared" si="11"/>
        <v>1.1904761904761905</v>
      </c>
      <c r="G35" s="97">
        <v>44</v>
      </c>
      <c r="H35" s="88">
        <f t="shared" si="0"/>
        <v>52.38095238095238</v>
      </c>
      <c r="I35" s="97">
        <v>39</v>
      </c>
      <c r="J35" s="87">
        <f t="shared" si="9"/>
        <v>46.428571428571431</v>
      </c>
      <c r="K35" s="89">
        <f t="shared" si="10"/>
        <v>98.80952380952381</v>
      </c>
      <c r="M35" s="135">
        <f t="shared" si="3"/>
        <v>84</v>
      </c>
      <c r="N35" s="131">
        <f t="shared" si="5"/>
        <v>83</v>
      </c>
      <c r="O35" s="130">
        <f t="shared" si="4"/>
        <v>98.80952380952381</v>
      </c>
      <c r="P35" s="129">
        <f t="shared" si="13"/>
        <v>1</v>
      </c>
      <c r="Q35" s="17">
        <f t="shared" si="13"/>
        <v>1.1904761904761905</v>
      </c>
    </row>
    <row r="36" spans="1:17" ht="15" customHeight="1" x14ac:dyDescent="0.25">
      <c r="A36" s="86">
        <v>6</v>
      </c>
      <c r="B36" s="90">
        <v>30130</v>
      </c>
      <c r="C36" s="101" t="s">
        <v>19</v>
      </c>
      <c r="D36" s="97">
        <v>50</v>
      </c>
      <c r="E36" s="93"/>
      <c r="F36" s="98"/>
      <c r="G36" s="97">
        <v>20</v>
      </c>
      <c r="H36" s="88">
        <f t="shared" si="0"/>
        <v>40</v>
      </c>
      <c r="I36" s="97">
        <v>30</v>
      </c>
      <c r="J36" s="87">
        <f t="shared" si="9"/>
        <v>60</v>
      </c>
      <c r="K36" s="89">
        <f t="shared" si="10"/>
        <v>100</v>
      </c>
      <c r="M36" s="135">
        <f t="shared" si="3"/>
        <v>50</v>
      </c>
      <c r="N36" s="131">
        <f t="shared" si="5"/>
        <v>50</v>
      </c>
      <c r="O36" s="130">
        <f t="shared" si="4"/>
        <v>100</v>
      </c>
      <c r="P36" s="129">
        <f t="shared" si="13"/>
        <v>0</v>
      </c>
      <c r="Q36" s="17">
        <f t="shared" si="13"/>
        <v>0</v>
      </c>
    </row>
    <row r="37" spans="1:17" ht="15" customHeight="1" x14ac:dyDescent="0.25">
      <c r="A37" s="86">
        <v>7</v>
      </c>
      <c r="B37" s="90">
        <v>30160</v>
      </c>
      <c r="C37" s="92" t="s">
        <v>163</v>
      </c>
      <c r="D37" s="97">
        <v>133</v>
      </c>
      <c r="E37" s="93">
        <v>11</v>
      </c>
      <c r="F37" s="98">
        <f t="shared" si="11"/>
        <v>8.2706766917293226</v>
      </c>
      <c r="G37" s="97">
        <v>86</v>
      </c>
      <c r="H37" s="88">
        <f t="shared" si="0"/>
        <v>64.661654135338352</v>
      </c>
      <c r="I37" s="97">
        <v>36</v>
      </c>
      <c r="J37" s="87">
        <f t="shared" si="9"/>
        <v>27.06766917293233</v>
      </c>
      <c r="K37" s="89">
        <f t="shared" si="10"/>
        <v>91.729323308270679</v>
      </c>
      <c r="M37" s="135">
        <f t="shared" si="3"/>
        <v>133</v>
      </c>
      <c r="N37" s="131">
        <f t="shared" si="5"/>
        <v>122</v>
      </c>
      <c r="O37" s="130">
        <f t="shared" si="4"/>
        <v>91.729323308270679</v>
      </c>
      <c r="P37" s="402">
        <f t="shared" si="13"/>
        <v>11</v>
      </c>
      <c r="Q37" s="17">
        <f t="shared" si="13"/>
        <v>8.2706766917293226</v>
      </c>
    </row>
    <row r="38" spans="1:17" ht="15" customHeight="1" x14ac:dyDescent="0.25">
      <c r="A38" s="3">
        <v>8</v>
      </c>
      <c r="B38" s="90">
        <v>30310</v>
      </c>
      <c r="C38" s="101" t="s">
        <v>21</v>
      </c>
      <c r="D38" s="97">
        <v>48</v>
      </c>
      <c r="E38" s="93"/>
      <c r="F38" s="98"/>
      <c r="G38" s="97">
        <v>27</v>
      </c>
      <c r="H38" s="88">
        <f t="shared" si="0"/>
        <v>56.25</v>
      </c>
      <c r="I38" s="97">
        <v>21</v>
      </c>
      <c r="J38" s="87">
        <f t="shared" si="9"/>
        <v>43.75</v>
      </c>
      <c r="K38" s="89">
        <f t="shared" si="10"/>
        <v>100</v>
      </c>
      <c r="M38" s="135">
        <f t="shared" si="3"/>
        <v>48</v>
      </c>
      <c r="N38" s="131">
        <f t="shared" si="5"/>
        <v>48</v>
      </c>
      <c r="O38" s="130">
        <f t="shared" si="4"/>
        <v>100</v>
      </c>
      <c r="P38" s="129">
        <f t="shared" si="13"/>
        <v>0</v>
      </c>
      <c r="Q38" s="17">
        <f t="shared" si="13"/>
        <v>0</v>
      </c>
    </row>
    <row r="39" spans="1:17" ht="15" customHeight="1" x14ac:dyDescent="0.25">
      <c r="A39" s="86">
        <v>9</v>
      </c>
      <c r="B39" s="90">
        <v>30440</v>
      </c>
      <c r="C39" s="92" t="s">
        <v>22</v>
      </c>
      <c r="D39" s="97">
        <v>87</v>
      </c>
      <c r="E39" s="93">
        <v>4</v>
      </c>
      <c r="F39" s="98">
        <f t="shared" si="11"/>
        <v>4.5977011494252871</v>
      </c>
      <c r="G39" s="97">
        <v>43</v>
      </c>
      <c r="H39" s="88">
        <f t="shared" si="0"/>
        <v>49.425287356321839</v>
      </c>
      <c r="I39" s="97">
        <v>40</v>
      </c>
      <c r="J39" s="87">
        <f t="shared" si="9"/>
        <v>45.977011494252871</v>
      </c>
      <c r="K39" s="89">
        <f t="shared" si="10"/>
        <v>95.402298850574709</v>
      </c>
      <c r="M39" s="135">
        <f t="shared" si="3"/>
        <v>87</v>
      </c>
      <c r="N39" s="131">
        <f t="shared" si="5"/>
        <v>83</v>
      </c>
      <c r="O39" s="130">
        <f t="shared" si="4"/>
        <v>95.402298850574709</v>
      </c>
      <c r="P39" s="129">
        <f t="shared" si="13"/>
        <v>4</v>
      </c>
      <c r="Q39" s="17">
        <f t="shared" si="13"/>
        <v>4.5977011494252871</v>
      </c>
    </row>
    <row r="40" spans="1:17" ht="15" customHeight="1" x14ac:dyDescent="0.25">
      <c r="A40" s="86">
        <v>10</v>
      </c>
      <c r="B40" s="90">
        <v>30500</v>
      </c>
      <c r="C40" s="92" t="s">
        <v>164</v>
      </c>
      <c r="D40" s="97">
        <v>47</v>
      </c>
      <c r="E40" s="93">
        <v>5</v>
      </c>
      <c r="F40" s="98">
        <f t="shared" si="11"/>
        <v>10.638297872340425</v>
      </c>
      <c r="G40" s="97">
        <v>28</v>
      </c>
      <c r="H40" s="88">
        <f t="shared" si="0"/>
        <v>59.574468085106382</v>
      </c>
      <c r="I40" s="97">
        <v>14</v>
      </c>
      <c r="J40" s="87">
        <f t="shared" si="9"/>
        <v>29.787234042553191</v>
      </c>
      <c r="K40" s="89">
        <f t="shared" si="10"/>
        <v>89.361702127659569</v>
      </c>
      <c r="M40" s="135">
        <f t="shared" si="3"/>
        <v>47</v>
      </c>
      <c r="N40" s="131">
        <f t="shared" si="5"/>
        <v>42</v>
      </c>
      <c r="O40" s="130">
        <f t="shared" si="4"/>
        <v>89.361702127659569</v>
      </c>
      <c r="P40" s="129">
        <f t="shared" si="13"/>
        <v>5</v>
      </c>
      <c r="Q40" s="17">
        <f t="shared" si="13"/>
        <v>10.638297872340425</v>
      </c>
    </row>
    <row r="41" spans="1:17" ht="15" customHeight="1" x14ac:dyDescent="0.25">
      <c r="A41" s="86">
        <v>11</v>
      </c>
      <c r="B41" s="90">
        <v>30530</v>
      </c>
      <c r="C41" s="92" t="s">
        <v>165</v>
      </c>
      <c r="D41" s="97">
        <v>124</v>
      </c>
      <c r="E41" s="93">
        <v>10</v>
      </c>
      <c r="F41" s="98">
        <f t="shared" si="11"/>
        <v>8.064516129032258</v>
      </c>
      <c r="G41" s="97">
        <v>66</v>
      </c>
      <c r="H41" s="88">
        <f t="shared" si="0"/>
        <v>53.225806451612904</v>
      </c>
      <c r="I41" s="97">
        <v>48</v>
      </c>
      <c r="J41" s="87">
        <f t="shared" si="9"/>
        <v>38.70967741935484</v>
      </c>
      <c r="K41" s="89">
        <f t="shared" si="10"/>
        <v>91.935483870967744</v>
      </c>
      <c r="M41" s="135">
        <f t="shared" si="3"/>
        <v>124</v>
      </c>
      <c r="N41" s="131">
        <f t="shared" si="5"/>
        <v>114</v>
      </c>
      <c r="O41" s="130">
        <f t="shared" si="4"/>
        <v>91.935483870967744</v>
      </c>
      <c r="P41" s="402">
        <f t="shared" si="13"/>
        <v>10</v>
      </c>
      <c r="Q41" s="17">
        <f t="shared" si="13"/>
        <v>8.064516129032258</v>
      </c>
    </row>
    <row r="42" spans="1:17" ht="15" customHeight="1" x14ac:dyDescent="0.25">
      <c r="A42" s="86">
        <v>12</v>
      </c>
      <c r="B42" s="90">
        <v>30640</v>
      </c>
      <c r="C42" s="92" t="s">
        <v>26</v>
      </c>
      <c r="D42" s="97">
        <v>91</v>
      </c>
      <c r="E42" s="93">
        <v>1</v>
      </c>
      <c r="F42" s="98">
        <f t="shared" si="11"/>
        <v>1.098901098901099</v>
      </c>
      <c r="G42" s="97">
        <v>43</v>
      </c>
      <c r="H42" s="88">
        <f t="shared" si="0"/>
        <v>47.252747252747255</v>
      </c>
      <c r="I42" s="97">
        <v>47</v>
      </c>
      <c r="J42" s="87">
        <f t="shared" si="9"/>
        <v>51.64835164835165</v>
      </c>
      <c r="K42" s="89">
        <f t="shared" si="10"/>
        <v>98.901098901098905</v>
      </c>
      <c r="M42" s="135">
        <f t="shared" si="3"/>
        <v>91</v>
      </c>
      <c r="N42" s="131">
        <f t="shared" si="5"/>
        <v>90</v>
      </c>
      <c r="O42" s="130">
        <f t="shared" si="4"/>
        <v>98.901098901098905</v>
      </c>
      <c r="P42" s="129">
        <f t="shared" si="13"/>
        <v>1</v>
      </c>
      <c r="Q42" s="17">
        <f t="shared" si="13"/>
        <v>1.098901098901099</v>
      </c>
    </row>
    <row r="43" spans="1:17" ht="15" customHeight="1" x14ac:dyDescent="0.25">
      <c r="A43" s="86">
        <v>13</v>
      </c>
      <c r="B43" s="90">
        <v>30650</v>
      </c>
      <c r="C43" s="101" t="s">
        <v>166</v>
      </c>
      <c r="D43" s="97">
        <v>88</v>
      </c>
      <c r="E43" s="93"/>
      <c r="F43" s="98"/>
      <c r="G43" s="97">
        <v>43</v>
      </c>
      <c r="H43" s="88">
        <f t="shared" si="0"/>
        <v>48.863636363636367</v>
      </c>
      <c r="I43" s="97">
        <v>45</v>
      </c>
      <c r="J43" s="87">
        <f t="shared" si="9"/>
        <v>51.136363636363633</v>
      </c>
      <c r="K43" s="89">
        <f t="shared" si="10"/>
        <v>100</v>
      </c>
      <c r="M43" s="135">
        <f t="shared" si="3"/>
        <v>88</v>
      </c>
      <c r="N43" s="131">
        <f t="shared" si="5"/>
        <v>88</v>
      </c>
      <c r="O43" s="130">
        <f t="shared" si="4"/>
        <v>100</v>
      </c>
      <c r="P43" s="129">
        <f t="shared" si="13"/>
        <v>0</v>
      </c>
      <c r="Q43" s="17">
        <f t="shared" si="13"/>
        <v>0</v>
      </c>
    </row>
    <row r="44" spans="1:17" ht="15" customHeight="1" x14ac:dyDescent="0.25">
      <c r="A44" s="86">
        <v>14</v>
      </c>
      <c r="B44" s="90">
        <v>30790</v>
      </c>
      <c r="C44" s="92" t="s">
        <v>28</v>
      </c>
      <c r="D44" s="97">
        <v>67</v>
      </c>
      <c r="E44" s="93">
        <v>3</v>
      </c>
      <c r="F44" s="98">
        <f t="shared" si="11"/>
        <v>4.4776119402985071</v>
      </c>
      <c r="G44" s="97">
        <v>27</v>
      </c>
      <c r="H44" s="88">
        <f t="shared" si="0"/>
        <v>40.298507462686565</v>
      </c>
      <c r="I44" s="97">
        <v>37</v>
      </c>
      <c r="J44" s="87">
        <f t="shared" si="9"/>
        <v>55.223880597014926</v>
      </c>
      <c r="K44" s="89">
        <f t="shared" si="10"/>
        <v>95.522388059701498</v>
      </c>
      <c r="M44" s="135">
        <f t="shared" si="3"/>
        <v>67</v>
      </c>
      <c r="N44" s="131">
        <f t="shared" si="5"/>
        <v>64</v>
      </c>
      <c r="O44" s="130">
        <f t="shared" si="4"/>
        <v>95.522388059701498</v>
      </c>
      <c r="P44" s="129">
        <f t="shared" si="13"/>
        <v>3</v>
      </c>
      <c r="Q44" s="17">
        <f t="shared" si="13"/>
        <v>4.4776119402985071</v>
      </c>
    </row>
    <row r="45" spans="1:17" ht="15" customHeight="1" x14ac:dyDescent="0.25">
      <c r="A45" s="86">
        <v>15</v>
      </c>
      <c r="B45" s="90">
        <v>30890</v>
      </c>
      <c r="C45" s="92" t="s">
        <v>167</v>
      </c>
      <c r="D45" s="97">
        <v>53</v>
      </c>
      <c r="E45" s="93">
        <v>2</v>
      </c>
      <c r="F45" s="98">
        <f t="shared" si="11"/>
        <v>3.7735849056603774</v>
      </c>
      <c r="G45" s="97">
        <v>23</v>
      </c>
      <c r="H45" s="88">
        <f t="shared" si="0"/>
        <v>43.39622641509434</v>
      </c>
      <c r="I45" s="97">
        <v>28</v>
      </c>
      <c r="J45" s="87">
        <f t="shared" si="9"/>
        <v>52.830188679245282</v>
      </c>
      <c r="K45" s="89">
        <f t="shared" si="10"/>
        <v>96.226415094339629</v>
      </c>
      <c r="M45" s="135">
        <f t="shared" si="3"/>
        <v>53</v>
      </c>
      <c r="N45" s="131">
        <f t="shared" si="5"/>
        <v>51</v>
      </c>
      <c r="O45" s="130">
        <f t="shared" si="4"/>
        <v>96.226415094339629</v>
      </c>
      <c r="P45" s="129">
        <f t="shared" si="13"/>
        <v>2</v>
      </c>
      <c r="Q45" s="17">
        <f t="shared" si="13"/>
        <v>3.7735849056603774</v>
      </c>
    </row>
    <row r="46" spans="1:17" ht="15" customHeight="1" x14ac:dyDescent="0.25">
      <c r="A46" s="3">
        <v>16</v>
      </c>
      <c r="B46" s="90">
        <v>30940</v>
      </c>
      <c r="C46" s="92" t="s">
        <v>30</v>
      </c>
      <c r="D46" s="97">
        <v>119</v>
      </c>
      <c r="E46" s="93">
        <v>2</v>
      </c>
      <c r="F46" s="98">
        <f t="shared" si="11"/>
        <v>1.680672268907563</v>
      </c>
      <c r="G46" s="97">
        <v>55</v>
      </c>
      <c r="H46" s="88">
        <f t="shared" si="0"/>
        <v>46.218487394957982</v>
      </c>
      <c r="I46" s="97">
        <v>62</v>
      </c>
      <c r="J46" s="87">
        <f t="shared" si="9"/>
        <v>52.100840336134453</v>
      </c>
      <c r="K46" s="89">
        <f t="shared" si="10"/>
        <v>98.319327731092443</v>
      </c>
      <c r="M46" s="135">
        <f t="shared" si="3"/>
        <v>119</v>
      </c>
      <c r="N46" s="131">
        <f t="shared" si="5"/>
        <v>117</v>
      </c>
      <c r="O46" s="130">
        <f t="shared" si="4"/>
        <v>98.319327731092443</v>
      </c>
      <c r="P46" s="129">
        <f t="shared" si="13"/>
        <v>2</v>
      </c>
      <c r="Q46" s="17">
        <f t="shared" si="13"/>
        <v>1.680672268907563</v>
      </c>
    </row>
    <row r="47" spans="1:17" ht="15" customHeight="1" thickBot="1" x14ac:dyDescent="0.3">
      <c r="A47" s="4">
        <v>17</v>
      </c>
      <c r="B47" s="18">
        <v>31480</v>
      </c>
      <c r="C47" s="411" t="s">
        <v>31</v>
      </c>
      <c r="D47" s="76">
        <v>138</v>
      </c>
      <c r="E47" s="75"/>
      <c r="F47" s="68"/>
      <c r="G47" s="76">
        <v>85</v>
      </c>
      <c r="H47" s="30">
        <f t="shared" si="0"/>
        <v>61.594202898550726</v>
      </c>
      <c r="I47" s="76">
        <v>53</v>
      </c>
      <c r="J47" s="19">
        <f t="shared" si="9"/>
        <v>38.405797101449274</v>
      </c>
      <c r="K47" s="69">
        <f t="shared" si="10"/>
        <v>100</v>
      </c>
      <c r="M47" s="135">
        <f t="shared" si="3"/>
        <v>138</v>
      </c>
      <c r="N47" s="131">
        <f t="shared" si="5"/>
        <v>138</v>
      </c>
      <c r="O47" s="130">
        <f t="shared" si="4"/>
        <v>100</v>
      </c>
      <c r="P47" s="129">
        <f t="shared" si="13"/>
        <v>0</v>
      </c>
      <c r="Q47" s="17">
        <f t="shared" si="13"/>
        <v>0</v>
      </c>
    </row>
    <row r="48" spans="1:17" ht="15" customHeight="1" thickBot="1" x14ac:dyDescent="0.3">
      <c r="A48" s="46"/>
      <c r="B48" s="45"/>
      <c r="C48" s="31" t="s">
        <v>114</v>
      </c>
      <c r="D48" s="47">
        <f>SUM(D49:D68)</f>
        <v>2037</v>
      </c>
      <c r="E48" s="48">
        <f>SUM(E49:E68)</f>
        <v>120</v>
      </c>
      <c r="F48" s="49">
        <f>E48*100/D48</f>
        <v>5.8910162002945512</v>
      </c>
      <c r="G48" s="47">
        <f>SUM(G49:G68)</f>
        <v>957</v>
      </c>
      <c r="H48" s="33">
        <f>G48*100/D48</f>
        <v>46.980854197349039</v>
      </c>
      <c r="I48" s="47">
        <f>SUM(I49:I68)</f>
        <v>960</v>
      </c>
      <c r="J48" s="33">
        <f>I48*100/D48</f>
        <v>47.12812960235641</v>
      </c>
      <c r="K48" s="50">
        <f>AVERAGE(K49:K68)</f>
        <v>93.833612717128034</v>
      </c>
      <c r="L48" s="57"/>
      <c r="M48" s="159">
        <f t="shared" si="3"/>
        <v>2037</v>
      </c>
      <c r="N48" s="160">
        <f>SUM(N49:N68)</f>
        <v>1917</v>
      </c>
      <c r="O48" s="161">
        <f t="shared" si="4"/>
        <v>93.833612717128034</v>
      </c>
      <c r="P48" s="162">
        <f>SUM(P49:P68)</f>
        <v>120</v>
      </c>
      <c r="Q48" s="128">
        <f>F48</f>
        <v>5.8910162002945512</v>
      </c>
    </row>
    <row r="49" spans="1:17" ht="15" customHeight="1" x14ac:dyDescent="0.25">
      <c r="A49" s="1">
        <v>1</v>
      </c>
      <c r="B49" s="15">
        <v>40010</v>
      </c>
      <c r="C49" s="8" t="s">
        <v>32</v>
      </c>
      <c r="D49" s="99">
        <v>181</v>
      </c>
      <c r="E49" s="95">
        <v>20</v>
      </c>
      <c r="F49" s="70">
        <f t="shared" ref="F49:F68" si="14">E49*100/D49</f>
        <v>11.049723756906078</v>
      </c>
      <c r="G49" s="99">
        <v>77</v>
      </c>
      <c r="H49" s="29">
        <f t="shared" si="0"/>
        <v>42.541436464088399</v>
      </c>
      <c r="I49" s="99">
        <v>84</v>
      </c>
      <c r="J49" s="16">
        <f t="shared" si="9"/>
        <v>46.408839779005525</v>
      </c>
      <c r="K49" s="71">
        <f t="shared" si="10"/>
        <v>88.950276243093924</v>
      </c>
      <c r="M49" s="145">
        <f t="shared" si="3"/>
        <v>181</v>
      </c>
      <c r="N49" s="132">
        <f t="shared" si="5"/>
        <v>161</v>
      </c>
      <c r="O49" s="133">
        <f t="shared" si="4"/>
        <v>88.950276243093924</v>
      </c>
      <c r="P49" s="404">
        <f t="shared" ref="P49:Q68" si="15">E49</f>
        <v>20</v>
      </c>
      <c r="Q49" s="127">
        <f t="shared" si="15"/>
        <v>11.049723756906078</v>
      </c>
    </row>
    <row r="50" spans="1:17" ht="15" customHeight="1" x14ac:dyDescent="0.25">
      <c r="A50" s="86">
        <v>2</v>
      </c>
      <c r="B50" s="90">
        <v>40030</v>
      </c>
      <c r="C50" s="92" t="s">
        <v>168</v>
      </c>
      <c r="D50" s="97">
        <v>78</v>
      </c>
      <c r="E50" s="93">
        <v>2</v>
      </c>
      <c r="F50" s="98">
        <f t="shared" si="14"/>
        <v>2.5641025641025643</v>
      </c>
      <c r="G50" s="97">
        <v>28</v>
      </c>
      <c r="H50" s="88">
        <f t="shared" si="0"/>
        <v>35.897435897435898</v>
      </c>
      <c r="I50" s="97">
        <v>48</v>
      </c>
      <c r="J50" s="87">
        <f t="shared" si="9"/>
        <v>61.53846153846154</v>
      </c>
      <c r="K50" s="89">
        <f t="shared" si="10"/>
        <v>97.435897435897431</v>
      </c>
      <c r="M50" s="135">
        <f t="shared" si="3"/>
        <v>78</v>
      </c>
      <c r="N50" s="131">
        <f t="shared" si="5"/>
        <v>76</v>
      </c>
      <c r="O50" s="130">
        <f t="shared" si="4"/>
        <v>97.435897435897431</v>
      </c>
      <c r="P50" s="129">
        <f t="shared" si="15"/>
        <v>2</v>
      </c>
      <c r="Q50" s="17">
        <f t="shared" si="15"/>
        <v>2.5641025641025643</v>
      </c>
    </row>
    <row r="51" spans="1:17" ht="15" customHeight="1" x14ac:dyDescent="0.25">
      <c r="A51" s="86">
        <v>3</v>
      </c>
      <c r="B51" s="90">
        <v>40410</v>
      </c>
      <c r="C51" s="101" t="s">
        <v>84</v>
      </c>
      <c r="D51" s="97">
        <v>176</v>
      </c>
      <c r="E51" s="93"/>
      <c r="F51" s="98"/>
      <c r="G51" s="97">
        <v>79</v>
      </c>
      <c r="H51" s="88">
        <f t="shared" si="0"/>
        <v>44.886363636363633</v>
      </c>
      <c r="I51" s="97">
        <v>97</v>
      </c>
      <c r="J51" s="87">
        <f t="shared" si="9"/>
        <v>55.113636363636367</v>
      </c>
      <c r="K51" s="89">
        <f t="shared" si="10"/>
        <v>100</v>
      </c>
      <c r="M51" s="135">
        <f t="shared" si="3"/>
        <v>176</v>
      </c>
      <c r="N51" s="131">
        <f t="shared" si="5"/>
        <v>176</v>
      </c>
      <c r="O51" s="130">
        <f t="shared" si="4"/>
        <v>100</v>
      </c>
      <c r="P51" s="129">
        <f t="shared" si="15"/>
        <v>0</v>
      </c>
      <c r="Q51" s="17">
        <f t="shared" si="15"/>
        <v>0</v>
      </c>
    </row>
    <row r="52" spans="1:17" ht="15" customHeight="1" x14ac:dyDescent="0.25">
      <c r="A52" s="86">
        <v>4</v>
      </c>
      <c r="B52" s="90">
        <v>40011</v>
      </c>
      <c r="C52" s="92" t="s">
        <v>80</v>
      </c>
      <c r="D52" s="97">
        <v>268</v>
      </c>
      <c r="E52" s="93">
        <v>18</v>
      </c>
      <c r="F52" s="98">
        <f t="shared" si="14"/>
        <v>6.7164179104477615</v>
      </c>
      <c r="G52" s="97">
        <v>116</v>
      </c>
      <c r="H52" s="88">
        <f t="shared" si="0"/>
        <v>43.28358208955224</v>
      </c>
      <c r="I52" s="97">
        <v>134</v>
      </c>
      <c r="J52" s="87">
        <f t="shared" si="9"/>
        <v>50</v>
      </c>
      <c r="K52" s="89">
        <f t="shared" si="10"/>
        <v>93.28358208955224</v>
      </c>
      <c r="M52" s="135">
        <f t="shared" si="3"/>
        <v>268</v>
      </c>
      <c r="N52" s="131">
        <f t="shared" si="5"/>
        <v>250</v>
      </c>
      <c r="O52" s="130">
        <f t="shared" si="4"/>
        <v>93.28358208955224</v>
      </c>
      <c r="P52" s="402">
        <f t="shared" si="15"/>
        <v>18</v>
      </c>
      <c r="Q52" s="17">
        <f t="shared" si="15"/>
        <v>6.7164179104477615</v>
      </c>
    </row>
    <row r="53" spans="1:17" ht="15" customHeight="1" x14ac:dyDescent="0.25">
      <c r="A53" s="86">
        <v>5</v>
      </c>
      <c r="B53" s="90">
        <v>40080</v>
      </c>
      <c r="C53" s="92" t="s">
        <v>81</v>
      </c>
      <c r="D53" s="97">
        <v>126</v>
      </c>
      <c r="E53" s="93">
        <v>2</v>
      </c>
      <c r="F53" s="98">
        <f t="shared" si="14"/>
        <v>1.5873015873015872</v>
      </c>
      <c r="G53" s="97">
        <v>73</v>
      </c>
      <c r="H53" s="88">
        <f t="shared" si="0"/>
        <v>57.936507936507937</v>
      </c>
      <c r="I53" s="97">
        <v>51</v>
      </c>
      <c r="J53" s="87">
        <f t="shared" si="9"/>
        <v>40.476190476190474</v>
      </c>
      <c r="K53" s="89">
        <f t="shared" si="10"/>
        <v>98.412698412698418</v>
      </c>
      <c r="M53" s="135">
        <f t="shared" si="3"/>
        <v>126</v>
      </c>
      <c r="N53" s="131">
        <f t="shared" si="5"/>
        <v>124</v>
      </c>
      <c r="O53" s="130">
        <f t="shared" si="4"/>
        <v>98.412698412698418</v>
      </c>
      <c r="P53" s="129">
        <f t="shared" si="15"/>
        <v>2</v>
      </c>
      <c r="Q53" s="17">
        <f t="shared" si="15"/>
        <v>1.5873015873015872</v>
      </c>
    </row>
    <row r="54" spans="1:17" ht="15" customHeight="1" x14ac:dyDescent="0.25">
      <c r="A54" s="86">
        <v>6</v>
      </c>
      <c r="B54" s="90">
        <v>40100</v>
      </c>
      <c r="C54" s="92" t="s">
        <v>34</v>
      </c>
      <c r="D54" s="97">
        <v>112</v>
      </c>
      <c r="E54" s="93">
        <v>1</v>
      </c>
      <c r="F54" s="98">
        <f t="shared" si="14"/>
        <v>0.8928571428571429</v>
      </c>
      <c r="G54" s="97">
        <v>52</v>
      </c>
      <c r="H54" s="88">
        <f t="shared" si="0"/>
        <v>46.428571428571431</v>
      </c>
      <c r="I54" s="97">
        <v>59</v>
      </c>
      <c r="J54" s="87">
        <f t="shared" si="9"/>
        <v>52.678571428571431</v>
      </c>
      <c r="K54" s="89">
        <f t="shared" si="10"/>
        <v>99.107142857142861</v>
      </c>
      <c r="M54" s="135">
        <f t="shared" si="3"/>
        <v>112</v>
      </c>
      <c r="N54" s="131">
        <f t="shared" si="5"/>
        <v>111</v>
      </c>
      <c r="O54" s="130">
        <f t="shared" si="4"/>
        <v>99.107142857142861</v>
      </c>
      <c r="P54" s="129">
        <f t="shared" si="15"/>
        <v>1</v>
      </c>
      <c r="Q54" s="17">
        <f t="shared" si="15"/>
        <v>0.8928571428571429</v>
      </c>
    </row>
    <row r="55" spans="1:17" ht="15" customHeight="1" x14ac:dyDescent="0.25">
      <c r="A55" s="86">
        <v>7</v>
      </c>
      <c r="B55" s="90">
        <v>40020</v>
      </c>
      <c r="C55" s="92" t="s">
        <v>169</v>
      </c>
      <c r="D55" s="97">
        <v>26</v>
      </c>
      <c r="E55" s="93">
        <v>4</v>
      </c>
      <c r="F55" s="98">
        <f t="shared" si="14"/>
        <v>15.384615384615385</v>
      </c>
      <c r="G55" s="97">
        <v>14</v>
      </c>
      <c r="H55" s="88">
        <f t="shared" si="0"/>
        <v>53.846153846153847</v>
      </c>
      <c r="I55" s="97">
        <v>8</v>
      </c>
      <c r="J55" s="87">
        <f t="shared" si="9"/>
        <v>30.76923076923077</v>
      </c>
      <c r="K55" s="89">
        <f t="shared" si="10"/>
        <v>84.615384615384613</v>
      </c>
      <c r="M55" s="135">
        <f t="shared" si="3"/>
        <v>26</v>
      </c>
      <c r="N55" s="131">
        <f t="shared" si="5"/>
        <v>22</v>
      </c>
      <c r="O55" s="130">
        <f t="shared" si="4"/>
        <v>84.615384615384613</v>
      </c>
      <c r="P55" s="129">
        <f t="shared" si="15"/>
        <v>4</v>
      </c>
      <c r="Q55" s="17">
        <f t="shared" si="15"/>
        <v>15.384615384615385</v>
      </c>
    </row>
    <row r="56" spans="1:17" ht="15" customHeight="1" x14ac:dyDescent="0.25">
      <c r="A56" s="86">
        <v>8</v>
      </c>
      <c r="B56" s="90">
        <v>40031</v>
      </c>
      <c r="C56" s="92" t="s">
        <v>170</v>
      </c>
      <c r="D56" s="97">
        <v>109</v>
      </c>
      <c r="E56" s="93">
        <v>10</v>
      </c>
      <c r="F56" s="98">
        <f t="shared" si="14"/>
        <v>9.1743119266055047</v>
      </c>
      <c r="G56" s="97">
        <v>64</v>
      </c>
      <c r="H56" s="88">
        <f t="shared" si="0"/>
        <v>58.715596330275233</v>
      </c>
      <c r="I56" s="97">
        <v>35</v>
      </c>
      <c r="J56" s="87">
        <f t="shared" si="9"/>
        <v>32.110091743119263</v>
      </c>
      <c r="K56" s="89">
        <f t="shared" si="10"/>
        <v>90.825688073394502</v>
      </c>
      <c r="M56" s="135">
        <f t="shared" si="3"/>
        <v>109</v>
      </c>
      <c r="N56" s="131">
        <f t="shared" si="5"/>
        <v>99</v>
      </c>
      <c r="O56" s="130">
        <f t="shared" si="4"/>
        <v>90.825688073394502</v>
      </c>
      <c r="P56" s="402">
        <f t="shared" si="15"/>
        <v>10</v>
      </c>
      <c r="Q56" s="17">
        <f t="shared" si="15"/>
        <v>9.1743119266055047</v>
      </c>
    </row>
    <row r="57" spans="1:17" ht="15" customHeight="1" x14ac:dyDescent="0.25">
      <c r="A57" s="86">
        <v>9</v>
      </c>
      <c r="B57" s="90">
        <v>40210</v>
      </c>
      <c r="C57" s="92" t="s">
        <v>35</v>
      </c>
      <c r="D57" s="97">
        <v>51</v>
      </c>
      <c r="E57" s="93">
        <v>8</v>
      </c>
      <c r="F57" s="98">
        <f t="shared" si="14"/>
        <v>15.686274509803921</v>
      </c>
      <c r="G57" s="97">
        <v>27</v>
      </c>
      <c r="H57" s="88">
        <f t="shared" si="0"/>
        <v>52.941176470588232</v>
      </c>
      <c r="I57" s="97">
        <v>16</v>
      </c>
      <c r="J57" s="87">
        <f t="shared" si="9"/>
        <v>31.372549019607842</v>
      </c>
      <c r="K57" s="89">
        <f t="shared" si="10"/>
        <v>84.313725490196077</v>
      </c>
      <c r="M57" s="135">
        <f t="shared" si="3"/>
        <v>51</v>
      </c>
      <c r="N57" s="131">
        <f t="shared" si="5"/>
        <v>43</v>
      </c>
      <c r="O57" s="130">
        <f t="shared" si="4"/>
        <v>84.313725490196077</v>
      </c>
      <c r="P57" s="129">
        <f t="shared" si="15"/>
        <v>8</v>
      </c>
      <c r="Q57" s="17">
        <f t="shared" si="15"/>
        <v>15.686274509803921</v>
      </c>
    </row>
    <row r="58" spans="1:17" ht="15" customHeight="1" x14ac:dyDescent="0.25">
      <c r="A58" s="86">
        <v>10</v>
      </c>
      <c r="B58" s="90">
        <v>40300</v>
      </c>
      <c r="C58" s="92" t="s">
        <v>82</v>
      </c>
      <c r="D58" s="97">
        <v>30</v>
      </c>
      <c r="E58" s="93">
        <v>3</v>
      </c>
      <c r="F58" s="98">
        <f t="shared" si="14"/>
        <v>10</v>
      </c>
      <c r="G58" s="97">
        <v>18</v>
      </c>
      <c r="H58" s="88">
        <f t="shared" si="0"/>
        <v>60</v>
      </c>
      <c r="I58" s="97">
        <v>9</v>
      </c>
      <c r="J58" s="87">
        <f t="shared" si="9"/>
        <v>30</v>
      </c>
      <c r="K58" s="89">
        <f t="shared" si="10"/>
        <v>90</v>
      </c>
      <c r="M58" s="135">
        <f t="shared" si="3"/>
        <v>30</v>
      </c>
      <c r="N58" s="131">
        <f t="shared" si="5"/>
        <v>27</v>
      </c>
      <c r="O58" s="130">
        <f t="shared" si="4"/>
        <v>90</v>
      </c>
      <c r="P58" s="129">
        <f t="shared" si="15"/>
        <v>3</v>
      </c>
      <c r="Q58" s="17">
        <f t="shared" si="15"/>
        <v>10</v>
      </c>
    </row>
    <row r="59" spans="1:17" ht="15" customHeight="1" x14ac:dyDescent="0.25">
      <c r="A59" s="86">
        <v>11</v>
      </c>
      <c r="B59" s="90">
        <v>40360</v>
      </c>
      <c r="C59" s="92" t="s">
        <v>36</v>
      </c>
      <c r="D59" s="97">
        <v>40</v>
      </c>
      <c r="E59" s="93">
        <v>1</v>
      </c>
      <c r="F59" s="98">
        <f t="shared" si="14"/>
        <v>2.5</v>
      </c>
      <c r="G59" s="97">
        <v>21</v>
      </c>
      <c r="H59" s="88">
        <f t="shared" si="0"/>
        <v>52.5</v>
      </c>
      <c r="I59" s="97">
        <v>18</v>
      </c>
      <c r="J59" s="87">
        <f t="shared" si="9"/>
        <v>45</v>
      </c>
      <c r="K59" s="89">
        <f t="shared" si="10"/>
        <v>97.5</v>
      </c>
      <c r="M59" s="135">
        <f t="shared" si="3"/>
        <v>40</v>
      </c>
      <c r="N59" s="131">
        <f t="shared" si="5"/>
        <v>39</v>
      </c>
      <c r="O59" s="130">
        <f t="shared" si="4"/>
        <v>97.5</v>
      </c>
      <c r="P59" s="129">
        <f t="shared" si="15"/>
        <v>1</v>
      </c>
      <c r="Q59" s="17">
        <f t="shared" si="15"/>
        <v>2.5</v>
      </c>
    </row>
    <row r="60" spans="1:17" ht="15" customHeight="1" x14ac:dyDescent="0.25">
      <c r="A60" s="86">
        <v>12</v>
      </c>
      <c r="B60" s="90">
        <v>40390</v>
      </c>
      <c r="C60" s="92" t="s">
        <v>83</v>
      </c>
      <c r="D60" s="97">
        <v>43</v>
      </c>
      <c r="E60" s="93">
        <v>6</v>
      </c>
      <c r="F60" s="98">
        <f t="shared" si="14"/>
        <v>13.953488372093023</v>
      </c>
      <c r="G60" s="97">
        <v>19</v>
      </c>
      <c r="H60" s="88">
        <f t="shared" si="0"/>
        <v>44.186046511627907</v>
      </c>
      <c r="I60" s="97">
        <v>18</v>
      </c>
      <c r="J60" s="87">
        <f t="shared" si="9"/>
        <v>41.860465116279073</v>
      </c>
      <c r="K60" s="89">
        <f t="shared" si="10"/>
        <v>86.04651162790698</v>
      </c>
      <c r="M60" s="135">
        <f t="shared" si="3"/>
        <v>43</v>
      </c>
      <c r="N60" s="131">
        <f t="shared" si="5"/>
        <v>37</v>
      </c>
      <c r="O60" s="130">
        <f t="shared" si="4"/>
        <v>86.04651162790698</v>
      </c>
      <c r="P60" s="129">
        <f t="shared" si="15"/>
        <v>6</v>
      </c>
      <c r="Q60" s="17">
        <f t="shared" si="15"/>
        <v>13.953488372093023</v>
      </c>
    </row>
    <row r="61" spans="1:17" ht="15" customHeight="1" x14ac:dyDescent="0.25">
      <c r="A61" s="86">
        <v>13</v>
      </c>
      <c r="B61" s="90">
        <v>40720</v>
      </c>
      <c r="C61" s="92" t="s">
        <v>171</v>
      </c>
      <c r="D61" s="97">
        <v>125</v>
      </c>
      <c r="E61" s="93">
        <v>11</v>
      </c>
      <c r="F61" s="98">
        <f t="shared" si="14"/>
        <v>8.8000000000000007</v>
      </c>
      <c r="G61" s="97">
        <v>68</v>
      </c>
      <c r="H61" s="88">
        <f t="shared" si="0"/>
        <v>54.4</v>
      </c>
      <c r="I61" s="97">
        <v>46</v>
      </c>
      <c r="J61" s="87">
        <f t="shared" si="9"/>
        <v>36.799999999999997</v>
      </c>
      <c r="K61" s="89">
        <f t="shared" si="10"/>
        <v>91.2</v>
      </c>
      <c r="M61" s="135">
        <f t="shared" si="3"/>
        <v>125</v>
      </c>
      <c r="N61" s="131">
        <f t="shared" si="5"/>
        <v>114</v>
      </c>
      <c r="O61" s="130">
        <f t="shared" si="4"/>
        <v>91.2</v>
      </c>
      <c r="P61" s="402">
        <f t="shared" si="15"/>
        <v>11</v>
      </c>
      <c r="Q61" s="17">
        <f t="shared" si="15"/>
        <v>8.8000000000000007</v>
      </c>
    </row>
    <row r="62" spans="1:17" ht="15" customHeight="1" x14ac:dyDescent="0.25">
      <c r="A62" s="86">
        <v>14</v>
      </c>
      <c r="B62" s="90">
        <v>40730</v>
      </c>
      <c r="C62" s="101" t="s">
        <v>85</v>
      </c>
      <c r="D62" s="97">
        <v>35</v>
      </c>
      <c r="E62" s="93"/>
      <c r="F62" s="98"/>
      <c r="G62" s="97">
        <v>14</v>
      </c>
      <c r="H62" s="88">
        <f t="shared" si="0"/>
        <v>40</v>
      </c>
      <c r="I62" s="97">
        <v>21</v>
      </c>
      <c r="J62" s="87">
        <f t="shared" si="9"/>
        <v>60</v>
      </c>
      <c r="K62" s="89">
        <f t="shared" si="10"/>
        <v>100</v>
      </c>
      <c r="M62" s="135">
        <f t="shared" si="3"/>
        <v>35</v>
      </c>
      <c r="N62" s="131">
        <f t="shared" si="5"/>
        <v>35</v>
      </c>
      <c r="O62" s="130">
        <f t="shared" si="4"/>
        <v>100</v>
      </c>
      <c r="P62" s="129">
        <f t="shared" si="15"/>
        <v>0</v>
      </c>
      <c r="Q62" s="17">
        <f t="shared" si="15"/>
        <v>0</v>
      </c>
    </row>
    <row r="63" spans="1:17" ht="15" customHeight="1" x14ac:dyDescent="0.25">
      <c r="A63" s="86">
        <v>15</v>
      </c>
      <c r="B63" s="90">
        <v>40820</v>
      </c>
      <c r="C63" s="92" t="s">
        <v>172</v>
      </c>
      <c r="D63" s="97">
        <v>83</v>
      </c>
      <c r="E63" s="93">
        <v>1</v>
      </c>
      <c r="F63" s="98">
        <f t="shared" si="14"/>
        <v>1.2048192771084338</v>
      </c>
      <c r="G63" s="97">
        <v>43</v>
      </c>
      <c r="H63" s="88">
        <f t="shared" si="0"/>
        <v>51.807228915662648</v>
      </c>
      <c r="I63" s="97">
        <v>39</v>
      </c>
      <c r="J63" s="87">
        <f t="shared" si="9"/>
        <v>46.987951807228917</v>
      </c>
      <c r="K63" s="89">
        <f t="shared" si="10"/>
        <v>98.795180722891573</v>
      </c>
      <c r="M63" s="135">
        <f t="shared" si="3"/>
        <v>83</v>
      </c>
      <c r="N63" s="131">
        <f t="shared" si="5"/>
        <v>82</v>
      </c>
      <c r="O63" s="130">
        <f t="shared" si="4"/>
        <v>98.795180722891573</v>
      </c>
      <c r="P63" s="129">
        <f t="shared" si="15"/>
        <v>1</v>
      </c>
      <c r="Q63" s="17">
        <f t="shared" si="15"/>
        <v>1.2048192771084338</v>
      </c>
    </row>
    <row r="64" spans="1:17" ht="15" customHeight="1" x14ac:dyDescent="0.25">
      <c r="A64" s="86">
        <v>16</v>
      </c>
      <c r="B64" s="90">
        <v>40840</v>
      </c>
      <c r="C64" s="101" t="s">
        <v>37</v>
      </c>
      <c r="D64" s="97">
        <v>78</v>
      </c>
      <c r="E64" s="93"/>
      <c r="F64" s="98"/>
      <c r="G64" s="97">
        <v>39</v>
      </c>
      <c r="H64" s="88">
        <f t="shared" si="0"/>
        <v>50</v>
      </c>
      <c r="I64" s="97">
        <v>39</v>
      </c>
      <c r="J64" s="87">
        <f t="shared" si="9"/>
        <v>50</v>
      </c>
      <c r="K64" s="89">
        <f t="shared" si="10"/>
        <v>100</v>
      </c>
      <c r="M64" s="135">
        <f t="shared" si="3"/>
        <v>78</v>
      </c>
      <c r="N64" s="131">
        <f t="shared" si="5"/>
        <v>78</v>
      </c>
      <c r="O64" s="130">
        <f t="shared" si="4"/>
        <v>100</v>
      </c>
      <c r="P64" s="129">
        <f t="shared" si="15"/>
        <v>0</v>
      </c>
      <c r="Q64" s="17">
        <f t="shared" si="15"/>
        <v>0</v>
      </c>
    </row>
    <row r="65" spans="1:17" ht="15" customHeight="1" x14ac:dyDescent="0.25">
      <c r="A65" s="3">
        <v>17</v>
      </c>
      <c r="B65" s="90">
        <v>40950</v>
      </c>
      <c r="C65" s="101" t="s">
        <v>38</v>
      </c>
      <c r="D65" s="97">
        <v>107</v>
      </c>
      <c r="E65" s="93"/>
      <c r="F65" s="98"/>
      <c r="G65" s="97">
        <v>32</v>
      </c>
      <c r="H65" s="88">
        <f t="shared" si="0"/>
        <v>29.906542056074766</v>
      </c>
      <c r="I65" s="97">
        <v>75</v>
      </c>
      <c r="J65" s="87">
        <f t="shared" si="9"/>
        <v>70.09345794392523</v>
      </c>
      <c r="K65" s="89">
        <f t="shared" si="10"/>
        <v>100</v>
      </c>
      <c r="M65" s="135">
        <f t="shared" si="3"/>
        <v>107</v>
      </c>
      <c r="N65" s="131">
        <f t="shared" si="5"/>
        <v>107</v>
      </c>
      <c r="O65" s="130">
        <f t="shared" si="4"/>
        <v>100</v>
      </c>
      <c r="P65" s="129">
        <f t="shared" si="15"/>
        <v>0</v>
      </c>
      <c r="Q65" s="17">
        <f t="shared" si="15"/>
        <v>0</v>
      </c>
    </row>
    <row r="66" spans="1:17" ht="15" customHeight="1" x14ac:dyDescent="0.25">
      <c r="A66" s="86">
        <v>18</v>
      </c>
      <c r="B66" s="90">
        <v>40990</v>
      </c>
      <c r="C66" s="92" t="s">
        <v>39</v>
      </c>
      <c r="D66" s="97">
        <v>102</v>
      </c>
      <c r="E66" s="93">
        <v>3</v>
      </c>
      <c r="F66" s="98">
        <f t="shared" si="14"/>
        <v>2.9411764705882355</v>
      </c>
      <c r="G66" s="97">
        <v>36</v>
      </c>
      <c r="H66" s="88">
        <f t="shared" si="0"/>
        <v>35.294117647058826</v>
      </c>
      <c r="I66" s="97">
        <v>63</v>
      </c>
      <c r="J66" s="87">
        <f t="shared" si="9"/>
        <v>61.764705882352942</v>
      </c>
      <c r="K66" s="89">
        <f t="shared" si="10"/>
        <v>97.058823529411768</v>
      </c>
      <c r="M66" s="135">
        <f t="shared" si="3"/>
        <v>102</v>
      </c>
      <c r="N66" s="131">
        <f t="shared" si="5"/>
        <v>99</v>
      </c>
      <c r="O66" s="130">
        <f t="shared" si="4"/>
        <v>97.058823529411768</v>
      </c>
      <c r="P66" s="129">
        <f t="shared" si="15"/>
        <v>3</v>
      </c>
      <c r="Q66" s="17">
        <f t="shared" si="15"/>
        <v>2.9411764705882355</v>
      </c>
    </row>
    <row r="67" spans="1:17" ht="15" customHeight="1" x14ac:dyDescent="0.25">
      <c r="A67" s="3">
        <v>19</v>
      </c>
      <c r="B67" s="12">
        <v>40133</v>
      </c>
      <c r="C67" s="11" t="s">
        <v>40</v>
      </c>
      <c r="D67" s="80">
        <v>85</v>
      </c>
      <c r="E67" s="77">
        <v>7</v>
      </c>
      <c r="F67" s="66">
        <f t="shared" si="14"/>
        <v>8.235294117647058</v>
      </c>
      <c r="G67" s="80">
        <v>45</v>
      </c>
      <c r="H67" s="34">
        <f t="shared" si="0"/>
        <v>52.941176470588232</v>
      </c>
      <c r="I67" s="80">
        <v>33</v>
      </c>
      <c r="J67" s="20">
        <f t="shared" si="9"/>
        <v>38.823529411764703</v>
      </c>
      <c r="K67" s="67">
        <f t="shared" si="10"/>
        <v>91.764705882352942</v>
      </c>
      <c r="M67" s="141">
        <f t="shared" si="3"/>
        <v>85</v>
      </c>
      <c r="N67" s="142">
        <f t="shared" si="5"/>
        <v>78</v>
      </c>
      <c r="O67" s="143">
        <f t="shared" si="4"/>
        <v>91.764705882352942</v>
      </c>
      <c r="P67" s="144">
        <f t="shared" si="15"/>
        <v>7</v>
      </c>
      <c r="Q67" s="21">
        <f t="shared" si="15"/>
        <v>8.235294117647058</v>
      </c>
    </row>
    <row r="68" spans="1:17" ht="15" customHeight="1" thickBot="1" x14ac:dyDescent="0.3">
      <c r="A68" s="4">
        <v>20</v>
      </c>
      <c r="B68" s="18">
        <v>41400</v>
      </c>
      <c r="C68" s="9" t="s">
        <v>173</v>
      </c>
      <c r="D68" s="76">
        <v>182</v>
      </c>
      <c r="E68" s="75">
        <v>23</v>
      </c>
      <c r="F68" s="68">
        <f t="shared" si="14"/>
        <v>12.637362637362637</v>
      </c>
      <c r="G68" s="76">
        <v>92</v>
      </c>
      <c r="H68" s="30">
        <f t="shared" si="0"/>
        <v>50.549450549450547</v>
      </c>
      <c r="I68" s="76">
        <v>67</v>
      </c>
      <c r="J68" s="19">
        <f t="shared" si="9"/>
        <v>36.81318681318681</v>
      </c>
      <c r="K68" s="69">
        <f t="shared" si="10"/>
        <v>87.362637362637358</v>
      </c>
      <c r="M68" s="141">
        <f t="shared" si="3"/>
        <v>182</v>
      </c>
      <c r="N68" s="142">
        <f t="shared" si="5"/>
        <v>159</v>
      </c>
      <c r="O68" s="143">
        <f t="shared" si="4"/>
        <v>87.362637362637358</v>
      </c>
      <c r="P68" s="401">
        <f t="shared" si="15"/>
        <v>23</v>
      </c>
      <c r="Q68" s="21">
        <f t="shared" si="15"/>
        <v>12.637362637362637</v>
      </c>
    </row>
    <row r="69" spans="1:17" ht="15" customHeight="1" thickBot="1" x14ac:dyDescent="0.3">
      <c r="A69" s="46"/>
      <c r="B69" s="45"/>
      <c r="C69" s="31" t="s">
        <v>116</v>
      </c>
      <c r="D69" s="47">
        <f>SUM(D70:D83)</f>
        <v>1716</v>
      </c>
      <c r="E69" s="48">
        <f>SUM(E70:E83)</f>
        <v>49</v>
      </c>
      <c r="F69" s="49">
        <f>E69*100/D69</f>
        <v>2.8554778554778553</v>
      </c>
      <c r="G69" s="47">
        <f>SUM(G70:G83)</f>
        <v>794</v>
      </c>
      <c r="H69" s="33">
        <f t="shared" si="0"/>
        <v>46.270396270396269</v>
      </c>
      <c r="I69" s="47">
        <f>SUM(I70:I83)</f>
        <v>873</v>
      </c>
      <c r="J69" s="33">
        <f t="shared" si="9"/>
        <v>50.874125874125873</v>
      </c>
      <c r="K69" s="50">
        <f>AVERAGE(K70:K83)</f>
        <v>96.884519579911526</v>
      </c>
      <c r="L69" s="57"/>
      <c r="M69" s="159">
        <f t="shared" si="3"/>
        <v>1716</v>
      </c>
      <c r="N69" s="160">
        <f>SUM(N70:N83)</f>
        <v>1667</v>
      </c>
      <c r="O69" s="161">
        <f t="shared" si="4"/>
        <v>96.884519579911526</v>
      </c>
      <c r="P69" s="162">
        <f>SUM(P70:P83)</f>
        <v>49</v>
      </c>
      <c r="Q69" s="128">
        <f>F69</f>
        <v>2.8554778554778553</v>
      </c>
    </row>
    <row r="70" spans="1:17" ht="15" customHeight="1" x14ac:dyDescent="0.25">
      <c r="A70" s="1">
        <v>1</v>
      </c>
      <c r="B70" s="90">
        <v>50040</v>
      </c>
      <c r="C70" s="107" t="s">
        <v>89</v>
      </c>
      <c r="D70" s="97">
        <v>126</v>
      </c>
      <c r="E70" s="93"/>
      <c r="F70" s="98"/>
      <c r="G70" s="97">
        <v>51</v>
      </c>
      <c r="H70" s="88">
        <f t="shared" ref="H70:H119" si="16">G70*100/D70</f>
        <v>40.476190476190474</v>
      </c>
      <c r="I70" s="97">
        <v>75</v>
      </c>
      <c r="J70" s="87">
        <f t="shared" si="9"/>
        <v>59.523809523809526</v>
      </c>
      <c r="K70" s="89">
        <f>(G70+I70)*100/D70</f>
        <v>100</v>
      </c>
      <c r="M70" s="145">
        <f t="shared" si="3"/>
        <v>126</v>
      </c>
      <c r="N70" s="132">
        <f t="shared" si="5"/>
        <v>126</v>
      </c>
      <c r="O70" s="133">
        <f t="shared" si="4"/>
        <v>100</v>
      </c>
      <c r="P70" s="134">
        <f t="shared" ref="P70:Q83" si="17">E70</f>
        <v>0</v>
      </c>
      <c r="Q70" s="127">
        <f t="shared" si="17"/>
        <v>0</v>
      </c>
    </row>
    <row r="71" spans="1:17" ht="15" customHeight="1" x14ac:dyDescent="0.25">
      <c r="A71" s="86">
        <v>2</v>
      </c>
      <c r="B71" s="90">
        <v>50003</v>
      </c>
      <c r="C71" s="7" t="s">
        <v>88</v>
      </c>
      <c r="D71" s="97">
        <v>116</v>
      </c>
      <c r="E71" s="93">
        <v>1</v>
      </c>
      <c r="F71" s="98">
        <f t="shared" ref="F71:F82" si="18">E71*100/D71</f>
        <v>0.86206896551724133</v>
      </c>
      <c r="G71" s="97">
        <v>46</v>
      </c>
      <c r="H71" s="88">
        <f t="shared" si="16"/>
        <v>39.655172413793103</v>
      </c>
      <c r="I71" s="97">
        <v>69</v>
      </c>
      <c r="J71" s="87">
        <f t="shared" si="9"/>
        <v>59.482758620689658</v>
      </c>
      <c r="K71" s="89">
        <f t="shared" si="10"/>
        <v>99.137931034482762</v>
      </c>
      <c r="M71" s="135">
        <f t="shared" ref="M71:M124" si="19">D71</f>
        <v>116</v>
      </c>
      <c r="N71" s="131">
        <f t="shared" si="5"/>
        <v>115</v>
      </c>
      <c r="O71" s="130">
        <f t="shared" ref="O71:O124" si="20">K71</f>
        <v>99.137931034482762</v>
      </c>
      <c r="P71" s="129">
        <f t="shared" si="17"/>
        <v>1</v>
      </c>
      <c r="Q71" s="17">
        <f t="shared" si="17"/>
        <v>0.86206896551724133</v>
      </c>
    </row>
    <row r="72" spans="1:17" ht="15" customHeight="1" x14ac:dyDescent="0.25">
      <c r="A72" s="86">
        <v>3</v>
      </c>
      <c r="B72" s="90">
        <v>50060</v>
      </c>
      <c r="C72" s="7" t="s">
        <v>174</v>
      </c>
      <c r="D72" s="97">
        <v>167</v>
      </c>
      <c r="E72" s="93">
        <v>8</v>
      </c>
      <c r="F72" s="98">
        <f t="shared" si="18"/>
        <v>4.7904191616766463</v>
      </c>
      <c r="G72" s="97">
        <v>63</v>
      </c>
      <c r="H72" s="88">
        <f t="shared" si="16"/>
        <v>37.724550898203596</v>
      </c>
      <c r="I72" s="97">
        <v>96</v>
      </c>
      <c r="J72" s="87">
        <f t="shared" si="9"/>
        <v>57.485029940119759</v>
      </c>
      <c r="K72" s="89">
        <f t="shared" si="10"/>
        <v>95.209580838323348</v>
      </c>
      <c r="M72" s="135">
        <f t="shared" si="19"/>
        <v>167</v>
      </c>
      <c r="N72" s="131">
        <f t="shared" ref="N72:N124" si="21">O72*M72/100</f>
        <v>158.99999999999997</v>
      </c>
      <c r="O72" s="130">
        <f t="shared" si="20"/>
        <v>95.209580838323348</v>
      </c>
      <c r="P72" s="129">
        <f t="shared" si="17"/>
        <v>8</v>
      </c>
      <c r="Q72" s="17">
        <f t="shared" si="17"/>
        <v>4.7904191616766463</v>
      </c>
    </row>
    <row r="73" spans="1:17" ht="15" customHeight="1" x14ac:dyDescent="0.25">
      <c r="A73" s="86">
        <v>4</v>
      </c>
      <c r="B73" s="90">
        <v>50170</v>
      </c>
      <c r="C73" s="7" t="s">
        <v>175</v>
      </c>
      <c r="D73" s="97">
        <v>86</v>
      </c>
      <c r="E73" s="93">
        <v>10</v>
      </c>
      <c r="F73" s="98">
        <f t="shared" si="18"/>
        <v>11.627906976744185</v>
      </c>
      <c r="G73" s="97">
        <v>36</v>
      </c>
      <c r="H73" s="88">
        <f t="shared" si="16"/>
        <v>41.860465116279073</v>
      </c>
      <c r="I73" s="97">
        <v>40</v>
      </c>
      <c r="J73" s="87">
        <f t="shared" si="9"/>
        <v>46.511627906976742</v>
      </c>
      <c r="K73" s="89">
        <f t="shared" si="10"/>
        <v>88.372093023255815</v>
      </c>
      <c r="M73" s="135">
        <f t="shared" si="19"/>
        <v>86</v>
      </c>
      <c r="N73" s="131">
        <f t="shared" si="21"/>
        <v>76</v>
      </c>
      <c r="O73" s="130">
        <f t="shared" si="20"/>
        <v>88.372093023255815</v>
      </c>
      <c r="P73" s="402">
        <f t="shared" si="17"/>
        <v>10</v>
      </c>
      <c r="Q73" s="17">
        <f t="shared" si="17"/>
        <v>11.627906976744185</v>
      </c>
    </row>
    <row r="74" spans="1:17" ht="15" customHeight="1" x14ac:dyDescent="0.25">
      <c r="A74" s="86">
        <v>5</v>
      </c>
      <c r="B74" s="90">
        <v>50230</v>
      </c>
      <c r="C74" s="107" t="s">
        <v>92</v>
      </c>
      <c r="D74" s="97">
        <v>82</v>
      </c>
      <c r="E74" s="93"/>
      <c r="F74" s="98"/>
      <c r="G74" s="97">
        <v>35</v>
      </c>
      <c r="H74" s="88">
        <f t="shared" si="16"/>
        <v>42.68292682926829</v>
      </c>
      <c r="I74" s="97">
        <v>47</v>
      </c>
      <c r="J74" s="87">
        <f t="shared" si="9"/>
        <v>57.31707317073171</v>
      </c>
      <c r="K74" s="89">
        <f t="shared" si="10"/>
        <v>100</v>
      </c>
      <c r="M74" s="135">
        <f t="shared" si="19"/>
        <v>82</v>
      </c>
      <c r="N74" s="131">
        <f t="shared" si="21"/>
        <v>82</v>
      </c>
      <c r="O74" s="130">
        <f t="shared" si="20"/>
        <v>100</v>
      </c>
      <c r="P74" s="129">
        <f t="shared" si="17"/>
        <v>0</v>
      </c>
      <c r="Q74" s="17">
        <f t="shared" si="17"/>
        <v>0</v>
      </c>
    </row>
    <row r="75" spans="1:17" ht="15" customHeight="1" x14ac:dyDescent="0.25">
      <c r="A75" s="86">
        <v>6</v>
      </c>
      <c r="B75" s="90">
        <v>50340</v>
      </c>
      <c r="C75" s="7" t="s">
        <v>176</v>
      </c>
      <c r="D75" s="97">
        <v>100</v>
      </c>
      <c r="E75" s="93">
        <v>4</v>
      </c>
      <c r="F75" s="98">
        <f t="shared" si="18"/>
        <v>4</v>
      </c>
      <c r="G75" s="97">
        <v>53</v>
      </c>
      <c r="H75" s="88">
        <f t="shared" si="16"/>
        <v>53</v>
      </c>
      <c r="I75" s="97">
        <v>43</v>
      </c>
      <c r="J75" s="87">
        <f t="shared" si="9"/>
        <v>43</v>
      </c>
      <c r="K75" s="89">
        <f t="shared" si="10"/>
        <v>96</v>
      </c>
      <c r="M75" s="135">
        <f t="shared" si="19"/>
        <v>100</v>
      </c>
      <c r="N75" s="131">
        <f t="shared" si="21"/>
        <v>96</v>
      </c>
      <c r="O75" s="130">
        <f t="shared" si="20"/>
        <v>96</v>
      </c>
      <c r="P75" s="129">
        <f t="shared" si="17"/>
        <v>4</v>
      </c>
      <c r="Q75" s="17">
        <f t="shared" si="17"/>
        <v>4</v>
      </c>
    </row>
    <row r="76" spans="1:17" ht="15" customHeight="1" x14ac:dyDescent="0.25">
      <c r="A76" s="86">
        <v>7</v>
      </c>
      <c r="B76" s="90">
        <v>50420</v>
      </c>
      <c r="C76" s="107" t="s">
        <v>177</v>
      </c>
      <c r="D76" s="97">
        <v>94</v>
      </c>
      <c r="E76" s="93"/>
      <c r="F76" s="98"/>
      <c r="G76" s="97">
        <v>52</v>
      </c>
      <c r="H76" s="88">
        <f t="shared" si="16"/>
        <v>55.319148936170215</v>
      </c>
      <c r="I76" s="97">
        <v>42</v>
      </c>
      <c r="J76" s="87">
        <f t="shared" si="9"/>
        <v>44.680851063829785</v>
      </c>
      <c r="K76" s="89">
        <f t="shared" si="10"/>
        <v>100</v>
      </c>
      <c r="M76" s="135">
        <f t="shared" si="19"/>
        <v>94</v>
      </c>
      <c r="N76" s="131">
        <f t="shared" si="21"/>
        <v>94</v>
      </c>
      <c r="O76" s="130">
        <f t="shared" si="20"/>
        <v>100</v>
      </c>
      <c r="P76" s="129">
        <f t="shared" si="17"/>
        <v>0</v>
      </c>
      <c r="Q76" s="17">
        <f t="shared" si="17"/>
        <v>0</v>
      </c>
    </row>
    <row r="77" spans="1:17" ht="15" customHeight="1" x14ac:dyDescent="0.25">
      <c r="A77" s="86">
        <v>8</v>
      </c>
      <c r="B77" s="90">
        <v>50450</v>
      </c>
      <c r="C77" s="7" t="s">
        <v>178</v>
      </c>
      <c r="D77" s="97">
        <v>149</v>
      </c>
      <c r="E77" s="93">
        <v>2</v>
      </c>
      <c r="F77" s="98">
        <f t="shared" si="18"/>
        <v>1.3422818791946309</v>
      </c>
      <c r="G77" s="97">
        <v>62</v>
      </c>
      <c r="H77" s="88">
        <f t="shared" si="16"/>
        <v>41.61073825503356</v>
      </c>
      <c r="I77" s="97">
        <v>85</v>
      </c>
      <c r="J77" s="87">
        <f t="shared" ref="J77:J124" si="22">I77*100/D77</f>
        <v>57.04697986577181</v>
      </c>
      <c r="K77" s="89">
        <f t="shared" ref="K77:K124" si="23">(G77+I77)*100/D77</f>
        <v>98.65771812080537</v>
      </c>
      <c r="M77" s="135">
        <f t="shared" si="19"/>
        <v>149</v>
      </c>
      <c r="N77" s="131">
        <f t="shared" si="21"/>
        <v>147</v>
      </c>
      <c r="O77" s="130">
        <f t="shared" si="20"/>
        <v>98.65771812080537</v>
      </c>
      <c r="P77" s="129">
        <f t="shared" si="17"/>
        <v>2</v>
      </c>
      <c r="Q77" s="17">
        <f t="shared" si="17"/>
        <v>1.3422818791946309</v>
      </c>
    </row>
    <row r="78" spans="1:17" ht="15" customHeight="1" x14ac:dyDescent="0.25">
      <c r="A78" s="86">
        <v>9</v>
      </c>
      <c r="B78" s="90">
        <v>50620</v>
      </c>
      <c r="C78" s="7" t="s">
        <v>96</v>
      </c>
      <c r="D78" s="97">
        <v>66</v>
      </c>
      <c r="E78" s="93">
        <v>1</v>
      </c>
      <c r="F78" s="98">
        <f t="shared" si="18"/>
        <v>1.5151515151515151</v>
      </c>
      <c r="G78" s="97">
        <v>46</v>
      </c>
      <c r="H78" s="88">
        <f t="shared" si="16"/>
        <v>69.696969696969703</v>
      </c>
      <c r="I78" s="97">
        <v>19</v>
      </c>
      <c r="J78" s="87">
        <f t="shared" si="22"/>
        <v>28.787878787878789</v>
      </c>
      <c r="K78" s="89">
        <f t="shared" si="23"/>
        <v>98.484848484848484</v>
      </c>
      <c r="M78" s="135">
        <f t="shared" si="19"/>
        <v>66</v>
      </c>
      <c r="N78" s="131">
        <f t="shared" si="21"/>
        <v>65</v>
      </c>
      <c r="O78" s="130">
        <f t="shared" si="20"/>
        <v>98.484848484848484</v>
      </c>
      <c r="P78" s="129">
        <f t="shared" si="17"/>
        <v>1</v>
      </c>
      <c r="Q78" s="17">
        <f t="shared" si="17"/>
        <v>1.5151515151515151</v>
      </c>
    </row>
    <row r="79" spans="1:17" ht="15" customHeight="1" x14ac:dyDescent="0.25">
      <c r="A79" s="86">
        <v>10</v>
      </c>
      <c r="B79" s="90">
        <v>50760</v>
      </c>
      <c r="C79" s="7" t="s">
        <v>179</v>
      </c>
      <c r="D79" s="97">
        <v>197</v>
      </c>
      <c r="E79" s="93">
        <v>1</v>
      </c>
      <c r="F79" s="98">
        <f t="shared" si="18"/>
        <v>0.50761421319796951</v>
      </c>
      <c r="G79" s="97">
        <v>91</v>
      </c>
      <c r="H79" s="88">
        <f t="shared" si="16"/>
        <v>46.192893401015226</v>
      </c>
      <c r="I79" s="97">
        <v>105</v>
      </c>
      <c r="J79" s="87">
        <f t="shared" si="22"/>
        <v>53.299492385786799</v>
      </c>
      <c r="K79" s="89">
        <f t="shared" si="23"/>
        <v>99.492385786802032</v>
      </c>
      <c r="M79" s="135">
        <f t="shared" si="19"/>
        <v>197</v>
      </c>
      <c r="N79" s="131">
        <f t="shared" si="21"/>
        <v>196</v>
      </c>
      <c r="O79" s="130">
        <f t="shared" si="20"/>
        <v>99.492385786802032</v>
      </c>
      <c r="P79" s="129">
        <f t="shared" si="17"/>
        <v>1</v>
      </c>
      <c r="Q79" s="17">
        <f t="shared" si="17"/>
        <v>0.50761421319796951</v>
      </c>
    </row>
    <row r="80" spans="1:17" ht="15" customHeight="1" x14ac:dyDescent="0.25">
      <c r="A80" s="86">
        <v>11</v>
      </c>
      <c r="B80" s="12">
        <v>50780</v>
      </c>
      <c r="C80" s="51" t="s">
        <v>180</v>
      </c>
      <c r="D80" s="80">
        <v>131</v>
      </c>
      <c r="E80" s="77">
        <v>13</v>
      </c>
      <c r="F80" s="66">
        <f t="shared" si="18"/>
        <v>9.9236641221374047</v>
      </c>
      <c r="G80" s="80">
        <v>65</v>
      </c>
      <c r="H80" s="34">
        <f t="shared" si="16"/>
        <v>49.618320610687022</v>
      </c>
      <c r="I80" s="80">
        <v>53</v>
      </c>
      <c r="J80" s="20">
        <f t="shared" si="22"/>
        <v>40.458015267175576</v>
      </c>
      <c r="K80" s="67">
        <f t="shared" si="23"/>
        <v>90.07633587786259</v>
      </c>
      <c r="M80" s="135">
        <f t="shared" si="19"/>
        <v>131</v>
      </c>
      <c r="N80" s="131">
        <f t="shared" si="21"/>
        <v>118</v>
      </c>
      <c r="O80" s="130">
        <f t="shared" si="20"/>
        <v>90.07633587786259</v>
      </c>
      <c r="P80" s="402">
        <f t="shared" si="17"/>
        <v>13</v>
      </c>
      <c r="Q80" s="17">
        <f t="shared" si="17"/>
        <v>9.9236641221374047</v>
      </c>
    </row>
    <row r="81" spans="1:17" ht="15" customHeight="1" x14ac:dyDescent="0.25">
      <c r="A81" s="86">
        <v>12</v>
      </c>
      <c r="B81" s="90">
        <v>50930</v>
      </c>
      <c r="C81" s="7" t="s">
        <v>181</v>
      </c>
      <c r="D81" s="97">
        <v>84</v>
      </c>
      <c r="E81" s="93">
        <v>2</v>
      </c>
      <c r="F81" s="98">
        <f t="shared" si="18"/>
        <v>2.3809523809523809</v>
      </c>
      <c r="G81" s="97">
        <v>46</v>
      </c>
      <c r="H81" s="88">
        <f>G81*100/D81</f>
        <v>54.761904761904759</v>
      </c>
      <c r="I81" s="97">
        <v>36</v>
      </c>
      <c r="J81" s="87">
        <f>I81*100/D81</f>
        <v>42.857142857142854</v>
      </c>
      <c r="K81" s="89">
        <f>(G81+I81)*100/D81</f>
        <v>97.61904761904762</v>
      </c>
      <c r="M81" s="135">
        <f t="shared" si="19"/>
        <v>84</v>
      </c>
      <c r="N81" s="131">
        <f t="shared" si="21"/>
        <v>82</v>
      </c>
      <c r="O81" s="130">
        <f t="shared" si="20"/>
        <v>97.61904761904762</v>
      </c>
      <c r="P81" s="129">
        <f t="shared" si="17"/>
        <v>2</v>
      </c>
      <c r="Q81" s="17">
        <f t="shared" si="17"/>
        <v>2.3809523809523809</v>
      </c>
    </row>
    <row r="82" spans="1:17" ht="15" customHeight="1" x14ac:dyDescent="0.25">
      <c r="A82" s="86">
        <v>13</v>
      </c>
      <c r="B82" s="90">
        <v>51370</v>
      </c>
      <c r="C82" s="7" t="s">
        <v>100</v>
      </c>
      <c r="D82" s="97">
        <v>105</v>
      </c>
      <c r="E82" s="93">
        <v>7</v>
      </c>
      <c r="F82" s="98">
        <f t="shared" si="18"/>
        <v>6.666666666666667</v>
      </c>
      <c r="G82" s="97">
        <v>60</v>
      </c>
      <c r="H82" s="88">
        <f t="shared" si="16"/>
        <v>57.142857142857146</v>
      </c>
      <c r="I82" s="97">
        <v>38</v>
      </c>
      <c r="J82" s="87">
        <f t="shared" si="22"/>
        <v>36.19047619047619</v>
      </c>
      <c r="K82" s="89">
        <f t="shared" si="23"/>
        <v>93.333333333333329</v>
      </c>
      <c r="M82" s="135">
        <f t="shared" si="19"/>
        <v>105</v>
      </c>
      <c r="N82" s="131">
        <f t="shared" si="21"/>
        <v>98</v>
      </c>
      <c r="O82" s="130">
        <f t="shared" si="20"/>
        <v>93.333333333333329</v>
      </c>
      <c r="P82" s="129">
        <f t="shared" si="17"/>
        <v>7</v>
      </c>
      <c r="Q82" s="17">
        <f t="shared" si="17"/>
        <v>6.666666666666667</v>
      </c>
    </row>
    <row r="83" spans="1:17" ht="15" customHeight="1" thickBot="1" x14ac:dyDescent="0.3">
      <c r="A83" s="2">
        <v>14</v>
      </c>
      <c r="B83" s="12">
        <v>51580</v>
      </c>
      <c r="C83" s="412" t="s">
        <v>182</v>
      </c>
      <c r="D83" s="80">
        <v>213</v>
      </c>
      <c r="E83" s="77"/>
      <c r="F83" s="66"/>
      <c r="G83" s="80">
        <v>88</v>
      </c>
      <c r="H83" s="34">
        <f t="shared" si="16"/>
        <v>41.314553990610328</v>
      </c>
      <c r="I83" s="80">
        <v>125</v>
      </c>
      <c r="J83" s="20">
        <f t="shared" si="22"/>
        <v>58.685446009389672</v>
      </c>
      <c r="K83" s="67">
        <f t="shared" si="23"/>
        <v>100</v>
      </c>
      <c r="M83" s="135">
        <f t="shared" si="19"/>
        <v>213</v>
      </c>
      <c r="N83" s="131">
        <f t="shared" si="21"/>
        <v>213</v>
      </c>
      <c r="O83" s="130">
        <f t="shared" si="20"/>
        <v>100</v>
      </c>
      <c r="P83" s="129">
        <f t="shared" si="17"/>
        <v>0</v>
      </c>
      <c r="Q83" s="17">
        <f t="shared" si="17"/>
        <v>0</v>
      </c>
    </row>
    <row r="84" spans="1:17" ht="15" customHeight="1" thickBot="1" x14ac:dyDescent="0.3">
      <c r="A84" s="35"/>
      <c r="B84" s="45"/>
      <c r="C84" s="45" t="s">
        <v>117</v>
      </c>
      <c r="D84" s="45">
        <f>SUM(D85:D114)</f>
        <v>4498</v>
      </c>
      <c r="E84" s="45">
        <f>SUM(E85:E114)</f>
        <v>169</v>
      </c>
      <c r="F84" s="33">
        <f>E84*100/D84</f>
        <v>3.7572254335260116</v>
      </c>
      <c r="G84" s="45">
        <f>SUM(G85:G114)</f>
        <v>2207</v>
      </c>
      <c r="H84" s="33">
        <f>G84*100/D84</f>
        <v>49.066251667407734</v>
      </c>
      <c r="I84" s="45">
        <f>SUM(I85:I114)</f>
        <v>2122</v>
      </c>
      <c r="J84" s="33">
        <f>I84*100/D84</f>
        <v>47.176522899066249</v>
      </c>
      <c r="K84" s="59">
        <f>AVERAGE(K85:K114)</f>
        <v>96.269024411553346</v>
      </c>
      <c r="L84" s="57"/>
      <c r="M84" s="159">
        <f t="shared" si="19"/>
        <v>4498</v>
      </c>
      <c r="N84" s="160">
        <f>SUM(N85:N114)</f>
        <v>4329</v>
      </c>
      <c r="O84" s="161">
        <f t="shared" si="20"/>
        <v>96.269024411553346</v>
      </c>
      <c r="P84" s="162">
        <f>SUM(P85:P114)</f>
        <v>169</v>
      </c>
      <c r="Q84" s="128">
        <f>F84</f>
        <v>3.7572254335260116</v>
      </c>
    </row>
    <row r="85" spans="1:17" ht="15" customHeight="1" x14ac:dyDescent="0.25">
      <c r="A85" s="86">
        <v>1</v>
      </c>
      <c r="B85" s="13">
        <v>60010</v>
      </c>
      <c r="C85" s="10" t="s">
        <v>183</v>
      </c>
      <c r="D85" s="81">
        <v>93</v>
      </c>
      <c r="E85" s="78">
        <v>3</v>
      </c>
      <c r="F85" s="82">
        <f t="shared" ref="F85:F114" si="24">E85*100/D85</f>
        <v>3.225806451612903</v>
      </c>
      <c r="G85" s="81">
        <v>51</v>
      </c>
      <c r="H85" s="83">
        <f t="shared" si="16"/>
        <v>54.838709677419352</v>
      </c>
      <c r="I85" s="81">
        <v>39</v>
      </c>
      <c r="J85" s="79">
        <f t="shared" si="22"/>
        <v>41.935483870967744</v>
      </c>
      <c r="K85" s="84">
        <f t="shared" si="23"/>
        <v>96.774193548387103</v>
      </c>
      <c r="M85" s="145">
        <f t="shared" si="19"/>
        <v>93</v>
      </c>
      <c r="N85" s="132">
        <f t="shared" si="21"/>
        <v>90</v>
      </c>
      <c r="O85" s="133">
        <f t="shared" si="20"/>
        <v>96.774193548387103</v>
      </c>
      <c r="P85" s="134">
        <f t="shared" ref="P85:Q114" si="25">E85</f>
        <v>3</v>
      </c>
      <c r="Q85" s="127">
        <f t="shared" si="25"/>
        <v>3.225806451612903</v>
      </c>
    </row>
    <row r="86" spans="1:17" ht="15" customHeight="1" x14ac:dyDescent="0.25">
      <c r="A86" s="86">
        <v>2</v>
      </c>
      <c r="B86" s="90">
        <v>60020</v>
      </c>
      <c r="C86" s="92" t="s">
        <v>44</v>
      </c>
      <c r="D86" s="97">
        <v>66</v>
      </c>
      <c r="E86" s="93">
        <v>6</v>
      </c>
      <c r="F86" s="98">
        <f t="shared" si="24"/>
        <v>9.0909090909090917</v>
      </c>
      <c r="G86" s="97">
        <v>40</v>
      </c>
      <c r="H86" s="88">
        <f t="shared" si="16"/>
        <v>60.606060606060609</v>
      </c>
      <c r="I86" s="97">
        <v>20</v>
      </c>
      <c r="J86" s="87">
        <f t="shared" si="22"/>
        <v>30.303030303030305</v>
      </c>
      <c r="K86" s="89">
        <f t="shared" si="23"/>
        <v>90.909090909090907</v>
      </c>
      <c r="M86" s="135">
        <f t="shared" si="19"/>
        <v>66</v>
      </c>
      <c r="N86" s="131">
        <f t="shared" si="21"/>
        <v>60</v>
      </c>
      <c r="O86" s="130">
        <f t="shared" si="20"/>
        <v>90.909090909090907</v>
      </c>
      <c r="P86" s="129">
        <f t="shared" si="25"/>
        <v>6</v>
      </c>
      <c r="Q86" s="17">
        <f t="shared" si="25"/>
        <v>9.0909090909090917</v>
      </c>
    </row>
    <row r="87" spans="1:17" ht="15" customHeight="1" x14ac:dyDescent="0.25">
      <c r="A87" s="86">
        <v>3</v>
      </c>
      <c r="B87" s="90">
        <v>60050</v>
      </c>
      <c r="C87" s="92" t="s">
        <v>184</v>
      </c>
      <c r="D87" s="97">
        <v>109</v>
      </c>
      <c r="E87" s="93">
        <v>5</v>
      </c>
      <c r="F87" s="98">
        <f t="shared" si="24"/>
        <v>4.5871559633027523</v>
      </c>
      <c r="G87" s="97">
        <v>62</v>
      </c>
      <c r="H87" s="88">
        <f t="shared" si="16"/>
        <v>56.88073394495413</v>
      </c>
      <c r="I87" s="97">
        <v>42</v>
      </c>
      <c r="J87" s="87">
        <f t="shared" si="22"/>
        <v>38.532110091743121</v>
      </c>
      <c r="K87" s="89">
        <f t="shared" si="23"/>
        <v>95.412844036697251</v>
      </c>
      <c r="M87" s="135">
        <f t="shared" si="19"/>
        <v>109</v>
      </c>
      <c r="N87" s="131">
        <f t="shared" si="21"/>
        <v>104</v>
      </c>
      <c r="O87" s="130">
        <f t="shared" si="20"/>
        <v>95.412844036697251</v>
      </c>
      <c r="P87" s="129">
        <f t="shared" si="25"/>
        <v>5</v>
      </c>
      <c r="Q87" s="17">
        <f t="shared" si="25"/>
        <v>4.5871559633027523</v>
      </c>
    </row>
    <row r="88" spans="1:17" ht="15" customHeight="1" x14ac:dyDescent="0.25">
      <c r="A88" s="86">
        <v>4</v>
      </c>
      <c r="B88" s="90">
        <v>60070</v>
      </c>
      <c r="C88" s="92" t="s">
        <v>185</v>
      </c>
      <c r="D88" s="97">
        <v>113</v>
      </c>
      <c r="E88" s="93">
        <v>7</v>
      </c>
      <c r="F88" s="98">
        <f t="shared" si="24"/>
        <v>6.1946902654867255</v>
      </c>
      <c r="G88" s="97">
        <v>45</v>
      </c>
      <c r="H88" s="88">
        <f t="shared" si="16"/>
        <v>39.823008849557525</v>
      </c>
      <c r="I88" s="97">
        <v>61</v>
      </c>
      <c r="J88" s="87">
        <f t="shared" si="22"/>
        <v>53.982300884955755</v>
      </c>
      <c r="K88" s="89">
        <f t="shared" si="23"/>
        <v>93.805309734513273</v>
      </c>
      <c r="M88" s="135">
        <f t="shared" si="19"/>
        <v>113</v>
      </c>
      <c r="N88" s="131">
        <f t="shared" si="21"/>
        <v>106</v>
      </c>
      <c r="O88" s="130">
        <f t="shared" si="20"/>
        <v>93.805309734513273</v>
      </c>
      <c r="P88" s="129">
        <f t="shared" si="25"/>
        <v>7</v>
      </c>
      <c r="Q88" s="17">
        <f t="shared" si="25"/>
        <v>6.1946902654867255</v>
      </c>
    </row>
    <row r="89" spans="1:17" ht="15" customHeight="1" x14ac:dyDescent="0.25">
      <c r="A89" s="86">
        <v>5</v>
      </c>
      <c r="B89" s="90">
        <v>60180</v>
      </c>
      <c r="C89" s="92" t="s">
        <v>186</v>
      </c>
      <c r="D89" s="97">
        <v>169</v>
      </c>
      <c r="E89" s="93">
        <v>5</v>
      </c>
      <c r="F89" s="98">
        <f t="shared" si="24"/>
        <v>2.9585798816568047</v>
      </c>
      <c r="G89" s="97">
        <v>79</v>
      </c>
      <c r="H89" s="88">
        <f t="shared" si="16"/>
        <v>46.745562130177518</v>
      </c>
      <c r="I89" s="97">
        <v>85</v>
      </c>
      <c r="J89" s="87">
        <f t="shared" si="22"/>
        <v>50.295857988165679</v>
      </c>
      <c r="K89" s="89">
        <f t="shared" si="23"/>
        <v>97.041420118343197</v>
      </c>
      <c r="M89" s="135">
        <f t="shared" si="19"/>
        <v>169</v>
      </c>
      <c r="N89" s="131">
        <f t="shared" si="21"/>
        <v>164</v>
      </c>
      <c r="O89" s="130">
        <f t="shared" si="20"/>
        <v>97.041420118343197</v>
      </c>
      <c r="P89" s="129">
        <f t="shared" si="25"/>
        <v>5</v>
      </c>
      <c r="Q89" s="17">
        <f t="shared" si="25"/>
        <v>2.9585798816568047</v>
      </c>
    </row>
    <row r="90" spans="1:17" ht="15" customHeight="1" x14ac:dyDescent="0.25">
      <c r="A90" s="86">
        <v>6</v>
      </c>
      <c r="B90" s="90">
        <v>60240</v>
      </c>
      <c r="C90" s="92" t="s">
        <v>187</v>
      </c>
      <c r="D90" s="97">
        <v>215</v>
      </c>
      <c r="E90" s="93">
        <v>6</v>
      </c>
      <c r="F90" s="98">
        <f t="shared" si="24"/>
        <v>2.7906976744186047</v>
      </c>
      <c r="G90" s="97">
        <v>89</v>
      </c>
      <c r="H90" s="88">
        <f t="shared" si="16"/>
        <v>41.395348837209305</v>
      </c>
      <c r="I90" s="97">
        <v>120</v>
      </c>
      <c r="J90" s="87">
        <f t="shared" si="22"/>
        <v>55.813953488372093</v>
      </c>
      <c r="K90" s="89">
        <f t="shared" si="23"/>
        <v>97.20930232558139</v>
      </c>
      <c r="M90" s="135">
        <f t="shared" si="19"/>
        <v>215</v>
      </c>
      <c r="N90" s="131">
        <f t="shared" si="21"/>
        <v>209</v>
      </c>
      <c r="O90" s="130">
        <f t="shared" si="20"/>
        <v>97.20930232558139</v>
      </c>
      <c r="P90" s="129">
        <f t="shared" si="25"/>
        <v>6</v>
      </c>
      <c r="Q90" s="17">
        <f t="shared" si="25"/>
        <v>2.7906976744186047</v>
      </c>
    </row>
    <row r="91" spans="1:17" ht="15" customHeight="1" x14ac:dyDescent="0.25">
      <c r="A91" s="86">
        <v>7</v>
      </c>
      <c r="B91" s="90">
        <v>60560</v>
      </c>
      <c r="C91" s="101" t="s">
        <v>49</v>
      </c>
      <c r="D91" s="97">
        <v>65</v>
      </c>
      <c r="E91" s="93"/>
      <c r="F91" s="98"/>
      <c r="G91" s="97">
        <v>25</v>
      </c>
      <c r="H91" s="88">
        <f t="shared" si="16"/>
        <v>38.46153846153846</v>
      </c>
      <c r="I91" s="97">
        <v>40</v>
      </c>
      <c r="J91" s="87">
        <f t="shared" si="22"/>
        <v>61.53846153846154</v>
      </c>
      <c r="K91" s="89">
        <f t="shared" si="23"/>
        <v>100</v>
      </c>
      <c r="M91" s="135">
        <f t="shared" si="19"/>
        <v>65</v>
      </c>
      <c r="N91" s="131">
        <f t="shared" si="21"/>
        <v>65</v>
      </c>
      <c r="O91" s="130">
        <f t="shared" si="20"/>
        <v>100</v>
      </c>
      <c r="P91" s="129">
        <f t="shared" si="25"/>
        <v>0</v>
      </c>
      <c r="Q91" s="17">
        <f t="shared" si="25"/>
        <v>0</v>
      </c>
    </row>
    <row r="92" spans="1:17" ht="15" customHeight="1" x14ac:dyDescent="0.25">
      <c r="A92" s="86">
        <v>8</v>
      </c>
      <c r="B92" s="90">
        <v>60660</v>
      </c>
      <c r="C92" s="92" t="s">
        <v>188</v>
      </c>
      <c r="D92" s="97">
        <v>76</v>
      </c>
      <c r="E92" s="93">
        <v>6</v>
      </c>
      <c r="F92" s="98">
        <f t="shared" si="24"/>
        <v>7.8947368421052628</v>
      </c>
      <c r="G92" s="97">
        <v>33</v>
      </c>
      <c r="H92" s="88">
        <f t="shared" si="16"/>
        <v>43.421052631578945</v>
      </c>
      <c r="I92" s="97">
        <v>37</v>
      </c>
      <c r="J92" s="87">
        <f t="shared" si="22"/>
        <v>48.684210526315788</v>
      </c>
      <c r="K92" s="89">
        <f t="shared" si="23"/>
        <v>92.10526315789474</v>
      </c>
      <c r="M92" s="135">
        <f t="shared" si="19"/>
        <v>76</v>
      </c>
      <c r="N92" s="131">
        <f t="shared" si="21"/>
        <v>70</v>
      </c>
      <c r="O92" s="130">
        <f t="shared" si="20"/>
        <v>92.10526315789474</v>
      </c>
      <c r="P92" s="129">
        <f t="shared" si="25"/>
        <v>6</v>
      </c>
      <c r="Q92" s="17">
        <f t="shared" si="25"/>
        <v>7.8947368421052628</v>
      </c>
    </row>
    <row r="93" spans="1:17" ht="15" customHeight="1" x14ac:dyDescent="0.25">
      <c r="A93" s="86">
        <v>9</v>
      </c>
      <c r="B93" s="90">
        <v>60001</v>
      </c>
      <c r="C93" s="92" t="s">
        <v>189</v>
      </c>
      <c r="D93" s="97">
        <v>85</v>
      </c>
      <c r="E93" s="93">
        <v>2</v>
      </c>
      <c r="F93" s="98">
        <f t="shared" si="24"/>
        <v>2.3529411764705883</v>
      </c>
      <c r="G93" s="97">
        <v>28</v>
      </c>
      <c r="H93" s="88">
        <f t="shared" si="16"/>
        <v>32.941176470588232</v>
      </c>
      <c r="I93" s="97">
        <v>55</v>
      </c>
      <c r="J93" s="87">
        <f t="shared" si="22"/>
        <v>64.705882352941174</v>
      </c>
      <c r="K93" s="89">
        <f t="shared" si="23"/>
        <v>97.647058823529406</v>
      </c>
      <c r="M93" s="135">
        <f t="shared" si="19"/>
        <v>85</v>
      </c>
      <c r="N93" s="131">
        <f t="shared" si="21"/>
        <v>83</v>
      </c>
      <c r="O93" s="130">
        <f t="shared" si="20"/>
        <v>97.647058823529406</v>
      </c>
      <c r="P93" s="129">
        <f t="shared" si="25"/>
        <v>2</v>
      </c>
      <c r="Q93" s="17">
        <f t="shared" si="25"/>
        <v>2.3529411764705883</v>
      </c>
    </row>
    <row r="94" spans="1:17" ht="15" customHeight="1" x14ac:dyDescent="0.25">
      <c r="A94" s="86">
        <v>10</v>
      </c>
      <c r="B94" s="90">
        <v>60850</v>
      </c>
      <c r="C94" s="101" t="s">
        <v>190</v>
      </c>
      <c r="D94" s="97">
        <v>114</v>
      </c>
      <c r="E94" s="93"/>
      <c r="F94" s="98"/>
      <c r="G94" s="97">
        <v>52</v>
      </c>
      <c r="H94" s="88">
        <f>G94*100/D94</f>
        <v>45.614035087719301</v>
      </c>
      <c r="I94" s="97">
        <v>62</v>
      </c>
      <c r="J94" s="87">
        <f>I94*100/D94</f>
        <v>54.385964912280699</v>
      </c>
      <c r="K94" s="89">
        <f>(G94+I94)*100/D94</f>
        <v>100</v>
      </c>
      <c r="M94" s="135">
        <f t="shared" si="19"/>
        <v>114</v>
      </c>
      <c r="N94" s="131">
        <f t="shared" si="21"/>
        <v>114</v>
      </c>
      <c r="O94" s="130">
        <f t="shared" si="20"/>
        <v>100</v>
      </c>
      <c r="P94" s="129">
        <f t="shared" si="25"/>
        <v>0</v>
      </c>
      <c r="Q94" s="17">
        <f t="shared" si="25"/>
        <v>0</v>
      </c>
    </row>
    <row r="95" spans="1:17" ht="15" customHeight="1" x14ac:dyDescent="0.25">
      <c r="A95" s="3">
        <v>11</v>
      </c>
      <c r="B95" s="90">
        <v>60910</v>
      </c>
      <c r="C95" s="92" t="s">
        <v>206</v>
      </c>
      <c r="D95" s="97">
        <v>81</v>
      </c>
      <c r="E95" s="93">
        <v>3</v>
      </c>
      <c r="F95" s="98">
        <f t="shared" si="24"/>
        <v>3.7037037037037037</v>
      </c>
      <c r="G95" s="97">
        <v>46</v>
      </c>
      <c r="H95" s="88">
        <f t="shared" si="16"/>
        <v>56.790123456790127</v>
      </c>
      <c r="I95" s="97">
        <v>32</v>
      </c>
      <c r="J95" s="87">
        <f t="shared" si="22"/>
        <v>39.506172839506171</v>
      </c>
      <c r="K95" s="89">
        <f t="shared" si="23"/>
        <v>96.296296296296291</v>
      </c>
      <c r="M95" s="135">
        <f t="shared" si="19"/>
        <v>81</v>
      </c>
      <c r="N95" s="131">
        <f t="shared" si="21"/>
        <v>77.999999999999986</v>
      </c>
      <c r="O95" s="130">
        <f t="shared" si="20"/>
        <v>96.296296296296291</v>
      </c>
      <c r="P95" s="129">
        <f t="shared" si="25"/>
        <v>3</v>
      </c>
      <c r="Q95" s="17">
        <f t="shared" si="25"/>
        <v>3.7037037037037037</v>
      </c>
    </row>
    <row r="96" spans="1:17" ht="15" customHeight="1" x14ac:dyDescent="0.25">
      <c r="A96" s="86">
        <v>12</v>
      </c>
      <c r="B96" s="90">
        <v>60980</v>
      </c>
      <c r="C96" s="92" t="s">
        <v>207</v>
      </c>
      <c r="D96" s="97">
        <v>91</v>
      </c>
      <c r="E96" s="93">
        <v>4</v>
      </c>
      <c r="F96" s="98">
        <f t="shared" si="24"/>
        <v>4.395604395604396</v>
      </c>
      <c r="G96" s="97">
        <v>46</v>
      </c>
      <c r="H96" s="88">
        <f t="shared" si="16"/>
        <v>50.549450549450547</v>
      </c>
      <c r="I96" s="97">
        <v>41</v>
      </c>
      <c r="J96" s="87">
        <f t="shared" si="22"/>
        <v>45.054945054945058</v>
      </c>
      <c r="K96" s="89">
        <f t="shared" si="23"/>
        <v>95.604395604395606</v>
      </c>
      <c r="M96" s="135">
        <f t="shared" si="19"/>
        <v>91</v>
      </c>
      <c r="N96" s="131">
        <f t="shared" si="21"/>
        <v>87</v>
      </c>
      <c r="O96" s="130">
        <f t="shared" si="20"/>
        <v>95.604395604395606</v>
      </c>
      <c r="P96" s="129">
        <f t="shared" si="25"/>
        <v>4</v>
      </c>
      <c r="Q96" s="17">
        <f t="shared" si="25"/>
        <v>4.395604395604396</v>
      </c>
    </row>
    <row r="97" spans="1:17" ht="15" customHeight="1" x14ac:dyDescent="0.25">
      <c r="A97" s="2">
        <v>13</v>
      </c>
      <c r="B97" s="90">
        <v>61080</v>
      </c>
      <c r="C97" s="92" t="s">
        <v>191</v>
      </c>
      <c r="D97" s="97">
        <v>125</v>
      </c>
      <c r="E97" s="93">
        <v>1</v>
      </c>
      <c r="F97" s="98">
        <f t="shared" si="24"/>
        <v>0.8</v>
      </c>
      <c r="G97" s="97">
        <v>60</v>
      </c>
      <c r="H97" s="88">
        <f t="shared" si="16"/>
        <v>48</v>
      </c>
      <c r="I97" s="97">
        <v>64</v>
      </c>
      <c r="J97" s="87">
        <f t="shared" si="22"/>
        <v>51.2</v>
      </c>
      <c r="K97" s="89">
        <f t="shared" si="23"/>
        <v>99.2</v>
      </c>
      <c r="M97" s="135">
        <f t="shared" si="19"/>
        <v>125</v>
      </c>
      <c r="N97" s="131">
        <f t="shared" si="21"/>
        <v>124</v>
      </c>
      <c r="O97" s="130">
        <f t="shared" si="20"/>
        <v>99.2</v>
      </c>
      <c r="P97" s="129">
        <f t="shared" si="25"/>
        <v>1</v>
      </c>
      <c r="Q97" s="17">
        <f t="shared" si="25"/>
        <v>0.8</v>
      </c>
    </row>
    <row r="98" spans="1:17" ht="15" customHeight="1" x14ac:dyDescent="0.25">
      <c r="A98" s="5">
        <v>14</v>
      </c>
      <c r="B98" s="90">
        <v>61150</v>
      </c>
      <c r="C98" s="92" t="s">
        <v>192</v>
      </c>
      <c r="D98" s="97">
        <v>86</v>
      </c>
      <c r="E98" s="93">
        <v>1</v>
      </c>
      <c r="F98" s="98">
        <f t="shared" si="24"/>
        <v>1.1627906976744187</v>
      </c>
      <c r="G98" s="97">
        <v>38</v>
      </c>
      <c r="H98" s="88">
        <f t="shared" si="16"/>
        <v>44.186046511627907</v>
      </c>
      <c r="I98" s="97">
        <v>47</v>
      </c>
      <c r="J98" s="87">
        <f t="shared" si="22"/>
        <v>54.651162790697676</v>
      </c>
      <c r="K98" s="89">
        <f t="shared" si="23"/>
        <v>98.837209302325576</v>
      </c>
      <c r="M98" s="135">
        <f t="shared" si="19"/>
        <v>86</v>
      </c>
      <c r="N98" s="131">
        <f t="shared" si="21"/>
        <v>85</v>
      </c>
      <c r="O98" s="130">
        <f t="shared" si="20"/>
        <v>98.837209302325576</v>
      </c>
      <c r="P98" s="129">
        <f t="shared" si="25"/>
        <v>1</v>
      </c>
      <c r="Q98" s="17">
        <f t="shared" si="25"/>
        <v>1.1627906976744187</v>
      </c>
    </row>
    <row r="99" spans="1:17" ht="15" customHeight="1" x14ac:dyDescent="0.25">
      <c r="A99" s="86">
        <v>15</v>
      </c>
      <c r="B99" s="90">
        <v>61210</v>
      </c>
      <c r="C99" s="101" t="s">
        <v>193</v>
      </c>
      <c r="D99" s="97">
        <v>93</v>
      </c>
      <c r="E99" s="93"/>
      <c r="F99" s="98"/>
      <c r="G99" s="97">
        <v>54</v>
      </c>
      <c r="H99" s="88">
        <f t="shared" si="16"/>
        <v>58.064516129032256</v>
      </c>
      <c r="I99" s="97">
        <v>39</v>
      </c>
      <c r="J99" s="87">
        <f t="shared" si="22"/>
        <v>41.935483870967744</v>
      </c>
      <c r="K99" s="89">
        <f t="shared" si="23"/>
        <v>100</v>
      </c>
      <c r="M99" s="135">
        <f t="shared" si="19"/>
        <v>93</v>
      </c>
      <c r="N99" s="131">
        <f t="shared" si="21"/>
        <v>93</v>
      </c>
      <c r="O99" s="130">
        <f t="shared" si="20"/>
        <v>100</v>
      </c>
      <c r="P99" s="129">
        <f t="shared" si="25"/>
        <v>0</v>
      </c>
      <c r="Q99" s="17">
        <f t="shared" si="25"/>
        <v>0</v>
      </c>
    </row>
    <row r="100" spans="1:17" ht="15" customHeight="1" x14ac:dyDescent="0.25">
      <c r="A100" s="86">
        <v>16</v>
      </c>
      <c r="B100" s="90">
        <v>61290</v>
      </c>
      <c r="C100" s="101" t="s">
        <v>208</v>
      </c>
      <c r="D100" s="97">
        <v>78</v>
      </c>
      <c r="E100" s="93"/>
      <c r="F100" s="98"/>
      <c r="G100" s="97">
        <v>49</v>
      </c>
      <c r="H100" s="88">
        <f t="shared" si="16"/>
        <v>62.820512820512818</v>
      </c>
      <c r="I100" s="97">
        <v>29</v>
      </c>
      <c r="J100" s="87">
        <f t="shared" si="22"/>
        <v>37.179487179487182</v>
      </c>
      <c r="K100" s="89">
        <f t="shared" si="23"/>
        <v>100</v>
      </c>
      <c r="M100" s="135">
        <f t="shared" si="19"/>
        <v>78</v>
      </c>
      <c r="N100" s="131">
        <f t="shared" si="21"/>
        <v>78</v>
      </c>
      <c r="O100" s="130">
        <f t="shared" si="20"/>
        <v>100</v>
      </c>
      <c r="P100" s="129">
        <f t="shared" si="25"/>
        <v>0</v>
      </c>
      <c r="Q100" s="17">
        <f t="shared" si="25"/>
        <v>0</v>
      </c>
    </row>
    <row r="101" spans="1:17" ht="15" customHeight="1" x14ac:dyDescent="0.25">
      <c r="A101" s="86">
        <v>17</v>
      </c>
      <c r="B101" s="90">
        <v>61340</v>
      </c>
      <c r="C101" s="92" t="s">
        <v>194</v>
      </c>
      <c r="D101" s="97">
        <v>121</v>
      </c>
      <c r="E101" s="93">
        <v>13</v>
      </c>
      <c r="F101" s="98">
        <f t="shared" si="24"/>
        <v>10.743801652892563</v>
      </c>
      <c r="G101" s="97">
        <v>52</v>
      </c>
      <c r="H101" s="88">
        <f t="shared" si="16"/>
        <v>42.97520661157025</v>
      </c>
      <c r="I101" s="97">
        <v>56</v>
      </c>
      <c r="J101" s="87">
        <f t="shared" si="22"/>
        <v>46.280991735537192</v>
      </c>
      <c r="K101" s="89">
        <f t="shared" si="23"/>
        <v>89.256198347107443</v>
      </c>
      <c r="M101" s="135">
        <f t="shared" si="19"/>
        <v>121</v>
      </c>
      <c r="N101" s="131">
        <f t="shared" si="21"/>
        <v>108</v>
      </c>
      <c r="O101" s="130">
        <f t="shared" si="20"/>
        <v>89.256198347107443</v>
      </c>
      <c r="P101" s="402">
        <f t="shared" si="25"/>
        <v>13</v>
      </c>
      <c r="Q101" s="17">
        <f t="shared" si="25"/>
        <v>10.743801652892563</v>
      </c>
    </row>
    <row r="102" spans="1:17" ht="15" customHeight="1" x14ac:dyDescent="0.25">
      <c r="A102" s="86">
        <v>18</v>
      </c>
      <c r="B102" s="90">
        <v>61390</v>
      </c>
      <c r="C102" s="92" t="s">
        <v>195</v>
      </c>
      <c r="D102" s="97">
        <v>101</v>
      </c>
      <c r="E102" s="93">
        <v>8</v>
      </c>
      <c r="F102" s="98">
        <f t="shared" si="24"/>
        <v>7.9207920792079207</v>
      </c>
      <c r="G102" s="97">
        <v>53</v>
      </c>
      <c r="H102" s="88">
        <f t="shared" si="16"/>
        <v>52.475247524752476</v>
      </c>
      <c r="I102" s="97">
        <v>40</v>
      </c>
      <c r="J102" s="87">
        <f t="shared" si="22"/>
        <v>39.603960396039604</v>
      </c>
      <c r="K102" s="89">
        <f t="shared" si="23"/>
        <v>92.079207920792072</v>
      </c>
      <c r="M102" s="135">
        <f t="shared" si="19"/>
        <v>101</v>
      </c>
      <c r="N102" s="131">
        <f t="shared" si="21"/>
        <v>93</v>
      </c>
      <c r="O102" s="130">
        <f t="shared" si="20"/>
        <v>92.079207920792072</v>
      </c>
      <c r="P102" s="129">
        <f t="shared" si="25"/>
        <v>8</v>
      </c>
      <c r="Q102" s="17">
        <f t="shared" si="25"/>
        <v>7.9207920792079207</v>
      </c>
    </row>
    <row r="103" spans="1:17" ht="15" customHeight="1" x14ac:dyDescent="0.25">
      <c r="A103" s="86">
        <v>19</v>
      </c>
      <c r="B103" s="90">
        <v>61410</v>
      </c>
      <c r="C103" s="92" t="s">
        <v>196</v>
      </c>
      <c r="D103" s="97">
        <v>121</v>
      </c>
      <c r="E103" s="93">
        <v>1</v>
      </c>
      <c r="F103" s="98">
        <f t="shared" si="24"/>
        <v>0.82644628099173556</v>
      </c>
      <c r="G103" s="97">
        <v>64</v>
      </c>
      <c r="H103" s="88">
        <f t="shared" si="16"/>
        <v>52.892561983471076</v>
      </c>
      <c r="I103" s="97">
        <v>56</v>
      </c>
      <c r="J103" s="87">
        <f t="shared" si="22"/>
        <v>46.280991735537192</v>
      </c>
      <c r="K103" s="89">
        <f t="shared" si="23"/>
        <v>99.173553719008268</v>
      </c>
      <c r="M103" s="135">
        <f t="shared" si="19"/>
        <v>121</v>
      </c>
      <c r="N103" s="131">
        <f t="shared" si="21"/>
        <v>120</v>
      </c>
      <c r="O103" s="130">
        <f t="shared" si="20"/>
        <v>99.173553719008268</v>
      </c>
      <c r="P103" s="129">
        <f t="shared" si="25"/>
        <v>1</v>
      </c>
      <c r="Q103" s="17">
        <f t="shared" si="25"/>
        <v>0.82644628099173556</v>
      </c>
    </row>
    <row r="104" spans="1:17" ht="15" customHeight="1" x14ac:dyDescent="0.25">
      <c r="A104" s="86">
        <v>20</v>
      </c>
      <c r="B104" s="90">
        <v>61430</v>
      </c>
      <c r="C104" s="92" t="s">
        <v>126</v>
      </c>
      <c r="D104" s="97">
        <v>215</v>
      </c>
      <c r="E104" s="93">
        <v>2</v>
      </c>
      <c r="F104" s="98">
        <f t="shared" si="24"/>
        <v>0.93023255813953487</v>
      </c>
      <c r="G104" s="97">
        <v>106</v>
      </c>
      <c r="H104" s="88">
        <f t="shared" si="16"/>
        <v>49.302325581395351</v>
      </c>
      <c r="I104" s="97">
        <v>107</v>
      </c>
      <c r="J104" s="87">
        <f t="shared" si="22"/>
        <v>49.767441860465119</v>
      </c>
      <c r="K104" s="89">
        <f t="shared" si="23"/>
        <v>99.069767441860463</v>
      </c>
      <c r="M104" s="135">
        <f t="shared" si="19"/>
        <v>215</v>
      </c>
      <c r="N104" s="131">
        <f t="shared" si="21"/>
        <v>213</v>
      </c>
      <c r="O104" s="130">
        <f t="shared" si="20"/>
        <v>99.069767441860463</v>
      </c>
      <c r="P104" s="129">
        <f t="shared" si="25"/>
        <v>2</v>
      </c>
      <c r="Q104" s="17">
        <f t="shared" si="25"/>
        <v>0.93023255813953487</v>
      </c>
    </row>
    <row r="105" spans="1:17" ht="15" customHeight="1" x14ac:dyDescent="0.25">
      <c r="A105" s="3">
        <v>21</v>
      </c>
      <c r="B105" s="90">
        <v>61440</v>
      </c>
      <c r="C105" s="92" t="s">
        <v>197</v>
      </c>
      <c r="D105" s="97">
        <v>231</v>
      </c>
      <c r="E105" s="93">
        <v>7</v>
      </c>
      <c r="F105" s="98">
        <f t="shared" si="24"/>
        <v>3.0303030303030303</v>
      </c>
      <c r="G105" s="97">
        <v>102</v>
      </c>
      <c r="H105" s="88">
        <f t="shared" si="16"/>
        <v>44.155844155844157</v>
      </c>
      <c r="I105" s="97">
        <v>122</v>
      </c>
      <c r="J105" s="87">
        <f t="shared" si="22"/>
        <v>52.813852813852812</v>
      </c>
      <c r="K105" s="89">
        <f t="shared" si="23"/>
        <v>96.969696969696969</v>
      </c>
      <c r="M105" s="135">
        <f t="shared" si="19"/>
        <v>231</v>
      </c>
      <c r="N105" s="131">
        <f t="shared" si="21"/>
        <v>224</v>
      </c>
      <c r="O105" s="130">
        <f t="shared" si="20"/>
        <v>96.969696969696969</v>
      </c>
      <c r="P105" s="129">
        <f t="shared" si="25"/>
        <v>7</v>
      </c>
      <c r="Q105" s="17">
        <f t="shared" si="25"/>
        <v>3.0303030303030303</v>
      </c>
    </row>
    <row r="106" spans="1:17" ht="15" customHeight="1" x14ac:dyDescent="0.25">
      <c r="A106" s="86">
        <v>22</v>
      </c>
      <c r="B106" s="90">
        <v>61450</v>
      </c>
      <c r="C106" s="92" t="s">
        <v>123</v>
      </c>
      <c r="D106" s="97">
        <v>182</v>
      </c>
      <c r="E106" s="93">
        <v>15</v>
      </c>
      <c r="F106" s="98">
        <f t="shared" si="24"/>
        <v>8.2417582417582409</v>
      </c>
      <c r="G106" s="97">
        <v>97</v>
      </c>
      <c r="H106" s="88">
        <f t="shared" si="16"/>
        <v>53.296703296703299</v>
      </c>
      <c r="I106" s="97">
        <v>70</v>
      </c>
      <c r="J106" s="87">
        <f t="shared" si="22"/>
        <v>38.46153846153846</v>
      </c>
      <c r="K106" s="89">
        <f t="shared" si="23"/>
        <v>91.758241758241752</v>
      </c>
      <c r="M106" s="135">
        <f t="shared" si="19"/>
        <v>182</v>
      </c>
      <c r="N106" s="131">
        <f t="shared" si="21"/>
        <v>167</v>
      </c>
      <c r="O106" s="130">
        <f t="shared" si="20"/>
        <v>91.758241758241752</v>
      </c>
      <c r="P106" s="402">
        <f t="shared" si="25"/>
        <v>15</v>
      </c>
      <c r="Q106" s="17">
        <f t="shared" si="25"/>
        <v>8.2417582417582409</v>
      </c>
    </row>
    <row r="107" spans="1:17" ht="15" customHeight="1" x14ac:dyDescent="0.25">
      <c r="A107" s="86">
        <v>23</v>
      </c>
      <c r="B107" s="90">
        <v>61470</v>
      </c>
      <c r="C107" s="92" t="s">
        <v>209</v>
      </c>
      <c r="D107" s="97">
        <v>134</v>
      </c>
      <c r="E107" s="93">
        <v>5</v>
      </c>
      <c r="F107" s="98">
        <f t="shared" si="24"/>
        <v>3.7313432835820897</v>
      </c>
      <c r="G107" s="97">
        <v>66</v>
      </c>
      <c r="H107" s="88">
        <f t="shared" si="16"/>
        <v>49.253731343283583</v>
      </c>
      <c r="I107" s="97">
        <v>63</v>
      </c>
      <c r="J107" s="87">
        <f t="shared" si="22"/>
        <v>47.014925373134325</v>
      </c>
      <c r="K107" s="89">
        <f t="shared" si="23"/>
        <v>96.268656716417908</v>
      </c>
      <c r="M107" s="135">
        <f t="shared" si="19"/>
        <v>134</v>
      </c>
      <c r="N107" s="131">
        <f t="shared" si="21"/>
        <v>129</v>
      </c>
      <c r="O107" s="130">
        <f t="shared" si="20"/>
        <v>96.268656716417908</v>
      </c>
      <c r="P107" s="129">
        <f t="shared" si="25"/>
        <v>5</v>
      </c>
      <c r="Q107" s="17">
        <f t="shared" si="25"/>
        <v>3.7313432835820897</v>
      </c>
    </row>
    <row r="108" spans="1:17" ht="15" customHeight="1" x14ac:dyDescent="0.25">
      <c r="A108" s="86">
        <v>24</v>
      </c>
      <c r="B108" s="90">
        <v>61490</v>
      </c>
      <c r="C108" s="92" t="s">
        <v>124</v>
      </c>
      <c r="D108" s="97">
        <v>286</v>
      </c>
      <c r="E108" s="93">
        <v>13</v>
      </c>
      <c r="F108" s="98">
        <f t="shared" si="24"/>
        <v>4.5454545454545459</v>
      </c>
      <c r="G108" s="97">
        <v>147</v>
      </c>
      <c r="H108" s="88">
        <f t="shared" si="16"/>
        <v>51.3986013986014</v>
      </c>
      <c r="I108" s="97">
        <v>126</v>
      </c>
      <c r="J108" s="87">
        <f t="shared" si="22"/>
        <v>44.055944055944053</v>
      </c>
      <c r="K108" s="89">
        <f t="shared" si="23"/>
        <v>95.454545454545453</v>
      </c>
      <c r="M108" s="135">
        <f t="shared" si="19"/>
        <v>286</v>
      </c>
      <c r="N108" s="131">
        <f t="shared" si="21"/>
        <v>273</v>
      </c>
      <c r="O108" s="130">
        <f t="shared" si="20"/>
        <v>95.454545454545453</v>
      </c>
      <c r="P108" s="402">
        <f t="shared" si="25"/>
        <v>13</v>
      </c>
      <c r="Q108" s="17">
        <f t="shared" si="25"/>
        <v>4.5454545454545459</v>
      </c>
    </row>
    <row r="109" spans="1:17" ht="15" customHeight="1" x14ac:dyDescent="0.25">
      <c r="A109" s="86">
        <v>25</v>
      </c>
      <c r="B109" s="90">
        <v>61500</v>
      </c>
      <c r="C109" s="92" t="s">
        <v>125</v>
      </c>
      <c r="D109" s="97">
        <v>283</v>
      </c>
      <c r="E109" s="93">
        <v>14</v>
      </c>
      <c r="F109" s="98">
        <f t="shared" si="24"/>
        <v>4.946996466431095</v>
      </c>
      <c r="G109" s="97">
        <v>156</v>
      </c>
      <c r="H109" s="88">
        <f t="shared" si="16"/>
        <v>55.123674911660778</v>
      </c>
      <c r="I109" s="97">
        <v>113</v>
      </c>
      <c r="J109" s="87">
        <f t="shared" si="22"/>
        <v>39.929328621908127</v>
      </c>
      <c r="K109" s="89">
        <f t="shared" si="23"/>
        <v>95.053003533568898</v>
      </c>
      <c r="M109" s="135">
        <f t="shared" si="19"/>
        <v>283</v>
      </c>
      <c r="N109" s="131">
        <f t="shared" si="21"/>
        <v>268.99999999999994</v>
      </c>
      <c r="O109" s="130">
        <f t="shared" si="20"/>
        <v>95.053003533568898</v>
      </c>
      <c r="P109" s="402">
        <f t="shared" si="25"/>
        <v>14</v>
      </c>
      <c r="Q109" s="17">
        <f t="shared" si="25"/>
        <v>4.946996466431095</v>
      </c>
    </row>
    <row r="110" spans="1:17" ht="15" customHeight="1" x14ac:dyDescent="0.25">
      <c r="A110" s="86">
        <v>26</v>
      </c>
      <c r="B110" s="90">
        <v>61510</v>
      </c>
      <c r="C110" s="92" t="s">
        <v>64</v>
      </c>
      <c r="D110" s="97">
        <v>151</v>
      </c>
      <c r="E110" s="93">
        <v>3</v>
      </c>
      <c r="F110" s="98">
        <f t="shared" si="24"/>
        <v>1.9867549668874172</v>
      </c>
      <c r="G110" s="97">
        <v>63</v>
      </c>
      <c r="H110" s="88">
        <f t="shared" si="16"/>
        <v>41.721854304635762</v>
      </c>
      <c r="I110" s="97">
        <v>85</v>
      </c>
      <c r="J110" s="87">
        <f t="shared" si="22"/>
        <v>56.29139072847682</v>
      </c>
      <c r="K110" s="89">
        <f t="shared" si="23"/>
        <v>98.013245033112582</v>
      </c>
      <c r="M110" s="135">
        <f t="shared" si="19"/>
        <v>151</v>
      </c>
      <c r="N110" s="131">
        <f>O110*M110/100</f>
        <v>148</v>
      </c>
      <c r="O110" s="130">
        <f t="shared" si="20"/>
        <v>98.013245033112582</v>
      </c>
      <c r="P110" s="129">
        <f t="shared" si="25"/>
        <v>3</v>
      </c>
      <c r="Q110" s="17">
        <f t="shared" si="25"/>
        <v>1.9867549668874172</v>
      </c>
    </row>
    <row r="111" spans="1:17" ht="15" customHeight="1" x14ac:dyDescent="0.25">
      <c r="A111" s="86">
        <v>27</v>
      </c>
      <c r="B111" s="90">
        <v>61520</v>
      </c>
      <c r="C111" s="92" t="s">
        <v>198</v>
      </c>
      <c r="D111" s="97">
        <v>193</v>
      </c>
      <c r="E111" s="93">
        <v>5</v>
      </c>
      <c r="F111" s="98">
        <f t="shared" si="24"/>
        <v>2.5906735751295336</v>
      </c>
      <c r="G111" s="97">
        <v>106</v>
      </c>
      <c r="H111" s="88">
        <f t="shared" si="16"/>
        <v>54.922279792746117</v>
      </c>
      <c r="I111" s="97">
        <v>82</v>
      </c>
      <c r="J111" s="87">
        <f t="shared" si="22"/>
        <v>42.487046632124354</v>
      </c>
      <c r="K111" s="89">
        <f t="shared" si="23"/>
        <v>97.409326424870471</v>
      </c>
      <c r="M111" s="135">
        <f t="shared" si="19"/>
        <v>193</v>
      </c>
      <c r="N111" s="131">
        <f t="shared" si="21"/>
        <v>188</v>
      </c>
      <c r="O111" s="130">
        <f t="shared" si="20"/>
        <v>97.409326424870471</v>
      </c>
      <c r="P111" s="129">
        <f t="shared" si="25"/>
        <v>5</v>
      </c>
      <c r="Q111" s="17">
        <f t="shared" si="25"/>
        <v>2.5906735751295336</v>
      </c>
    </row>
    <row r="112" spans="1:17" ht="15" customHeight="1" x14ac:dyDescent="0.25">
      <c r="A112" s="86">
        <v>28</v>
      </c>
      <c r="B112" s="12">
        <v>61540</v>
      </c>
      <c r="C112" s="11" t="s">
        <v>130</v>
      </c>
      <c r="D112" s="97">
        <v>192</v>
      </c>
      <c r="E112" s="93">
        <v>7</v>
      </c>
      <c r="F112" s="98">
        <f t="shared" si="24"/>
        <v>3.6458333333333335</v>
      </c>
      <c r="G112" s="97">
        <v>110</v>
      </c>
      <c r="H112" s="88">
        <f t="shared" si="16"/>
        <v>57.291666666666664</v>
      </c>
      <c r="I112" s="97">
        <v>75</v>
      </c>
      <c r="J112" s="87">
        <f t="shared" si="22"/>
        <v>39.0625</v>
      </c>
      <c r="K112" s="89">
        <f t="shared" si="23"/>
        <v>96.354166666666671</v>
      </c>
      <c r="M112" s="135">
        <f t="shared" si="19"/>
        <v>192</v>
      </c>
      <c r="N112" s="131">
        <f t="shared" si="21"/>
        <v>185</v>
      </c>
      <c r="O112" s="130">
        <f t="shared" si="20"/>
        <v>96.354166666666671</v>
      </c>
      <c r="P112" s="129">
        <f t="shared" si="25"/>
        <v>7</v>
      </c>
      <c r="Q112" s="17">
        <f t="shared" si="25"/>
        <v>3.6458333333333335</v>
      </c>
    </row>
    <row r="113" spans="1:17" ht="15" customHeight="1" x14ac:dyDescent="0.25">
      <c r="A113" s="3">
        <v>29</v>
      </c>
      <c r="B113" s="90">
        <v>61560</v>
      </c>
      <c r="C113" s="92" t="s">
        <v>147</v>
      </c>
      <c r="D113" s="80">
        <v>388</v>
      </c>
      <c r="E113" s="77">
        <v>10</v>
      </c>
      <c r="F113" s="66">
        <f t="shared" si="24"/>
        <v>2.5773195876288661</v>
      </c>
      <c r="G113" s="80">
        <v>160</v>
      </c>
      <c r="H113" s="34">
        <f t="shared" si="16"/>
        <v>41.237113402061858</v>
      </c>
      <c r="I113" s="80">
        <v>218</v>
      </c>
      <c r="J113" s="20">
        <f t="shared" si="22"/>
        <v>56.185567010309278</v>
      </c>
      <c r="K113" s="67">
        <f t="shared" si="23"/>
        <v>97.422680412371136</v>
      </c>
      <c r="M113" s="135">
        <f t="shared" si="19"/>
        <v>388</v>
      </c>
      <c r="N113" s="131">
        <f t="shared" si="21"/>
        <v>378</v>
      </c>
      <c r="O113" s="130">
        <f t="shared" si="20"/>
        <v>97.422680412371136</v>
      </c>
      <c r="P113" s="402">
        <f t="shared" si="25"/>
        <v>10</v>
      </c>
      <c r="Q113" s="17">
        <f t="shared" si="25"/>
        <v>2.5773195876288661</v>
      </c>
    </row>
    <row r="114" spans="1:17" ht="15" customHeight="1" thickBot="1" x14ac:dyDescent="0.3">
      <c r="A114" s="5">
        <v>30</v>
      </c>
      <c r="B114" s="394">
        <v>61570</v>
      </c>
      <c r="C114" s="395" t="s">
        <v>148</v>
      </c>
      <c r="D114" s="97">
        <v>241</v>
      </c>
      <c r="E114" s="93">
        <v>17</v>
      </c>
      <c r="F114" s="98">
        <f t="shared" si="24"/>
        <v>7.0539419087136928</v>
      </c>
      <c r="G114" s="97">
        <v>128</v>
      </c>
      <c r="H114" s="88">
        <f t="shared" si="16"/>
        <v>53.11203319502075</v>
      </c>
      <c r="I114" s="97">
        <v>96</v>
      </c>
      <c r="J114" s="87">
        <f t="shared" si="22"/>
        <v>39.834024896265561</v>
      </c>
      <c r="K114" s="89">
        <f t="shared" si="23"/>
        <v>92.946058091286304</v>
      </c>
      <c r="M114" s="141">
        <f t="shared" si="19"/>
        <v>241</v>
      </c>
      <c r="N114" s="142">
        <f t="shared" si="21"/>
        <v>224</v>
      </c>
      <c r="O114" s="143">
        <f t="shared" si="20"/>
        <v>92.946058091286304</v>
      </c>
      <c r="P114" s="401">
        <f t="shared" si="25"/>
        <v>17</v>
      </c>
      <c r="Q114" s="21">
        <f t="shared" si="25"/>
        <v>7.0539419087136928</v>
      </c>
    </row>
    <row r="115" spans="1:17" ht="15" customHeight="1" thickBot="1" x14ac:dyDescent="0.3">
      <c r="A115" s="46"/>
      <c r="B115" s="45"/>
      <c r="C115" s="31" t="s">
        <v>118</v>
      </c>
      <c r="D115" s="47">
        <f>SUM(D116:D124)</f>
        <v>1100</v>
      </c>
      <c r="E115" s="48">
        <f>SUM(E116:E124)</f>
        <v>30</v>
      </c>
      <c r="F115" s="49">
        <f>E115*100/D115</f>
        <v>2.7272727272727271</v>
      </c>
      <c r="G115" s="47">
        <f>SUM(G116:G124)</f>
        <v>517</v>
      </c>
      <c r="H115" s="33">
        <f>G115*100/D115</f>
        <v>47</v>
      </c>
      <c r="I115" s="47">
        <f>SUM(I116:I124)</f>
        <v>553</v>
      </c>
      <c r="J115" s="33">
        <f>I115*100/D115</f>
        <v>50.272727272727273</v>
      </c>
      <c r="K115" s="50">
        <f>AVERAGE(K116:K124)</f>
        <v>97.995568478474397</v>
      </c>
      <c r="L115" s="57"/>
      <c r="M115" s="159">
        <f t="shared" si="19"/>
        <v>1100</v>
      </c>
      <c r="N115" s="160">
        <f>SUM(N116:N124)</f>
        <v>1070</v>
      </c>
      <c r="O115" s="161">
        <f t="shared" si="20"/>
        <v>97.995568478474397</v>
      </c>
      <c r="P115" s="162">
        <f>SUM(P116:P124)</f>
        <v>30</v>
      </c>
      <c r="Q115" s="128">
        <f>F115</f>
        <v>2.7272727272727271</v>
      </c>
    </row>
    <row r="116" spans="1:17" ht="15" customHeight="1" x14ac:dyDescent="0.25">
      <c r="A116" s="1">
        <v>1</v>
      </c>
      <c r="B116" s="15">
        <v>70020</v>
      </c>
      <c r="C116" s="110" t="s">
        <v>65</v>
      </c>
      <c r="D116" s="99">
        <v>118</v>
      </c>
      <c r="E116" s="95"/>
      <c r="F116" s="70"/>
      <c r="G116" s="99">
        <v>57</v>
      </c>
      <c r="H116" s="29">
        <f t="shared" si="16"/>
        <v>48.305084745762713</v>
      </c>
      <c r="I116" s="99">
        <v>61</v>
      </c>
      <c r="J116" s="16">
        <f t="shared" si="22"/>
        <v>51.694915254237287</v>
      </c>
      <c r="K116" s="71">
        <f t="shared" si="23"/>
        <v>100</v>
      </c>
      <c r="M116" s="145">
        <f t="shared" si="19"/>
        <v>118</v>
      </c>
      <c r="N116" s="132">
        <f t="shared" si="21"/>
        <v>118</v>
      </c>
      <c r="O116" s="133">
        <f t="shared" si="20"/>
        <v>100</v>
      </c>
      <c r="P116" s="134">
        <f t="shared" ref="P116:Q124" si="26">E116</f>
        <v>0</v>
      </c>
      <c r="Q116" s="127">
        <f t="shared" si="26"/>
        <v>0</v>
      </c>
    </row>
    <row r="117" spans="1:17" ht="15" customHeight="1" x14ac:dyDescent="0.25">
      <c r="A117" s="86">
        <v>2</v>
      </c>
      <c r="B117" s="90">
        <v>70110</v>
      </c>
      <c r="C117" s="92" t="s">
        <v>67</v>
      </c>
      <c r="D117" s="94">
        <v>62</v>
      </c>
      <c r="E117" s="94">
        <v>4</v>
      </c>
      <c r="F117" s="98">
        <f t="shared" ref="F117:F120" si="27">E117*100/D117</f>
        <v>6.4516129032258061</v>
      </c>
      <c r="G117" s="97">
        <v>35</v>
      </c>
      <c r="H117" s="88">
        <f>G117*100/D117</f>
        <v>56.451612903225808</v>
      </c>
      <c r="I117" s="97">
        <v>23</v>
      </c>
      <c r="J117" s="87">
        <f>I117*100/D117</f>
        <v>37.096774193548384</v>
      </c>
      <c r="K117" s="89">
        <f>(G117+I117)*100/D117</f>
        <v>93.548387096774192</v>
      </c>
      <c r="M117" s="135">
        <f t="shared" si="19"/>
        <v>62</v>
      </c>
      <c r="N117" s="131">
        <f t="shared" si="21"/>
        <v>58</v>
      </c>
      <c r="O117" s="130">
        <f t="shared" si="20"/>
        <v>93.548387096774192</v>
      </c>
      <c r="P117" s="129">
        <f t="shared" si="26"/>
        <v>4</v>
      </c>
      <c r="Q117" s="17">
        <f t="shared" si="26"/>
        <v>6.4516129032258061</v>
      </c>
    </row>
    <row r="118" spans="1:17" ht="15" customHeight="1" x14ac:dyDescent="0.25">
      <c r="A118" s="86">
        <v>3</v>
      </c>
      <c r="B118" s="90">
        <v>70021</v>
      </c>
      <c r="C118" s="101" t="s">
        <v>66</v>
      </c>
      <c r="D118" s="97">
        <v>56</v>
      </c>
      <c r="E118" s="93"/>
      <c r="F118" s="98"/>
      <c r="G118" s="97">
        <v>42</v>
      </c>
      <c r="H118" s="88">
        <f t="shared" si="16"/>
        <v>75</v>
      </c>
      <c r="I118" s="97">
        <v>14</v>
      </c>
      <c r="J118" s="87">
        <f t="shared" si="22"/>
        <v>25</v>
      </c>
      <c r="K118" s="89">
        <f t="shared" si="23"/>
        <v>100</v>
      </c>
      <c r="M118" s="135">
        <f t="shared" si="19"/>
        <v>56</v>
      </c>
      <c r="N118" s="131">
        <f t="shared" si="21"/>
        <v>56</v>
      </c>
      <c r="O118" s="130">
        <f t="shared" si="20"/>
        <v>100</v>
      </c>
      <c r="P118" s="129">
        <f t="shared" si="26"/>
        <v>0</v>
      </c>
      <c r="Q118" s="17">
        <f t="shared" si="26"/>
        <v>0</v>
      </c>
    </row>
    <row r="119" spans="1:17" ht="15" customHeight="1" x14ac:dyDescent="0.25">
      <c r="A119" s="3">
        <v>4</v>
      </c>
      <c r="B119" s="90">
        <v>70040</v>
      </c>
      <c r="C119" s="92" t="s">
        <v>101</v>
      </c>
      <c r="D119" s="97">
        <v>65</v>
      </c>
      <c r="E119" s="93">
        <v>1</v>
      </c>
      <c r="F119" s="98">
        <f t="shared" si="27"/>
        <v>1.5384615384615385</v>
      </c>
      <c r="G119" s="97">
        <v>21</v>
      </c>
      <c r="H119" s="88">
        <f t="shared" si="16"/>
        <v>32.307692307692307</v>
      </c>
      <c r="I119" s="97">
        <v>43</v>
      </c>
      <c r="J119" s="87">
        <f t="shared" si="22"/>
        <v>66.15384615384616</v>
      </c>
      <c r="K119" s="89">
        <f t="shared" si="23"/>
        <v>98.461538461538467</v>
      </c>
      <c r="M119" s="135">
        <f t="shared" si="19"/>
        <v>65</v>
      </c>
      <c r="N119" s="131">
        <f t="shared" si="21"/>
        <v>64</v>
      </c>
      <c r="O119" s="130">
        <f t="shared" si="20"/>
        <v>98.461538461538467</v>
      </c>
      <c r="P119" s="129">
        <f t="shared" si="26"/>
        <v>1</v>
      </c>
      <c r="Q119" s="17">
        <f t="shared" si="26"/>
        <v>1.5384615384615385</v>
      </c>
    </row>
    <row r="120" spans="1:17" ht="15" customHeight="1" x14ac:dyDescent="0.25">
      <c r="A120" s="6">
        <v>5</v>
      </c>
      <c r="B120" s="90">
        <v>70100</v>
      </c>
      <c r="C120" s="92" t="s">
        <v>119</v>
      </c>
      <c r="D120" s="97">
        <v>78</v>
      </c>
      <c r="E120" s="93">
        <v>2</v>
      </c>
      <c r="F120" s="98">
        <f t="shared" si="27"/>
        <v>2.5641025641025643</v>
      </c>
      <c r="G120" s="97">
        <v>42</v>
      </c>
      <c r="H120" s="88">
        <f>G120*100/D120</f>
        <v>53.846153846153847</v>
      </c>
      <c r="I120" s="97">
        <v>34</v>
      </c>
      <c r="J120" s="87">
        <f>I120*100/D120</f>
        <v>43.589743589743591</v>
      </c>
      <c r="K120" s="89">
        <f>(G120+I120)*100/D120</f>
        <v>97.435897435897431</v>
      </c>
      <c r="M120" s="135">
        <f t="shared" si="19"/>
        <v>78</v>
      </c>
      <c r="N120" s="131">
        <f t="shared" si="21"/>
        <v>76</v>
      </c>
      <c r="O120" s="130">
        <f t="shared" si="20"/>
        <v>97.435897435897431</v>
      </c>
      <c r="P120" s="129">
        <f t="shared" si="26"/>
        <v>2</v>
      </c>
      <c r="Q120" s="17">
        <f t="shared" si="26"/>
        <v>2.5641025641025643</v>
      </c>
    </row>
    <row r="121" spans="1:17" ht="15" customHeight="1" x14ac:dyDescent="0.25">
      <c r="A121" s="91">
        <v>6</v>
      </c>
      <c r="B121" s="90">
        <v>70270</v>
      </c>
      <c r="C121" s="101" t="s">
        <v>68</v>
      </c>
      <c r="D121" s="97">
        <v>75</v>
      </c>
      <c r="E121" s="93"/>
      <c r="F121" s="98"/>
      <c r="G121" s="97">
        <v>34</v>
      </c>
      <c r="H121" s="88">
        <f>G121*100/D121</f>
        <v>45.333333333333336</v>
      </c>
      <c r="I121" s="97">
        <v>41</v>
      </c>
      <c r="J121" s="87">
        <f>I121*100/D121</f>
        <v>54.666666666666664</v>
      </c>
      <c r="K121" s="89">
        <f>(G121+I121)*100/D121</f>
        <v>100</v>
      </c>
      <c r="M121" s="135">
        <f t="shared" si="19"/>
        <v>75</v>
      </c>
      <c r="N121" s="131">
        <f t="shared" si="21"/>
        <v>75</v>
      </c>
      <c r="O121" s="130">
        <f t="shared" si="20"/>
        <v>100</v>
      </c>
      <c r="P121" s="129">
        <f t="shared" si="26"/>
        <v>0</v>
      </c>
      <c r="Q121" s="17">
        <f t="shared" si="26"/>
        <v>0</v>
      </c>
    </row>
    <row r="122" spans="1:17" ht="15" customHeight="1" x14ac:dyDescent="0.25">
      <c r="A122" s="91">
        <v>7</v>
      </c>
      <c r="B122" s="90">
        <v>70510</v>
      </c>
      <c r="C122" s="108" t="s">
        <v>69</v>
      </c>
      <c r="D122" s="97">
        <v>43</v>
      </c>
      <c r="E122" s="93"/>
      <c r="F122" s="98"/>
      <c r="G122" s="97">
        <v>22</v>
      </c>
      <c r="H122" s="88">
        <f>G122*100/D122</f>
        <v>51.162790697674417</v>
      </c>
      <c r="I122" s="97">
        <v>21</v>
      </c>
      <c r="J122" s="87">
        <f>I122*100/D122</f>
        <v>48.837209302325583</v>
      </c>
      <c r="K122" s="89">
        <f>(G122+I122)*100/D122</f>
        <v>100</v>
      </c>
      <c r="M122" s="135">
        <f t="shared" si="19"/>
        <v>43</v>
      </c>
      <c r="N122" s="131">
        <f t="shared" si="21"/>
        <v>43</v>
      </c>
      <c r="O122" s="130">
        <f t="shared" si="20"/>
        <v>100</v>
      </c>
      <c r="P122" s="129">
        <f t="shared" si="26"/>
        <v>0</v>
      </c>
      <c r="Q122" s="17">
        <f t="shared" si="26"/>
        <v>0</v>
      </c>
    </row>
    <row r="123" spans="1:17" ht="15" customHeight="1" x14ac:dyDescent="0.25">
      <c r="A123" s="91">
        <v>8</v>
      </c>
      <c r="B123" s="90">
        <v>10880</v>
      </c>
      <c r="C123" s="92" t="s">
        <v>131</v>
      </c>
      <c r="D123" s="97">
        <v>327</v>
      </c>
      <c r="E123" s="93">
        <v>15</v>
      </c>
      <c r="F123" s="98">
        <f>E123*100/D123</f>
        <v>4.5871559633027523</v>
      </c>
      <c r="G123" s="97">
        <v>147</v>
      </c>
      <c r="H123" s="88">
        <f>G123*100/D123</f>
        <v>44.954128440366972</v>
      </c>
      <c r="I123" s="97">
        <v>165</v>
      </c>
      <c r="J123" s="87">
        <f>I123*100/D123</f>
        <v>50.458715596330272</v>
      </c>
      <c r="K123" s="89">
        <f>(G123+I123)*100/D123</f>
        <v>95.412844036697251</v>
      </c>
      <c r="M123" s="141">
        <f t="shared" si="19"/>
        <v>327</v>
      </c>
      <c r="N123" s="142">
        <f t="shared" si="21"/>
        <v>312</v>
      </c>
      <c r="O123" s="143">
        <f t="shared" si="20"/>
        <v>95.412844036697251</v>
      </c>
      <c r="P123" s="401">
        <f t="shared" si="26"/>
        <v>15</v>
      </c>
      <c r="Q123" s="21">
        <f t="shared" si="26"/>
        <v>4.5871559633027523</v>
      </c>
    </row>
    <row r="124" spans="1:17" ht="15" customHeight="1" thickBot="1" x14ac:dyDescent="0.3">
      <c r="A124" s="240">
        <v>9</v>
      </c>
      <c r="B124" s="27">
        <v>10890</v>
      </c>
      <c r="C124" s="267" t="s">
        <v>210</v>
      </c>
      <c r="D124" s="100">
        <v>276</v>
      </c>
      <c r="E124" s="96">
        <v>8</v>
      </c>
      <c r="F124" s="72">
        <f>E124*100/D124</f>
        <v>2.8985507246376812</v>
      </c>
      <c r="G124" s="100">
        <v>117</v>
      </c>
      <c r="H124" s="36">
        <f>G124*100/D124</f>
        <v>42.391304347826086</v>
      </c>
      <c r="I124" s="100">
        <v>151</v>
      </c>
      <c r="J124" s="28">
        <f>I124*100/D124</f>
        <v>54.710144927536234</v>
      </c>
      <c r="K124" s="73">
        <f>(G124+I124)*100/D124</f>
        <v>97.101449275362313</v>
      </c>
      <c r="M124" s="136">
        <f t="shared" si="19"/>
        <v>276</v>
      </c>
      <c r="N124" s="137">
        <f t="shared" si="21"/>
        <v>268</v>
      </c>
      <c r="O124" s="138">
        <f t="shared" si="20"/>
        <v>97.101449275362313</v>
      </c>
      <c r="P124" s="139">
        <f t="shared" si="26"/>
        <v>8</v>
      </c>
      <c r="Q124" s="140">
        <f t="shared" si="26"/>
        <v>2.8985507246376812</v>
      </c>
    </row>
    <row r="125" spans="1:17" ht="15" customHeight="1" x14ac:dyDescent="0.25">
      <c r="E125" s="396"/>
      <c r="F125" s="396"/>
      <c r="H125" s="397"/>
      <c r="I125" s="398"/>
      <c r="J125" s="399" t="s">
        <v>108</v>
      </c>
      <c r="K125" s="400">
        <f>AVERAGE(K8:K16,K18:K29,K31:K47,K49:K68,K70:K83,K85:K114,K116:K124)</f>
        <v>95.961518759598491</v>
      </c>
    </row>
  </sheetData>
  <mergeCells count="6">
    <mergeCell ref="C2:D2"/>
    <mergeCell ref="A4:A5"/>
    <mergeCell ref="B4:B5"/>
    <mergeCell ref="C4:C5"/>
    <mergeCell ref="D4:D5"/>
    <mergeCell ref="E4:K4"/>
  </mergeCells>
  <conditionalFormatting sqref="K6:K125">
    <cfRule type="cellIs" dxfId="175" priority="6" stopIfTrue="1" operator="lessThan">
      <formula>75</formula>
    </cfRule>
    <cfRule type="cellIs" dxfId="168" priority="7" stopIfTrue="1" operator="between">
      <formula>$K$125</formula>
      <formula>75</formula>
    </cfRule>
    <cfRule type="cellIs" dxfId="169" priority="8" stopIfTrue="1" operator="between">
      <formula>$K$125</formula>
      <formula>98.99</formula>
    </cfRule>
    <cfRule type="cellIs" dxfId="170" priority="9" stopIfTrue="1" operator="between">
      <formula>100</formula>
      <formula>98</formula>
    </cfRule>
    <cfRule type="cellIs" dxfId="167" priority="1" operator="equal">
      <formula>$K$125</formula>
    </cfRule>
  </conditionalFormatting>
  <conditionalFormatting sqref="O6:O20 O55:O62 O64:O70 O47:O52 O43:O45 O36:O41 O22:O32 O72:O76 O80:O96 O99:O102 O105:O109 O111:O118 O120:O124">
    <cfRule type="cellIs" dxfId="174" priority="5" operator="between">
      <formula>98</formula>
      <formula>100</formula>
    </cfRule>
    <cfRule type="cellIs" dxfId="173" priority="2" operator="lessThan">
      <formula>75</formula>
    </cfRule>
  </conditionalFormatting>
  <conditionalFormatting sqref="Q7:Q124">
    <cfRule type="cellIs" dxfId="172" priority="3" operator="greaterThanOrEqual">
      <formula>10</formula>
    </cfRule>
    <cfRule type="cellIs" dxfId="171" priority="4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ГП-4 2020-2024</vt:lpstr>
      <vt:lpstr>ГП-4 2020 расклад</vt:lpstr>
      <vt:lpstr>ГП-4 2023 расклад</vt:lpstr>
      <vt:lpstr>ГП-4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2017-12-25T04:38:26Z</dcterms:created>
  <dcterms:modified xsi:type="dcterms:W3CDTF">2024-09-24T08:29:43Z</dcterms:modified>
</cp:coreProperties>
</file>