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30" windowWidth="20235" windowHeight="7920" tabRatio="687"/>
  </bookViews>
  <sheets>
    <sheet name="АЯ-4 2025" sheetId="6" r:id="rId1"/>
    <sheet name="Английский-4 2025 расклад " sheetId="10" r:id="rId2"/>
  </sheets>
  <calcPr calcId="145621"/>
</workbook>
</file>

<file path=xl/calcChain.xml><?xml version="1.0" encoding="utf-8"?>
<calcChain xmlns="http://schemas.openxmlformats.org/spreadsheetml/2006/main">
  <c r="I68" i="10" l="1"/>
  <c r="I67" i="10"/>
  <c r="I66" i="10"/>
  <c r="I65" i="10"/>
  <c r="I64" i="10"/>
  <c r="I63" i="10"/>
  <c r="I61" i="10"/>
  <c r="I56" i="10"/>
  <c r="I54" i="10"/>
  <c r="I53" i="10"/>
  <c r="I52" i="10"/>
  <c r="I51" i="10"/>
  <c r="I50" i="10"/>
  <c r="I49" i="10"/>
  <c r="I47" i="10"/>
  <c r="I46" i="10"/>
  <c r="I45" i="10"/>
  <c r="I44" i="10"/>
  <c r="I43" i="10"/>
  <c r="I42" i="10"/>
  <c r="I41" i="10"/>
  <c r="I39" i="10"/>
  <c r="I38" i="10"/>
  <c r="I37" i="10"/>
  <c r="I35" i="10"/>
  <c r="I34" i="10"/>
  <c r="I33" i="10"/>
  <c r="I32" i="10"/>
  <c r="I31" i="10"/>
  <c r="E125" i="6" l="1"/>
  <c r="I78" i="10"/>
  <c r="I77" i="10"/>
  <c r="I76" i="10"/>
  <c r="I75" i="10"/>
  <c r="I111" i="10"/>
  <c r="I110" i="10"/>
  <c r="O114" i="10"/>
  <c r="M114" i="6" s="1"/>
  <c r="M114" i="10"/>
  <c r="I114" i="6" s="1"/>
  <c r="K114" i="10"/>
  <c r="N114" i="10" s="1"/>
  <c r="K114" i="6" s="1"/>
  <c r="I114" i="10"/>
  <c r="O125" i="10"/>
  <c r="M125" i="6" s="1"/>
  <c r="M125" i="10"/>
  <c r="I125" i="6" s="1"/>
  <c r="K125" i="10"/>
  <c r="N125" i="10" s="1"/>
  <c r="K125" i="6" s="1"/>
  <c r="I125" i="10"/>
  <c r="O124" i="10"/>
  <c r="M124" i="6" s="1"/>
  <c r="M124" i="10"/>
  <c r="I124" i="6" s="1"/>
  <c r="K124" i="10"/>
  <c r="N124" i="10" s="1"/>
  <c r="K124" i="6" s="1"/>
  <c r="I124" i="10"/>
  <c r="O122" i="10"/>
  <c r="M122" i="6" s="1"/>
  <c r="M122" i="10"/>
  <c r="I122" i="6" s="1"/>
  <c r="K122" i="10"/>
  <c r="N122" i="10" s="1"/>
  <c r="K122" i="6" s="1"/>
  <c r="I122" i="10"/>
  <c r="O121" i="10"/>
  <c r="M121" i="6" s="1"/>
  <c r="M121" i="10"/>
  <c r="I121" i="6" s="1"/>
  <c r="K121" i="10"/>
  <c r="N121" i="10" s="1"/>
  <c r="K121" i="6" s="1"/>
  <c r="I121" i="10"/>
  <c r="O120" i="10"/>
  <c r="M120" i="6" s="1"/>
  <c r="M120" i="10"/>
  <c r="I120" i="6" s="1"/>
  <c r="K120" i="10"/>
  <c r="N120" i="10" s="1"/>
  <c r="K120" i="6" s="1"/>
  <c r="I120" i="10"/>
  <c r="O118" i="10"/>
  <c r="M118" i="6" s="1"/>
  <c r="M118" i="10"/>
  <c r="I118" i="6" s="1"/>
  <c r="K118" i="10"/>
  <c r="N118" i="10" s="1"/>
  <c r="K118" i="6" s="1"/>
  <c r="I118" i="10"/>
  <c r="O117" i="10"/>
  <c r="M117" i="6" s="1"/>
  <c r="M117" i="10"/>
  <c r="I117" i="6" s="1"/>
  <c r="K117" i="10"/>
  <c r="N117" i="10" s="1"/>
  <c r="N116" i="10" s="1"/>
  <c r="K116" i="6" s="1"/>
  <c r="I117" i="10"/>
  <c r="I116" i="10" s="1"/>
  <c r="H116" i="10"/>
  <c r="G116" i="10"/>
  <c r="F116" i="10"/>
  <c r="E116" i="10"/>
  <c r="O116" i="10" s="1"/>
  <c r="M116" i="6" s="1"/>
  <c r="D116" i="10"/>
  <c r="K116" i="10" s="1"/>
  <c r="E116" i="6" s="1"/>
  <c r="O115" i="10"/>
  <c r="M115" i="6" s="1"/>
  <c r="M115" i="10"/>
  <c r="I115" i="6" s="1"/>
  <c r="K115" i="10"/>
  <c r="N115" i="10" s="1"/>
  <c r="K115" i="6" s="1"/>
  <c r="I115" i="10"/>
  <c r="O113" i="10"/>
  <c r="M113" i="6" s="1"/>
  <c r="M113" i="10"/>
  <c r="I113" i="6" s="1"/>
  <c r="K113" i="10"/>
  <c r="N113" i="10" s="1"/>
  <c r="K113" i="6" s="1"/>
  <c r="I113" i="10"/>
  <c r="O112" i="10"/>
  <c r="M112" i="6" s="1"/>
  <c r="M112" i="10"/>
  <c r="I112" i="6" s="1"/>
  <c r="K112" i="10"/>
  <c r="N112" i="10" s="1"/>
  <c r="K112" i="6" s="1"/>
  <c r="I112" i="10"/>
  <c r="O111" i="10"/>
  <c r="M111" i="6" s="1"/>
  <c r="M111" i="10"/>
  <c r="I111" i="6" s="1"/>
  <c r="K111" i="10"/>
  <c r="N111" i="10" s="1"/>
  <c r="K111" i="6" s="1"/>
  <c r="O110" i="10"/>
  <c r="M110" i="6" s="1"/>
  <c r="M110" i="10"/>
  <c r="I110" i="6" s="1"/>
  <c r="K110" i="10"/>
  <c r="N110" i="10" s="1"/>
  <c r="K110" i="6" s="1"/>
  <c r="O109" i="10"/>
  <c r="M109" i="6" s="1"/>
  <c r="M109" i="10"/>
  <c r="I109" i="6" s="1"/>
  <c r="K109" i="10"/>
  <c r="N109" i="10" s="1"/>
  <c r="K109" i="6" s="1"/>
  <c r="I109" i="10"/>
  <c r="O108" i="10"/>
  <c r="M108" i="6" s="1"/>
  <c r="M108" i="10"/>
  <c r="I108" i="6" s="1"/>
  <c r="K108" i="10"/>
  <c r="N108" i="10" s="1"/>
  <c r="K108" i="6" s="1"/>
  <c r="I108" i="10"/>
  <c r="O107" i="10"/>
  <c r="M107" i="6" s="1"/>
  <c r="M107" i="10"/>
  <c r="I107" i="6" s="1"/>
  <c r="K107" i="10"/>
  <c r="N107" i="10" s="1"/>
  <c r="K107" i="6" s="1"/>
  <c r="I107" i="10"/>
  <c r="O106" i="10"/>
  <c r="M106" i="6" s="1"/>
  <c r="M106" i="10"/>
  <c r="I106" i="6" s="1"/>
  <c r="K106" i="10"/>
  <c r="N106" i="10" s="1"/>
  <c r="K106" i="6" s="1"/>
  <c r="I106" i="10"/>
  <c r="O105" i="10"/>
  <c r="M105" i="6" s="1"/>
  <c r="M105" i="10"/>
  <c r="I105" i="6" s="1"/>
  <c r="K105" i="10"/>
  <c r="N105" i="10" s="1"/>
  <c r="K105" i="6" s="1"/>
  <c r="I105" i="10"/>
  <c r="O104" i="10"/>
  <c r="M104" i="6" s="1"/>
  <c r="M104" i="10"/>
  <c r="I104" i="6" s="1"/>
  <c r="K104" i="10"/>
  <c r="N104" i="10" s="1"/>
  <c r="K104" i="6" s="1"/>
  <c r="I104" i="10"/>
  <c r="O103" i="10"/>
  <c r="M103" i="6" s="1"/>
  <c r="M103" i="10"/>
  <c r="I103" i="6" s="1"/>
  <c r="K103" i="10"/>
  <c r="N103" i="10" s="1"/>
  <c r="K103" i="6" s="1"/>
  <c r="I103" i="10"/>
  <c r="O102" i="10"/>
  <c r="M102" i="6" s="1"/>
  <c r="M102" i="10"/>
  <c r="I102" i="6" s="1"/>
  <c r="K102" i="10"/>
  <c r="N102" i="10" s="1"/>
  <c r="K102" i="6" s="1"/>
  <c r="I102" i="10"/>
  <c r="O101" i="10"/>
  <c r="M101" i="6" s="1"/>
  <c r="M101" i="10"/>
  <c r="I101" i="6" s="1"/>
  <c r="K101" i="10"/>
  <c r="N101" i="10" s="1"/>
  <c r="K101" i="6" s="1"/>
  <c r="I101" i="10"/>
  <c r="O100" i="10"/>
  <c r="M100" i="6" s="1"/>
  <c r="M100" i="10"/>
  <c r="I100" i="6" s="1"/>
  <c r="K100" i="10"/>
  <c r="N100" i="10" s="1"/>
  <c r="K100" i="6" s="1"/>
  <c r="I100" i="10"/>
  <c r="O99" i="10"/>
  <c r="M99" i="6" s="1"/>
  <c r="M99" i="10"/>
  <c r="I99" i="6" s="1"/>
  <c r="K99" i="10"/>
  <c r="N99" i="10" s="1"/>
  <c r="K99" i="6" s="1"/>
  <c r="I99" i="10"/>
  <c r="O98" i="10"/>
  <c r="M98" i="6" s="1"/>
  <c r="M98" i="10"/>
  <c r="I98" i="6" s="1"/>
  <c r="K98" i="10"/>
  <c r="N98" i="10" s="1"/>
  <c r="K98" i="6" s="1"/>
  <c r="I98" i="10"/>
  <c r="O97" i="10"/>
  <c r="M97" i="6" s="1"/>
  <c r="M97" i="10"/>
  <c r="I97" i="6" s="1"/>
  <c r="K97" i="10"/>
  <c r="N97" i="10" s="1"/>
  <c r="K97" i="6" s="1"/>
  <c r="I97" i="10"/>
  <c r="O95" i="10"/>
  <c r="M95" i="6" s="1"/>
  <c r="M95" i="10"/>
  <c r="I95" i="6" s="1"/>
  <c r="K95" i="10"/>
  <c r="N95" i="10" s="1"/>
  <c r="K95" i="6" s="1"/>
  <c r="I95" i="10"/>
  <c r="O94" i="10"/>
  <c r="M94" i="6" s="1"/>
  <c r="M94" i="10"/>
  <c r="I94" i="6" s="1"/>
  <c r="K94" i="10"/>
  <c r="N94" i="10" s="1"/>
  <c r="K94" i="6" s="1"/>
  <c r="I94" i="10"/>
  <c r="O93" i="10"/>
  <c r="M93" i="6" s="1"/>
  <c r="M93" i="10"/>
  <c r="I93" i="6" s="1"/>
  <c r="K93" i="10"/>
  <c r="N93" i="10" s="1"/>
  <c r="K93" i="6" s="1"/>
  <c r="I93" i="10"/>
  <c r="O92" i="10"/>
  <c r="M92" i="6" s="1"/>
  <c r="M92" i="10"/>
  <c r="I92" i="6" s="1"/>
  <c r="K92" i="10"/>
  <c r="N92" i="10" s="1"/>
  <c r="K92" i="6" s="1"/>
  <c r="I92" i="10"/>
  <c r="O90" i="10"/>
  <c r="M90" i="6" s="1"/>
  <c r="M90" i="10"/>
  <c r="I90" i="6" s="1"/>
  <c r="K90" i="10"/>
  <c r="N90" i="10" s="1"/>
  <c r="K90" i="6" s="1"/>
  <c r="I90" i="10"/>
  <c r="O89" i="10"/>
  <c r="M89" i="6" s="1"/>
  <c r="M89" i="10"/>
  <c r="I89" i="6" s="1"/>
  <c r="K89" i="10"/>
  <c r="N89" i="10" s="1"/>
  <c r="K89" i="6" s="1"/>
  <c r="I89" i="10"/>
  <c r="O88" i="10"/>
  <c r="M88" i="6" s="1"/>
  <c r="M88" i="10"/>
  <c r="I88" i="6" s="1"/>
  <c r="K88" i="10"/>
  <c r="N88" i="10" s="1"/>
  <c r="K88" i="6" s="1"/>
  <c r="I88" i="10"/>
  <c r="O87" i="10"/>
  <c r="M87" i="6" s="1"/>
  <c r="M87" i="10"/>
  <c r="I87" i="6" s="1"/>
  <c r="K87" i="10"/>
  <c r="N87" i="10" s="1"/>
  <c r="K87" i="6" s="1"/>
  <c r="I87" i="10"/>
  <c r="O86" i="10"/>
  <c r="M86" i="6" s="1"/>
  <c r="M86" i="10"/>
  <c r="I86" i="6" s="1"/>
  <c r="K86" i="10"/>
  <c r="N86" i="10" s="1"/>
  <c r="K86" i="6" s="1"/>
  <c r="I86" i="10"/>
  <c r="O85" i="10"/>
  <c r="M85" i="6" s="1"/>
  <c r="M85" i="10"/>
  <c r="I85" i="6" s="1"/>
  <c r="K85" i="10"/>
  <c r="N85" i="10" s="1"/>
  <c r="K85" i="6" s="1"/>
  <c r="I85" i="10"/>
  <c r="I84" i="10" s="1"/>
  <c r="H84" i="10"/>
  <c r="G84" i="10"/>
  <c r="F84" i="10"/>
  <c r="E84" i="10"/>
  <c r="O84" i="10" s="1"/>
  <c r="M84" i="6" s="1"/>
  <c r="D84" i="10"/>
  <c r="K84" i="10" s="1"/>
  <c r="E84" i="6" s="1"/>
  <c r="O83" i="10"/>
  <c r="M83" i="6" s="1"/>
  <c r="M83" i="10"/>
  <c r="I83" i="6" s="1"/>
  <c r="K83" i="10"/>
  <c r="N83" i="10" s="1"/>
  <c r="K83" i="6" s="1"/>
  <c r="I83" i="10"/>
  <c r="O82" i="10"/>
  <c r="M82" i="6" s="1"/>
  <c r="M82" i="10"/>
  <c r="I82" i="6" s="1"/>
  <c r="K82" i="10"/>
  <c r="N82" i="10" s="1"/>
  <c r="K82" i="6" s="1"/>
  <c r="I82" i="10"/>
  <c r="O81" i="10"/>
  <c r="M81" i="6" s="1"/>
  <c r="M81" i="10"/>
  <c r="I81" i="6" s="1"/>
  <c r="K81" i="10"/>
  <c r="N81" i="10" s="1"/>
  <c r="K81" i="6" s="1"/>
  <c r="I81" i="10"/>
  <c r="O80" i="10"/>
  <c r="M80" i="6" s="1"/>
  <c r="M80" i="10"/>
  <c r="I80" i="6" s="1"/>
  <c r="K80" i="10"/>
  <c r="N80" i="10" s="1"/>
  <c r="K80" i="6" s="1"/>
  <c r="I80" i="10"/>
  <c r="O79" i="10"/>
  <c r="M79" i="6" s="1"/>
  <c r="M79" i="10"/>
  <c r="I79" i="6" s="1"/>
  <c r="K79" i="10"/>
  <c r="N79" i="10" s="1"/>
  <c r="K79" i="6" s="1"/>
  <c r="I79" i="10"/>
  <c r="O78" i="10"/>
  <c r="M78" i="6" s="1"/>
  <c r="M78" i="10"/>
  <c r="I78" i="6" s="1"/>
  <c r="K78" i="10"/>
  <c r="N78" i="10" s="1"/>
  <c r="K78" i="6" s="1"/>
  <c r="O77" i="10"/>
  <c r="M77" i="6" s="1"/>
  <c r="M77" i="10"/>
  <c r="I77" i="6" s="1"/>
  <c r="K77" i="10"/>
  <c r="E77" i="6" s="1"/>
  <c r="O76" i="10"/>
  <c r="M76" i="6" s="1"/>
  <c r="M76" i="10"/>
  <c r="I76" i="6" s="1"/>
  <c r="K76" i="10"/>
  <c r="E76" i="6" s="1"/>
  <c r="O75" i="10"/>
  <c r="M75" i="6" s="1"/>
  <c r="M75" i="10"/>
  <c r="I75" i="6" s="1"/>
  <c r="K75" i="10"/>
  <c r="E75" i="6" s="1"/>
  <c r="O74" i="10"/>
  <c r="M74" i="6" s="1"/>
  <c r="M74" i="10"/>
  <c r="I74" i="6" s="1"/>
  <c r="K74" i="10"/>
  <c r="N74" i="10" s="1"/>
  <c r="K74" i="6" s="1"/>
  <c r="I74" i="10"/>
  <c r="O73" i="10"/>
  <c r="M73" i="6" s="1"/>
  <c r="M73" i="10"/>
  <c r="I73" i="6" s="1"/>
  <c r="K73" i="10"/>
  <c r="N73" i="10" s="1"/>
  <c r="K73" i="6" s="1"/>
  <c r="I73" i="10"/>
  <c r="O72" i="10"/>
  <c r="M72" i="6" s="1"/>
  <c r="M72" i="10"/>
  <c r="I72" i="6" s="1"/>
  <c r="K72" i="10"/>
  <c r="N72" i="10" s="1"/>
  <c r="K72" i="6" s="1"/>
  <c r="I72" i="10"/>
  <c r="O71" i="10"/>
  <c r="M71" i="6" s="1"/>
  <c r="M71" i="10"/>
  <c r="I71" i="6" s="1"/>
  <c r="K71" i="10"/>
  <c r="N71" i="10" s="1"/>
  <c r="K71" i="6" s="1"/>
  <c r="I71" i="10"/>
  <c r="O70" i="10"/>
  <c r="M70" i="6" s="1"/>
  <c r="M70" i="10"/>
  <c r="I70" i="6" s="1"/>
  <c r="K70" i="10"/>
  <c r="N70" i="10" s="1"/>
  <c r="K70" i="6" s="1"/>
  <c r="I70" i="10"/>
  <c r="I69" i="10" s="1"/>
  <c r="H69" i="10"/>
  <c r="G69" i="10"/>
  <c r="M69" i="10" s="1"/>
  <c r="I69" i="6" s="1"/>
  <c r="F69" i="10"/>
  <c r="E69" i="10"/>
  <c r="O69" i="10" s="1"/>
  <c r="M69" i="6" s="1"/>
  <c r="D69" i="10"/>
  <c r="K69" i="10" s="1"/>
  <c r="E69" i="6" s="1"/>
  <c r="O68" i="10"/>
  <c r="M68" i="6" s="1"/>
  <c r="M68" i="10"/>
  <c r="I68" i="6" s="1"/>
  <c r="K68" i="10"/>
  <c r="E68" i="6" s="1"/>
  <c r="O67" i="10"/>
  <c r="M67" i="6" s="1"/>
  <c r="M67" i="10"/>
  <c r="I67" i="6" s="1"/>
  <c r="K67" i="10"/>
  <c r="E67" i="6" s="1"/>
  <c r="O66" i="10"/>
  <c r="M66" i="6" s="1"/>
  <c r="M66" i="10"/>
  <c r="I66" i="6" s="1"/>
  <c r="K66" i="10"/>
  <c r="E66" i="6" s="1"/>
  <c r="O65" i="10"/>
  <c r="M65" i="6" s="1"/>
  <c r="M65" i="10"/>
  <c r="I65" i="6" s="1"/>
  <c r="K65" i="10"/>
  <c r="E65" i="6" s="1"/>
  <c r="O64" i="10"/>
  <c r="M64" i="6" s="1"/>
  <c r="M64" i="10"/>
  <c r="I64" i="6" s="1"/>
  <c r="K64" i="10"/>
  <c r="E64" i="6" s="1"/>
  <c r="O63" i="10"/>
  <c r="M63" i="6" s="1"/>
  <c r="M63" i="10"/>
  <c r="I63" i="6" s="1"/>
  <c r="K63" i="10"/>
  <c r="E63" i="6" s="1"/>
  <c r="O61" i="10"/>
  <c r="M61" i="6" s="1"/>
  <c r="M61" i="10"/>
  <c r="I61" i="6" s="1"/>
  <c r="K61" i="10"/>
  <c r="N61" i="10" s="1"/>
  <c r="K61" i="6" s="1"/>
  <c r="O56" i="10"/>
  <c r="M56" i="6" s="1"/>
  <c r="M56" i="10"/>
  <c r="I56" i="6" s="1"/>
  <c r="K56" i="10"/>
  <c r="N56" i="10" s="1"/>
  <c r="K56" i="6" s="1"/>
  <c r="O54" i="10"/>
  <c r="M54" i="6" s="1"/>
  <c r="M54" i="10"/>
  <c r="I54" i="6" s="1"/>
  <c r="K54" i="10"/>
  <c r="N54" i="10" s="1"/>
  <c r="K54" i="6" s="1"/>
  <c r="O53" i="10"/>
  <c r="M53" i="6" s="1"/>
  <c r="M53" i="10"/>
  <c r="I53" i="6" s="1"/>
  <c r="K53" i="10"/>
  <c r="N53" i="10" s="1"/>
  <c r="K53" i="6" s="1"/>
  <c r="O52" i="10"/>
  <c r="M52" i="6" s="1"/>
  <c r="M52" i="10"/>
  <c r="I52" i="6" s="1"/>
  <c r="K52" i="10"/>
  <c r="N52" i="10" s="1"/>
  <c r="K52" i="6" s="1"/>
  <c r="O51" i="10"/>
  <c r="M51" i="6" s="1"/>
  <c r="M51" i="10"/>
  <c r="I51" i="6" s="1"/>
  <c r="K51" i="10"/>
  <c r="N51" i="10" s="1"/>
  <c r="K51" i="6" s="1"/>
  <c r="O50" i="10"/>
  <c r="M50" i="6" s="1"/>
  <c r="M50" i="10"/>
  <c r="I50" i="6" s="1"/>
  <c r="K50" i="10"/>
  <c r="N50" i="10" s="1"/>
  <c r="K50" i="6" s="1"/>
  <c r="O49" i="10"/>
  <c r="M49" i="6" s="1"/>
  <c r="M49" i="10"/>
  <c r="I49" i="6" s="1"/>
  <c r="K49" i="10"/>
  <c r="N49" i="10" s="1"/>
  <c r="K49" i="6" s="1"/>
  <c r="I48" i="10"/>
  <c r="H48" i="10"/>
  <c r="G48" i="10"/>
  <c r="M48" i="10" s="1"/>
  <c r="I48" i="6" s="1"/>
  <c r="F48" i="10"/>
  <c r="E48" i="10"/>
  <c r="O48" i="10" s="1"/>
  <c r="M48" i="6" s="1"/>
  <c r="D48" i="10"/>
  <c r="K48" i="10" s="1"/>
  <c r="E48" i="6" s="1"/>
  <c r="O47" i="10"/>
  <c r="M47" i="6" s="1"/>
  <c r="M47" i="10"/>
  <c r="I47" i="6" s="1"/>
  <c r="K47" i="10"/>
  <c r="N47" i="10" s="1"/>
  <c r="K47" i="6" s="1"/>
  <c r="O46" i="10"/>
  <c r="M46" i="6" s="1"/>
  <c r="M46" i="10"/>
  <c r="I46" i="6" s="1"/>
  <c r="K46" i="10"/>
  <c r="N46" i="10" s="1"/>
  <c r="K46" i="6" s="1"/>
  <c r="O45" i="10"/>
  <c r="M45" i="6" s="1"/>
  <c r="M45" i="10"/>
  <c r="I45" i="6" s="1"/>
  <c r="K45" i="10"/>
  <c r="N45" i="10" s="1"/>
  <c r="K45" i="6" s="1"/>
  <c r="O44" i="10"/>
  <c r="M44" i="6" s="1"/>
  <c r="M44" i="10"/>
  <c r="I44" i="6" s="1"/>
  <c r="K44" i="10"/>
  <c r="N44" i="10" s="1"/>
  <c r="K44" i="6" s="1"/>
  <c r="O43" i="10"/>
  <c r="M43" i="6" s="1"/>
  <c r="M43" i="10"/>
  <c r="I43" i="6" s="1"/>
  <c r="K43" i="10"/>
  <c r="N43" i="10" s="1"/>
  <c r="K43" i="6" s="1"/>
  <c r="O42" i="10"/>
  <c r="M42" i="6" s="1"/>
  <c r="M42" i="10"/>
  <c r="I42" i="6" s="1"/>
  <c r="K42" i="10"/>
  <c r="N42" i="10" s="1"/>
  <c r="K42" i="6" s="1"/>
  <c r="O41" i="10"/>
  <c r="M41" i="6" s="1"/>
  <c r="M41" i="10"/>
  <c r="I41" i="6" s="1"/>
  <c r="K41" i="10"/>
  <c r="N41" i="10" s="1"/>
  <c r="K41" i="6" s="1"/>
  <c r="O39" i="10"/>
  <c r="M39" i="6" s="1"/>
  <c r="M39" i="10"/>
  <c r="I39" i="6" s="1"/>
  <c r="K39" i="10"/>
  <c r="N39" i="10" s="1"/>
  <c r="K39" i="6" s="1"/>
  <c r="O38" i="10"/>
  <c r="M38" i="6" s="1"/>
  <c r="M38" i="10"/>
  <c r="I38" i="6" s="1"/>
  <c r="K38" i="10"/>
  <c r="N38" i="10" s="1"/>
  <c r="K38" i="6" s="1"/>
  <c r="O37" i="10"/>
  <c r="M37" i="6" s="1"/>
  <c r="M37" i="10"/>
  <c r="I37" i="6" s="1"/>
  <c r="K37" i="10"/>
  <c r="N37" i="10" s="1"/>
  <c r="K37" i="6" s="1"/>
  <c r="O35" i="10"/>
  <c r="M35" i="6" s="1"/>
  <c r="M35" i="10"/>
  <c r="I35" i="6" s="1"/>
  <c r="K35" i="10"/>
  <c r="N35" i="10" s="1"/>
  <c r="K35" i="6" s="1"/>
  <c r="O34" i="10"/>
  <c r="M34" i="6" s="1"/>
  <c r="M34" i="10"/>
  <c r="I34" i="6" s="1"/>
  <c r="K34" i="10"/>
  <c r="N34" i="10" s="1"/>
  <c r="K34" i="6" s="1"/>
  <c r="O33" i="10"/>
  <c r="M33" i="6" s="1"/>
  <c r="M33" i="10"/>
  <c r="I33" i="6" s="1"/>
  <c r="K33" i="10"/>
  <c r="N33" i="10" s="1"/>
  <c r="K33" i="6" s="1"/>
  <c r="O32" i="10"/>
  <c r="M32" i="6" s="1"/>
  <c r="M32" i="10"/>
  <c r="I32" i="6" s="1"/>
  <c r="K32" i="10"/>
  <c r="N32" i="10" s="1"/>
  <c r="K32" i="6" s="1"/>
  <c r="O31" i="10"/>
  <c r="M31" i="6" s="1"/>
  <c r="M31" i="10"/>
  <c r="I31" i="6" s="1"/>
  <c r="K31" i="10"/>
  <c r="N31" i="10" s="1"/>
  <c r="I30" i="10"/>
  <c r="H30" i="10"/>
  <c r="G30" i="10"/>
  <c r="F30" i="10"/>
  <c r="E30" i="10"/>
  <c r="O30" i="10" s="1"/>
  <c r="M30" i="6" s="1"/>
  <c r="D30" i="10"/>
  <c r="K30" i="10" s="1"/>
  <c r="E30" i="6" s="1"/>
  <c r="O29" i="10"/>
  <c r="M29" i="6" s="1"/>
  <c r="M29" i="10"/>
  <c r="I29" i="6" s="1"/>
  <c r="K29" i="10"/>
  <c r="N29" i="10" s="1"/>
  <c r="K29" i="6" s="1"/>
  <c r="I29" i="10"/>
  <c r="O28" i="10"/>
  <c r="M28" i="6" s="1"/>
  <c r="M28" i="10"/>
  <c r="I28" i="6" s="1"/>
  <c r="K28" i="10"/>
  <c r="E28" i="6" s="1"/>
  <c r="I28" i="10"/>
  <c r="O27" i="10"/>
  <c r="M27" i="6" s="1"/>
  <c r="M27" i="10"/>
  <c r="I27" i="6" s="1"/>
  <c r="K27" i="10"/>
  <c r="E27" i="6" s="1"/>
  <c r="I27" i="10"/>
  <c r="O26" i="10"/>
  <c r="M26" i="6" s="1"/>
  <c r="M26" i="10"/>
  <c r="I26" i="6" s="1"/>
  <c r="K26" i="10"/>
  <c r="E26" i="6" s="1"/>
  <c r="I26" i="10"/>
  <c r="O24" i="10"/>
  <c r="M24" i="6" s="1"/>
  <c r="M24" i="10"/>
  <c r="I24" i="6" s="1"/>
  <c r="K24" i="10"/>
  <c r="E24" i="6" s="1"/>
  <c r="I24" i="10"/>
  <c r="O23" i="10"/>
  <c r="M23" i="6" s="1"/>
  <c r="M23" i="10"/>
  <c r="I23" i="6" s="1"/>
  <c r="K23" i="10"/>
  <c r="E23" i="6" s="1"/>
  <c r="I23" i="10"/>
  <c r="O22" i="10"/>
  <c r="M22" i="6" s="1"/>
  <c r="M22" i="10"/>
  <c r="I22" i="6" s="1"/>
  <c r="K22" i="10"/>
  <c r="E22" i="6" s="1"/>
  <c r="I22" i="10"/>
  <c r="O21" i="10"/>
  <c r="M21" i="6" s="1"/>
  <c r="M21" i="10"/>
  <c r="I21" i="6" s="1"/>
  <c r="K21" i="10"/>
  <c r="E21" i="6" s="1"/>
  <c r="I21" i="10"/>
  <c r="O20" i="10"/>
  <c r="M20" i="6" s="1"/>
  <c r="M20" i="10"/>
  <c r="I20" i="6" s="1"/>
  <c r="K20" i="10"/>
  <c r="E20" i="6" s="1"/>
  <c r="I20" i="10"/>
  <c r="O18" i="10"/>
  <c r="M18" i="6" s="1"/>
  <c r="M18" i="10"/>
  <c r="I18" i="6" s="1"/>
  <c r="K18" i="10"/>
  <c r="E18" i="6" s="1"/>
  <c r="I18" i="10"/>
  <c r="I17" i="10" s="1"/>
  <c r="H17" i="10"/>
  <c r="G17" i="10"/>
  <c r="F17" i="10"/>
  <c r="E17" i="10"/>
  <c r="O17" i="10" s="1"/>
  <c r="M17" i="6" s="1"/>
  <c r="D17" i="10"/>
  <c r="K17" i="10" s="1"/>
  <c r="E17" i="6" s="1"/>
  <c r="O16" i="10"/>
  <c r="M16" i="6" s="1"/>
  <c r="M16" i="10"/>
  <c r="I16" i="6" s="1"/>
  <c r="K16" i="10"/>
  <c r="N16" i="10" s="1"/>
  <c r="K16" i="6" s="1"/>
  <c r="I16" i="10"/>
  <c r="O15" i="10"/>
  <c r="M15" i="6" s="1"/>
  <c r="M15" i="10"/>
  <c r="I15" i="6" s="1"/>
  <c r="K15" i="10"/>
  <c r="N15" i="10" s="1"/>
  <c r="K15" i="6" s="1"/>
  <c r="I15" i="10"/>
  <c r="O14" i="10"/>
  <c r="M14" i="6" s="1"/>
  <c r="M14" i="10"/>
  <c r="I14" i="6" s="1"/>
  <c r="K14" i="10"/>
  <c r="N14" i="10" s="1"/>
  <c r="K14" i="6" s="1"/>
  <c r="I14" i="10"/>
  <c r="O13" i="10"/>
  <c r="M13" i="6" s="1"/>
  <c r="M13" i="10"/>
  <c r="I13" i="6" s="1"/>
  <c r="K13" i="10"/>
  <c r="N13" i="10" s="1"/>
  <c r="K13" i="6" s="1"/>
  <c r="I13" i="10"/>
  <c r="O12" i="10"/>
  <c r="M12" i="6" s="1"/>
  <c r="M12" i="10"/>
  <c r="I12" i="6" s="1"/>
  <c r="K12" i="10"/>
  <c r="N12" i="10" s="1"/>
  <c r="K12" i="6" s="1"/>
  <c r="I12" i="10"/>
  <c r="O11" i="10"/>
  <c r="M11" i="6" s="1"/>
  <c r="M11" i="10"/>
  <c r="I11" i="6" s="1"/>
  <c r="K11" i="10"/>
  <c r="N11" i="10" s="1"/>
  <c r="K11" i="6" s="1"/>
  <c r="I11" i="10"/>
  <c r="O10" i="10"/>
  <c r="M10" i="6" s="1"/>
  <c r="M10" i="10"/>
  <c r="I10" i="6" s="1"/>
  <c r="K10" i="10"/>
  <c r="N10" i="10" s="1"/>
  <c r="K10" i="6" s="1"/>
  <c r="I10" i="10"/>
  <c r="O9" i="10"/>
  <c r="M9" i="6" s="1"/>
  <c r="M9" i="10"/>
  <c r="I9" i="6" s="1"/>
  <c r="K9" i="10"/>
  <c r="N9" i="10" s="1"/>
  <c r="K9" i="6" s="1"/>
  <c r="I9" i="10"/>
  <c r="O8" i="10"/>
  <c r="M8" i="6" s="1"/>
  <c r="M8" i="10"/>
  <c r="I8" i="6" s="1"/>
  <c r="K8" i="10"/>
  <c r="N8" i="10" s="1"/>
  <c r="N7" i="10" s="1"/>
  <c r="K7" i="6" s="1"/>
  <c r="I8" i="10"/>
  <c r="I7" i="10" s="1"/>
  <c r="H7" i="10"/>
  <c r="G7" i="10"/>
  <c r="F7" i="10"/>
  <c r="E7" i="10"/>
  <c r="O7" i="10" s="1"/>
  <c r="M7" i="6" s="1"/>
  <c r="D7" i="10"/>
  <c r="K7" i="10" s="1"/>
  <c r="E7" i="6" s="1"/>
  <c r="H6" i="10"/>
  <c r="G6" i="10"/>
  <c r="F6" i="10"/>
  <c r="E6" i="10"/>
  <c r="O6" i="10" s="1"/>
  <c r="M6" i="6" s="1"/>
  <c r="A6" i="10"/>
  <c r="N30" i="10" l="1"/>
  <c r="K30" i="6" s="1"/>
  <c r="M17" i="10"/>
  <c r="I17" i="6" s="1"/>
  <c r="L18" i="10"/>
  <c r="G18" i="6" s="1"/>
  <c r="N18" i="10"/>
  <c r="L20" i="10"/>
  <c r="G20" i="6" s="1"/>
  <c r="N20" i="10"/>
  <c r="K20" i="6" s="1"/>
  <c r="L21" i="10"/>
  <c r="G21" i="6" s="1"/>
  <c r="N21" i="10"/>
  <c r="K21" i="6" s="1"/>
  <c r="L22" i="10"/>
  <c r="G22" i="6" s="1"/>
  <c r="N22" i="10"/>
  <c r="K22" i="6" s="1"/>
  <c r="L23" i="10"/>
  <c r="G23" i="6" s="1"/>
  <c r="N23" i="10"/>
  <c r="K23" i="6" s="1"/>
  <c r="L24" i="10"/>
  <c r="G24" i="6" s="1"/>
  <c r="N24" i="10"/>
  <c r="K24" i="6" s="1"/>
  <c r="L26" i="10"/>
  <c r="G26" i="6" s="1"/>
  <c r="N26" i="10"/>
  <c r="K26" i="6" s="1"/>
  <c r="L27" i="10"/>
  <c r="G27" i="6" s="1"/>
  <c r="N27" i="10"/>
  <c r="K27" i="6" s="1"/>
  <c r="L28" i="10"/>
  <c r="G28" i="6" s="1"/>
  <c r="N28" i="10"/>
  <c r="K28" i="6" s="1"/>
  <c r="E118" i="6"/>
  <c r="E120" i="6"/>
  <c r="E122" i="6"/>
  <c r="E124" i="6"/>
  <c r="E117" i="6"/>
  <c r="E121" i="6"/>
  <c r="K117" i="6"/>
  <c r="E86" i="6"/>
  <c r="E88" i="6"/>
  <c r="E90" i="6"/>
  <c r="E92" i="6"/>
  <c r="E94" i="6"/>
  <c r="E98" i="6"/>
  <c r="E100" i="6"/>
  <c r="E102" i="6"/>
  <c r="E104" i="6"/>
  <c r="E106" i="6"/>
  <c r="E108" i="6"/>
  <c r="E110" i="6"/>
  <c r="E112" i="6"/>
  <c r="E114" i="6"/>
  <c r="E85" i="6"/>
  <c r="E87" i="6"/>
  <c r="E89" i="6"/>
  <c r="E93" i="6"/>
  <c r="E95" i="6"/>
  <c r="E97" i="6"/>
  <c r="E99" i="6"/>
  <c r="E101" i="6"/>
  <c r="E103" i="6"/>
  <c r="E105" i="6"/>
  <c r="E107" i="6"/>
  <c r="E109" i="6"/>
  <c r="E111" i="6"/>
  <c r="E113" i="6"/>
  <c r="E115" i="6"/>
  <c r="E70" i="6"/>
  <c r="E72" i="6"/>
  <c r="E74" i="6"/>
  <c r="E78" i="6"/>
  <c r="E80" i="6"/>
  <c r="E82" i="6"/>
  <c r="E71" i="6"/>
  <c r="E73" i="6"/>
  <c r="E79" i="6"/>
  <c r="E81" i="6"/>
  <c r="E83" i="6"/>
  <c r="E50" i="6"/>
  <c r="E52" i="6"/>
  <c r="E54" i="6"/>
  <c r="E56" i="6"/>
  <c r="E49" i="6"/>
  <c r="E51" i="6"/>
  <c r="E53" i="6"/>
  <c r="E61" i="6"/>
  <c r="E32" i="6"/>
  <c r="E34" i="6"/>
  <c r="E38" i="6"/>
  <c r="E42" i="6"/>
  <c r="E44" i="6"/>
  <c r="E46" i="6"/>
  <c r="E31" i="6"/>
  <c r="E33" i="6"/>
  <c r="E35" i="6"/>
  <c r="E37" i="6"/>
  <c r="E39" i="6"/>
  <c r="E41" i="6"/>
  <c r="E43" i="6"/>
  <c r="E45" i="6"/>
  <c r="E47" i="6"/>
  <c r="K31" i="6"/>
  <c r="E29" i="6"/>
  <c r="K18" i="6"/>
  <c r="E8" i="6"/>
  <c r="E10" i="6"/>
  <c r="E12" i="6"/>
  <c r="E14" i="6"/>
  <c r="E16" i="6"/>
  <c r="E9" i="6"/>
  <c r="E11" i="6"/>
  <c r="E13" i="6"/>
  <c r="E15" i="6"/>
  <c r="K8" i="6"/>
  <c r="D6" i="10"/>
  <c r="K6" i="10" s="1"/>
  <c r="E6" i="6" s="1"/>
  <c r="M116" i="10"/>
  <c r="I116" i="6" s="1"/>
  <c r="I6" i="10"/>
  <c r="L114" i="10"/>
  <c r="G114" i="6" s="1"/>
  <c r="L70" i="10"/>
  <c r="G70" i="6" s="1"/>
  <c r="L71" i="10"/>
  <c r="G71" i="6" s="1"/>
  <c r="L72" i="10"/>
  <c r="G72" i="6" s="1"/>
  <c r="L73" i="10"/>
  <c r="G73" i="6" s="1"/>
  <c r="L74" i="10"/>
  <c r="G74" i="6" s="1"/>
  <c r="L78" i="10"/>
  <c r="G78" i="6" s="1"/>
  <c r="L79" i="10"/>
  <c r="G79" i="6" s="1"/>
  <c r="L80" i="10"/>
  <c r="G80" i="6" s="1"/>
  <c r="L81" i="10"/>
  <c r="G81" i="6" s="1"/>
  <c r="L82" i="10"/>
  <c r="G82" i="6" s="1"/>
  <c r="L83" i="10"/>
  <c r="G83" i="6" s="1"/>
  <c r="L117" i="10"/>
  <c r="G117" i="6" s="1"/>
  <c r="L118" i="10"/>
  <c r="G118" i="6" s="1"/>
  <c r="L120" i="10"/>
  <c r="G120" i="6" s="1"/>
  <c r="L121" i="10"/>
  <c r="G121" i="6" s="1"/>
  <c r="L122" i="10"/>
  <c r="G122" i="6" s="1"/>
  <c r="L124" i="10"/>
  <c r="G124" i="6" s="1"/>
  <c r="L125" i="10"/>
  <c r="G125" i="6" s="1"/>
  <c r="M84" i="10"/>
  <c r="I84" i="6" s="1"/>
  <c r="N84" i="10"/>
  <c r="K84" i="6" s="1"/>
  <c r="L110" i="10"/>
  <c r="G110" i="6" s="1"/>
  <c r="M6" i="10"/>
  <c r="I6" i="6" s="1"/>
  <c r="L49" i="10"/>
  <c r="G49" i="6" s="1"/>
  <c r="L50" i="10"/>
  <c r="G50" i="6" s="1"/>
  <c r="L51" i="10"/>
  <c r="G51" i="6" s="1"/>
  <c r="L52" i="10"/>
  <c r="G52" i="6" s="1"/>
  <c r="L53" i="10"/>
  <c r="G53" i="6" s="1"/>
  <c r="L54" i="10"/>
  <c r="G54" i="6" s="1"/>
  <c r="L56" i="10"/>
  <c r="G56" i="6" s="1"/>
  <c r="L61" i="10"/>
  <c r="G61" i="6" s="1"/>
  <c r="M30" i="10"/>
  <c r="I30" i="6" s="1"/>
  <c r="L29" i="10"/>
  <c r="M7" i="10"/>
  <c r="I7" i="6" s="1"/>
  <c r="N63" i="10"/>
  <c r="K63" i="6" s="1"/>
  <c r="L63" i="10"/>
  <c r="G63" i="6" s="1"/>
  <c r="N64" i="10"/>
  <c r="K64" i="6" s="1"/>
  <c r="L64" i="10"/>
  <c r="G64" i="6" s="1"/>
  <c r="N65" i="10"/>
  <c r="K65" i="6" s="1"/>
  <c r="L65" i="10"/>
  <c r="G65" i="6" s="1"/>
  <c r="N66" i="10"/>
  <c r="K66" i="6" s="1"/>
  <c r="L66" i="10"/>
  <c r="G66" i="6" s="1"/>
  <c r="N67" i="10"/>
  <c r="K67" i="6" s="1"/>
  <c r="L67" i="10"/>
  <c r="G67" i="6" s="1"/>
  <c r="N68" i="10"/>
  <c r="K68" i="6" s="1"/>
  <c r="L68" i="10"/>
  <c r="G68" i="6" s="1"/>
  <c r="I126" i="10"/>
  <c r="L8" i="10"/>
  <c r="G8" i="6" s="1"/>
  <c r="L9" i="10"/>
  <c r="G9" i="6" s="1"/>
  <c r="L10" i="10"/>
  <c r="G10" i="6" s="1"/>
  <c r="L11" i="10"/>
  <c r="G11" i="6" s="1"/>
  <c r="L12" i="10"/>
  <c r="G12" i="6" s="1"/>
  <c r="L13" i="10"/>
  <c r="G13" i="6" s="1"/>
  <c r="L14" i="10"/>
  <c r="G14" i="6" s="1"/>
  <c r="L15" i="10"/>
  <c r="G15" i="6" s="1"/>
  <c r="L16" i="10"/>
  <c r="G16" i="6" s="1"/>
  <c r="L31" i="10"/>
  <c r="G31" i="6" s="1"/>
  <c r="L32" i="10"/>
  <c r="G32" i="6" s="1"/>
  <c r="L33" i="10"/>
  <c r="G33" i="6" s="1"/>
  <c r="L34" i="10"/>
  <c r="G34" i="6" s="1"/>
  <c r="L35" i="10"/>
  <c r="G35" i="6" s="1"/>
  <c r="L37" i="10"/>
  <c r="G37" i="6" s="1"/>
  <c r="L38" i="10"/>
  <c r="G38" i="6" s="1"/>
  <c r="L39" i="10"/>
  <c r="G39" i="6" s="1"/>
  <c r="L41" i="10"/>
  <c r="G41" i="6" s="1"/>
  <c r="L42" i="10"/>
  <c r="G42" i="6" s="1"/>
  <c r="L43" i="10"/>
  <c r="G43" i="6" s="1"/>
  <c r="L44" i="10"/>
  <c r="G44" i="6" s="1"/>
  <c r="L45" i="10"/>
  <c r="G45" i="6" s="1"/>
  <c r="L46" i="10"/>
  <c r="G46" i="6" s="1"/>
  <c r="L47" i="10"/>
  <c r="G47" i="6" s="1"/>
  <c r="N75" i="10"/>
  <c r="K75" i="6" s="1"/>
  <c r="L75" i="10"/>
  <c r="G75" i="6" s="1"/>
  <c r="N76" i="10"/>
  <c r="K76" i="6" s="1"/>
  <c r="L76" i="10"/>
  <c r="G76" i="6" s="1"/>
  <c r="N77" i="10"/>
  <c r="K77" i="6" s="1"/>
  <c r="L77" i="10"/>
  <c r="G77" i="6" s="1"/>
  <c r="L85" i="10"/>
  <c r="G85" i="6" s="1"/>
  <c r="L86" i="10"/>
  <c r="G86" i="6" s="1"/>
  <c r="L87" i="10"/>
  <c r="G87" i="6" s="1"/>
  <c r="L88" i="10"/>
  <c r="G88" i="6" s="1"/>
  <c r="L89" i="10"/>
  <c r="G89" i="6" s="1"/>
  <c r="L90" i="10"/>
  <c r="G90" i="6" s="1"/>
  <c r="L92" i="10"/>
  <c r="G92" i="6" s="1"/>
  <c r="L93" i="10"/>
  <c r="G93" i="6" s="1"/>
  <c r="L94" i="10"/>
  <c r="G94" i="6" s="1"/>
  <c r="L95" i="10"/>
  <c r="G95" i="6" s="1"/>
  <c r="L97" i="10"/>
  <c r="G97" i="6" s="1"/>
  <c r="L98" i="10"/>
  <c r="G98" i="6" s="1"/>
  <c r="L99" i="10"/>
  <c r="G99" i="6" s="1"/>
  <c r="L100" i="10"/>
  <c r="G100" i="6" s="1"/>
  <c r="L101" i="10"/>
  <c r="G101" i="6" s="1"/>
  <c r="L102" i="10"/>
  <c r="G102" i="6" s="1"/>
  <c r="L103" i="10"/>
  <c r="G103" i="6" s="1"/>
  <c r="L104" i="10"/>
  <c r="G104" i="6" s="1"/>
  <c r="L105" i="10"/>
  <c r="G105" i="6" s="1"/>
  <c r="L106" i="10"/>
  <c r="G106" i="6" s="1"/>
  <c r="L107" i="10"/>
  <c r="G107" i="6" s="1"/>
  <c r="L108" i="10"/>
  <c r="G108" i="6" s="1"/>
  <c r="L109" i="10"/>
  <c r="G109" i="6" s="1"/>
  <c r="L111" i="10"/>
  <c r="G111" i="6" s="1"/>
  <c r="L112" i="10"/>
  <c r="G112" i="6" s="1"/>
  <c r="L113" i="10"/>
  <c r="G113" i="6" s="1"/>
  <c r="L115" i="10"/>
  <c r="G115" i="6" s="1"/>
  <c r="N17" i="10" l="1"/>
  <c r="K17" i="6" s="1"/>
  <c r="L17" i="10"/>
  <c r="G17" i="6" s="1"/>
  <c r="G29" i="6"/>
  <c r="N48" i="10"/>
  <c r="L116" i="10"/>
  <c r="G116" i="6" s="1"/>
  <c r="L84" i="10"/>
  <c r="G84" i="6" s="1"/>
  <c r="N69" i="10"/>
  <c r="K69" i="6" s="1"/>
  <c r="L30" i="10"/>
  <c r="G30" i="6" s="1"/>
  <c r="L69" i="10"/>
  <c r="G69" i="6" s="1"/>
  <c r="L7" i="10"/>
  <c r="G7" i="6" s="1"/>
  <c r="L48" i="10"/>
  <c r="G48" i="6" s="1"/>
  <c r="N6" i="10" l="1"/>
  <c r="K6" i="6" s="1"/>
  <c r="K48" i="6"/>
  <c r="L6" i="10"/>
  <c r="G6" i="6" s="1"/>
  <c r="A6" i="6" l="1"/>
</calcChain>
</file>

<file path=xl/sharedStrings.xml><?xml version="1.0" encoding="utf-8"?>
<sst xmlns="http://schemas.openxmlformats.org/spreadsheetml/2006/main" count="274" uniqueCount="152">
  <si>
    <t>№</t>
  </si>
  <si>
    <t>Код ОУ по КИАСУО</t>
  </si>
  <si>
    <t>Наименование ОУ (кратко)</t>
  </si>
  <si>
    <t>Человек</t>
  </si>
  <si>
    <t>распределение баллов в %</t>
  </si>
  <si>
    <t>МБОУ Прогимназия  № 131</t>
  </si>
  <si>
    <t>МАОУ Лицей № 7</t>
  </si>
  <si>
    <t>МАОУ Гимназия №  9</t>
  </si>
  <si>
    <t>МАОУ СШ № 32</t>
  </si>
  <si>
    <t>МАОУ Гимназия № 4</t>
  </si>
  <si>
    <t>МАОУ Гимназия № 6</t>
  </si>
  <si>
    <t>МАОУ Лицей № 11</t>
  </si>
  <si>
    <t>МАОУ СШ № 55</t>
  </si>
  <si>
    <t>МБОУ СШ № 63</t>
  </si>
  <si>
    <t>МАОУ Гимназия № 10</t>
  </si>
  <si>
    <t>МБОУ Гимназия № 7</t>
  </si>
  <si>
    <t>МБОУ СШ № 13</t>
  </si>
  <si>
    <t>МБОУ СШ № 31</t>
  </si>
  <si>
    <t>МБОУ СШ № 44</t>
  </si>
  <si>
    <t>МАОУ Гимназия № 15</t>
  </si>
  <si>
    <t>МБОУ СШ № 64</t>
  </si>
  <si>
    <t>МБОУ СШ № 79</t>
  </si>
  <si>
    <t>МБОУ СШ № 94</t>
  </si>
  <si>
    <t>МАОУ Лицей № 12</t>
  </si>
  <si>
    <t>МАОУ СШ № 148</t>
  </si>
  <si>
    <t>МАОУ Лицей № 1</t>
  </si>
  <si>
    <t>МБОУ СШ № 3</t>
  </si>
  <si>
    <t>МБОУ Лицей № 8</t>
  </si>
  <si>
    <t>МБОУ Лицей № 10</t>
  </si>
  <si>
    <t>МБОУ СШ № 133</t>
  </si>
  <si>
    <t>МБОУ СШ № 21</t>
  </si>
  <si>
    <t>МБОУ СШ № 30</t>
  </si>
  <si>
    <t>МБОУ СШ № 36</t>
  </si>
  <si>
    <t>МБОУ СШ № 39</t>
  </si>
  <si>
    <t>МАОУ Гимназия № 13 "Академ"</t>
  </si>
  <si>
    <t>МБОУ СШ № 73</t>
  </si>
  <si>
    <t>МБОУ СШ № 84</t>
  </si>
  <si>
    <t>МБОУ СШ № 95</t>
  </si>
  <si>
    <t>МБОУ СШ № 99</t>
  </si>
  <si>
    <t>МАОУ Лицей № 9 "Лидер"</t>
  </si>
  <si>
    <t>МАОУ Гимназия № 14</t>
  </si>
  <si>
    <t>МАОУ СШ № 23</t>
  </si>
  <si>
    <t>МБОУ СШ № 62</t>
  </si>
  <si>
    <t>МАОУ СШ № 137</t>
  </si>
  <si>
    <t>МБОУ СШ № 2</t>
  </si>
  <si>
    <t>МБОУ СШ № 56</t>
  </si>
  <si>
    <t>МБОУ СШ № 91</t>
  </si>
  <si>
    <t>МБОУ СШ № 98</t>
  </si>
  <si>
    <t>МБОУ СШ № 129</t>
  </si>
  <si>
    <t>МБОУ СШ № 147</t>
  </si>
  <si>
    <t>МАОУ СШ № 151</t>
  </si>
  <si>
    <t>МАОУ Гимназия № 2</t>
  </si>
  <si>
    <t>МБОУ Лицей № 2</t>
  </si>
  <si>
    <t>МБОУ СШ № 4</t>
  </si>
  <si>
    <t>МБОУ  Гимназия № 16</t>
  </si>
  <si>
    <t>МБОУ СШ № 27</t>
  </si>
  <si>
    <t>МБОУ СШ № 51</t>
  </si>
  <si>
    <t>Расчётное среднее значение</t>
  </si>
  <si>
    <t>ЖЕЛЕЗНОДОРОЖНЫЙ РАЙОН</t>
  </si>
  <si>
    <t>КИРОВСКИЙ РАЙОН</t>
  </si>
  <si>
    <t>ЛЕНИНСКИЙ РАЙОН</t>
  </si>
  <si>
    <t>ОКТЯБРЬСКИЙ РАЙОН</t>
  </si>
  <si>
    <t>СВЕРДЛОВСКИЙ РАЙОН</t>
  </si>
  <si>
    <t>СОВЕТСКИЙ РАЙОН</t>
  </si>
  <si>
    <t>ЦЕНТРАЛЬНЫЙ РАЙОН</t>
  </si>
  <si>
    <t>МАОУ СШ № 145</t>
  </si>
  <si>
    <t>МАОУ СШ № 143</t>
  </si>
  <si>
    <t>МАОУ СШ № 149</t>
  </si>
  <si>
    <t>МАОУ СШ № 150</t>
  </si>
  <si>
    <t>средний балл принят</t>
  </si>
  <si>
    <t>МАОУ СШ № 155</t>
  </si>
  <si>
    <t xml:space="preserve">МБОУ СШ № 86 </t>
  </si>
  <si>
    <t xml:space="preserve">МАОУ Гимназия № 11 </t>
  </si>
  <si>
    <t>МАОУ «КУГ № 1 – Универс»</t>
  </si>
  <si>
    <t xml:space="preserve">МБОУ СШ № 72 </t>
  </si>
  <si>
    <t>МБОУ Гимназия № 3</t>
  </si>
  <si>
    <t>Всего участников</t>
  </si>
  <si>
    <t>Сдали на "4+5", чел.</t>
  </si>
  <si>
    <t>Сдали на "2", чел.</t>
  </si>
  <si>
    <t>Сдали на "2", %</t>
  </si>
  <si>
    <t>Код КИАСУО</t>
  </si>
  <si>
    <t>отлично - с 90% по 100% сдали на "4"+"5" и нет сдавших на "2"</t>
  </si>
  <si>
    <t>Сумма (чел.)/Среднее значение по городу (%)</t>
  </si>
  <si>
    <t>хорошо - сдали на "4"+"5" со среднего значения по городу до 90%</t>
  </si>
  <si>
    <t>критично - сдали на "4"+"5" меньше 50% и сдавших на "2" 10% и более или 10 чел. и более</t>
  </si>
  <si>
    <t>допустимо - сдали на "4"+"5" с 50% до среднего значения по городу и сдавших на "2" не более 10% или не более 10 чел.</t>
  </si>
  <si>
    <t>МАОУ Гимназия № 8</t>
  </si>
  <si>
    <t>МАОУ Лицей № 28</t>
  </si>
  <si>
    <t>МАОУ СШ  № 12</t>
  </si>
  <si>
    <t>МАОУ СШ № 19</t>
  </si>
  <si>
    <t>МАОУ Лицей № 6 "Перспектива"</t>
  </si>
  <si>
    <t>МАОУ СШ № 8 "Созидание"</t>
  </si>
  <si>
    <t>МАОУ СШ № 46</t>
  </si>
  <si>
    <t>МАОУ СШ № 81</t>
  </si>
  <si>
    <t>МАОУ СШ № 90</t>
  </si>
  <si>
    <t>МАОУ СШ № 135</t>
  </si>
  <si>
    <t>МАОУ Лицей № 3</t>
  </si>
  <si>
    <t>МАОУ СШ № 16</t>
  </si>
  <si>
    <t>МАОУ СШ № 50</t>
  </si>
  <si>
    <t>МАОУ СШ № 53</t>
  </si>
  <si>
    <t>МАОУ СШ № 65</t>
  </si>
  <si>
    <t>МАОУ СШ № 89</t>
  </si>
  <si>
    <t>МАОУ Школа-интернат № 1</t>
  </si>
  <si>
    <t>МАОУ СШ № 82</t>
  </si>
  <si>
    <t>МАОУ СШ № 6</t>
  </si>
  <si>
    <t>МАОУ СШ № 17</t>
  </si>
  <si>
    <t>МАОУ СШ № 34</t>
  </si>
  <si>
    <t>МАОУ СШ № 42</t>
  </si>
  <si>
    <t>МАОУ СШ № 45</t>
  </si>
  <si>
    <t>МАОУ СШ № 76</t>
  </si>
  <si>
    <t>МАОУ СШ № 78</t>
  </si>
  <si>
    <t>МАОУ СШ № 93</t>
  </si>
  <si>
    <t>МАОУ СШ № 158 "Грани"</t>
  </si>
  <si>
    <t>МАОУ СШ № 1</t>
  </si>
  <si>
    <t>МАОУ СШ № 5</t>
  </si>
  <si>
    <t>МАОУ СШ № 7</t>
  </si>
  <si>
    <t>МАОУ СШ № 18</t>
  </si>
  <si>
    <t>МАОУ СШ № 24</t>
  </si>
  <si>
    <t>МАОУ СШ № 66</t>
  </si>
  <si>
    <t>МАОУ СШ № 69</t>
  </si>
  <si>
    <t>МАОУ СШ № 85</t>
  </si>
  <si>
    <t>МАОУ СШ № 108</t>
  </si>
  <si>
    <t>МАОУ СШ № 115</t>
  </si>
  <si>
    <t>МАОУ СШ № 121</t>
  </si>
  <si>
    <t>МАОУ СШ № 134</t>
  </si>
  <si>
    <t>МАОУ СШ № 139</t>
  </si>
  <si>
    <t>МАОУ СШ № 141</t>
  </si>
  <si>
    <t>МАОУ СШ № 144</t>
  </si>
  <si>
    <t xml:space="preserve">МАОУ СШ № 152 </t>
  </si>
  <si>
    <t>МАОУ СШ № 154</t>
  </si>
  <si>
    <t>МАОУ СШ № 156</t>
  </si>
  <si>
    <t>МАОУ СШ № 157</t>
  </si>
  <si>
    <t xml:space="preserve">МБОУ СОШ № 10 </t>
  </si>
  <si>
    <t>МАОУ СШ "Комплекс "Покровский"</t>
  </si>
  <si>
    <t>МБОУ СШ № 155</t>
  </si>
  <si>
    <t>Сдали на "4+5", %</t>
  </si>
  <si>
    <t>Значение по городу</t>
  </si>
  <si>
    <t>отлично - более 4,5 баллов</t>
  </si>
  <si>
    <t>хорошо - между расчётным средним баллом и 4,5</t>
  </si>
  <si>
    <t>нормально - между расчётным средним баллом и 3,5</t>
  </si>
  <si>
    <t>критично - меньше 3,5 баллов</t>
  </si>
  <si>
    <t>МАОУ СШ № 159</t>
  </si>
  <si>
    <t>МБОУ СШ № 159</t>
  </si>
  <si>
    <t>МАОУ СШ № 63</t>
  </si>
  <si>
    <t>МАОУ СШ № 3</t>
  </si>
  <si>
    <t xml:space="preserve">МАОУ СШ № 72 </t>
  </si>
  <si>
    <t>МАОУ СШ № 91</t>
  </si>
  <si>
    <t>МАОУ СШ № 98</t>
  </si>
  <si>
    <t>МАОУ СШ № 129</t>
  </si>
  <si>
    <t>МАОУ СШ № 147</t>
  </si>
  <si>
    <t>МАОУ СШ № 160</t>
  </si>
  <si>
    <t>АНГЛИЙСКИЙ ЯЗЫК, 4 класс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</si>
</sst>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General"/>
  </numFmts>
  <fonts count="1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i/>
      <sz val="11"/>
      <color rgb="FF000000"/>
      <name val="Calibri"/>
      <family val="2"/>
      <charset val="204"/>
      <scheme val="minor"/>
    </font>
    <font>
      <b/>
      <i/>
      <sz val="11"/>
      <color rgb="FF000000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CCC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FF99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rgb="FFFFFF66"/>
        <bgColor rgb="FF000000"/>
      </patternFill>
    </fill>
    <fill>
      <patternFill patternType="solid">
        <fgColor theme="8" tint="0.79998168889431442"/>
        <bgColor rgb="FF000000"/>
      </patternFill>
    </fill>
    <fill>
      <patternFill patternType="solid">
        <fgColor rgb="FFFFFF66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CCFF99"/>
        <bgColor indexed="64"/>
      </patternFill>
    </fill>
  </fills>
  <borders count="5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8" fillId="0" borderId="0"/>
    <xf numFmtId="164" fontId="9" fillId="0" borderId="0" applyBorder="0" applyProtection="0"/>
    <xf numFmtId="0" fontId="8" fillId="0" borderId="0"/>
    <xf numFmtId="0" fontId="9" fillId="0" borderId="0"/>
    <xf numFmtId="0" fontId="10" fillId="0" borderId="0"/>
    <xf numFmtId="0" fontId="1" fillId="0" borderId="0"/>
    <xf numFmtId="0" fontId="14" fillId="0" borderId="0"/>
    <xf numFmtId="0" fontId="9" fillId="0" borderId="0"/>
    <xf numFmtId="0" fontId="15" fillId="0" borderId="0"/>
    <xf numFmtId="0" fontId="9" fillId="0" borderId="0"/>
  </cellStyleXfs>
  <cellXfs count="227">
    <xf numFmtId="0" fontId="0" fillId="0" borderId="0" xfId="0"/>
    <xf numFmtId="0" fontId="5" fillId="2" borderId="7" xfId="0" applyFont="1" applyFill="1" applyBorder="1" applyAlignment="1">
      <alignment wrapText="1"/>
    </xf>
    <xf numFmtId="2" fontId="5" fillId="2" borderId="42" xfId="0" applyNumberFormat="1" applyFont="1" applyFill="1" applyBorder="1" applyAlignment="1">
      <alignment horizontal="right" wrapText="1"/>
    </xf>
    <xf numFmtId="2" fontId="4" fillId="2" borderId="41" xfId="0" applyNumberFormat="1" applyFont="1" applyFill="1" applyBorder="1" applyAlignment="1">
      <alignment horizontal="left" vertical="center" wrapText="1"/>
    </xf>
    <xf numFmtId="2" fontId="4" fillId="2" borderId="30" xfId="0" applyNumberFormat="1" applyFont="1" applyFill="1" applyBorder="1" applyAlignment="1">
      <alignment horizontal="left" vertical="center" wrapText="1"/>
    </xf>
    <xf numFmtId="2" fontId="4" fillId="2" borderId="40" xfId="0" applyNumberFormat="1" applyFont="1" applyFill="1" applyBorder="1" applyAlignment="1">
      <alignment horizontal="left" vertical="center" wrapText="1"/>
    </xf>
    <xf numFmtId="0" fontId="5" fillId="6" borderId="27" xfId="0" applyFont="1" applyFill="1" applyBorder="1" applyAlignment="1">
      <alignment wrapText="1"/>
    </xf>
    <xf numFmtId="2" fontId="13" fillId="0" borderId="46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5" fillId="4" borderId="0" xfId="0" applyFont="1" applyFill="1" applyBorder="1" applyAlignment="1">
      <alignment wrapText="1"/>
    </xf>
    <xf numFmtId="0" fontId="5" fillId="6" borderId="4" xfId="0" applyFont="1" applyFill="1" applyBorder="1" applyAlignment="1">
      <alignment wrapText="1"/>
    </xf>
    <xf numFmtId="0" fontId="5" fillId="6" borderId="25" xfId="0" applyFont="1" applyFill="1" applyBorder="1" applyAlignment="1">
      <alignment wrapText="1"/>
    </xf>
    <xf numFmtId="0" fontId="5" fillId="6" borderId="26" xfId="0" applyFont="1" applyFill="1" applyBorder="1" applyAlignment="1">
      <alignment wrapText="1"/>
    </xf>
    <xf numFmtId="0" fontId="1" fillId="0" borderId="3" xfId="6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5" fillId="2" borderId="19" xfId="0" applyFont="1" applyFill="1" applyBorder="1" applyAlignment="1">
      <alignment wrapText="1"/>
    </xf>
    <xf numFmtId="0" fontId="0" fillId="0" borderId="0" xfId="0"/>
    <xf numFmtId="0" fontId="0" fillId="0" borderId="0" xfId="0" applyFill="1"/>
    <xf numFmtId="0" fontId="3" fillId="0" borderId="0" xfId="0" applyFont="1"/>
    <xf numFmtId="0" fontId="0" fillId="0" borderId="0" xfId="0" applyFont="1" applyAlignment="1"/>
    <xf numFmtId="0" fontId="0" fillId="0" borderId="0" xfId="0" applyFont="1" applyFill="1" applyAlignment="1"/>
    <xf numFmtId="0" fontId="3" fillId="3" borderId="0" xfId="0" applyFont="1" applyFill="1"/>
    <xf numFmtId="0" fontId="0" fillId="0" borderId="0" xfId="0" applyFont="1" applyBorder="1" applyAlignment="1"/>
    <xf numFmtId="2" fontId="0" fillId="0" borderId="0" xfId="0" applyNumberFormat="1" applyFont="1" applyBorder="1" applyAlignment="1"/>
    <xf numFmtId="2" fontId="7" fillId="2" borderId="0" xfId="0" applyNumberFormat="1" applyFont="1" applyFill="1" applyBorder="1" applyAlignment="1">
      <alignment horizontal="right" wrapText="1"/>
    </xf>
    <xf numFmtId="2" fontId="7" fillId="2" borderId="0" xfId="0" applyNumberFormat="1" applyFont="1" applyFill="1" applyBorder="1" applyAlignment="1">
      <alignment horizontal="center" wrapText="1"/>
    </xf>
    <xf numFmtId="0" fontId="11" fillId="0" borderId="0" xfId="0" applyFont="1" applyBorder="1" applyAlignment="1"/>
    <xf numFmtId="0" fontId="4" fillId="0" borderId="24" xfId="0" applyFont="1" applyBorder="1" applyAlignment="1">
      <alignment horizontal="center" vertical="center"/>
    </xf>
    <xf numFmtId="0" fontId="2" fillId="0" borderId="0" xfId="0" applyFont="1" applyFill="1" applyAlignment="1">
      <alignment horizontal="center"/>
    </xf>
    <xf numFmtId="0" fontId="3" fillId="5" borderId="0" xfId="0" applyFont="1" applyFill="1"/>
    <xf numFmtId="0" fontId="4" fillId="0" borderId="34" xfId="0" applyFont="1" applyBorder="1" applyAlignment="1">
      <alignment horizontal="center" vertical="center"/>
    </xf>
    <xf numFmtId="0" fontId="2" fillId="0" borderId="28" xfId="0" applyFont="1" applyBorder="1" applyAlignment="1">
      <alignment horizontal="left" vertical="center"/>
    </xf>
    <xf numFmtId="0" fontId="4" fillId="0" borderId="35" xfId="0" applyFont="1" applyBorder="1" applyAlignment="1">
      <alignment horizontal="left" vertical="center"/>
    </xf>
    <xf numFmtId="0" fontId="4" fillId="2" borderId="34" xfId="0" applyFont="1" applyFill="1" applyBorder="1" applyAlignment="1">
      <alignment horizontal="left" vertical="center" wrapText="1"/>
    </xf>
    <xf numFmtId="0" fontId="4" fillId="2" borderId="35" xfId="0" applyFont="1" applyFill="1" applyBorder="1" applyAlignment="1">
      <alignment horizontal="left" vertical="center" wrapText="1"/>
    </xf>
    <xf numFmtId="2" fontId="4" fillId="2" borderId="35" xfId="0" applyNumberFormat="1" applyFont="1" applyFill="1" applyBorder="1" applyAlignment="1">
      <alignment horizontal="left" vertical="center" wrapText="1"/>
    </xf>
    <xf numFmtId="2" fontId="4" fillId="2" borderId="36" xfId="0" applyNumberFormat="1" applyFont="1" applyFill="1" applyBorder="1" applyAlignment="1">
      <alignment horizontal="left" vertical="center" wrapText="1"/>
    </xf>
    <xf numFmtId="0" fontId="2" fillId="0" borderId="28" xfId="0" applyFont="1" applyFill="1" applyBorder="1" applyAlignment="1">
      <alignment horizontal="left" vertical="center"/>
    </xf>
    <xf numFmtId="2" fontId="6" fillId="0" borderId="10" xfId="0" applyNumberFormat="1" applyFont="1" applyBorder="1" applyAlignment="1">
      <alignment vertical="top" wrapText="1"/>
    </xf>
    <xf numFmtId="2" fontId="5" fillId="2" borderId="16" xfId="0" applyNumberFormat="1" applyFont="1" applyFill="1" applyBorder="1" applyAlignment="1">
      <alignment horizontal="right" wrapText="1"/>
    </xf>
    <xf numFmtId="2" fontId="5" fillId="2" borderId="18" xfId="0" applyNumberFormat="1" applyFont="1" applyFill="1" applyBorder="1" applyAlignment="1">
      <alignment horizontal="right" wrapText="1"/>
    </xf>
    <xf numFmtId="0" fontId="7" fillId="0" borderId="35" xfId="0" applyFont="1" applyBorder="1" applyAlignment="1">
      <alignment horizontal="center" vertical="center"/>
    </xf>
    <xf numFmtId="0" fontId="1" fillId="0" borderId="6" xfId="6" applyFont="1" applyBorder="1" applyAlignment="1">
      <alignment horizontal="center"/>
    </xf>
    <xf numFmtId="0" fontId="0" fillId="0" borderId="11" xfId="6" applyFont="1" applyBorder="1" applyAlignment="1">
      <alignment horizontal="center"/>
    </xf>
    <xf numFmtId="0" fontId="1" fillId="0" borderId="11" xfId="6" applyFont="1" applyBorder="1" applyAlignment="1">
      <alignment horizontal="center"/>
    </xf>
    <xf numFmtId="0" fontId="1" fillId="0" borderId="32" xfId="6" applyFont="1" applyBorder="1" applyAlignment="1">
      <alignment horizontal="center"/>
    </xf>
    <xf numFmtId="0" fontId="1" fillId="0" borderId="6" xfId="6" applyFont="1" applyFill="1" applyBorder="1" applyAlignment="1">
      <alignment horizontal="center"/>
    </xf>
    <xf numFmtId="0" fontId="1" fillId="0" borderId="8" xfId="6" applyFont="1" applyBorder="1" applyAlignment="1">
      <alignment horizontal="center"/>
    </xf>
    <xf numFmtId="0" fontId="5" fillId="4" borderId="38" xfId="0" applyFont="1" applyFill="1" applyBorder="1" applyAlignment="1">
      <alignment wrapText="1"/>
    </xf>
    <xf numFmtId="0" fontId="5" fillId="4" borderId="39" xfId="0" applyFont="1" applyFill="1" applyBorder="1" applyAlignment="1">
      <alignment wrapText="1"/>
    </xf>
    <xf numFmtId="0" fontId="5" fillId="0" borderId="38" xfId="0" applyFont="1" applyFill="1" applyBorder="1" applyAlignment="1">
      <alignment wrapText="1"/>
    </xf>
    <xf numFmtId="0" fontId="5" fillId="0" borderId="37" xfId="0" applyFont="1" applyFill="1" applyBorder="1" applyAlignment="1">
      <alignment wrapText="1"/>
    </xf>
    <xf numFmtId="0" fontId="1" fillId="0" borderId="35" xfId="6" applyFont="1" applyBorder="1" applyAlignment="1">
      <alignment horizontal="center"/>
    </xf>
    <xf numFmtId="0" fontId="0" fillId="0" borderId="35" xfId="6" applyFont="1" applyBorder="1" applyAlignment="1">
      <alignment horizontal="center"/>
    </xf>
    <xf numFmtId="2" fontId="4" fillId="0" borderId="36" xfId="0" applyNumberFormat="1" applyFont="1" applyBorder="1" applyAlignment="1">
      <alignment horizontal="left" vertical="center" wrapText="1"/>
    </xf>
    <xf numFmtId="2" fontId="4" fillId="0" borderId="35" xfId="0" applyNumberFormat="1" applyFont="1" applyBorder="1" applyAlignment="1">
      <alignment horizontal="left" vertical="center"/>
    </xf>
    <xf numFmtId="2" fontId="0" fillId="0" borderId="0" xfId="0" applyNumberFormat="1"/>
    <xf numFmtId="2" fontId="12" fillId="0" borderId="0" xfId="0" applyNumberFormat="1" applyFont="1" applyAlignment="1"/>
    <xf numFmtId="2" fontId="5" fillId="2" borderId="20" xfId="0" applyNumberFormat="1" applyFont="1" applyFill="1" applyBorder="1" applyAlignment="1">
      <alignment horizontal="right" wrapText="1"/>
    </xf>
    <xf numFmtId="2" fontId="7" fillId="0" borderId="36" xfId="0" applyNumberFormat="1" applyFont="1" applyBorder="1" applyAlignment="1">
      <alignment horizontal="center" vertical="center" wrapText="1"/>
    </xf>
    <xf numFmtId="2" fontId="5" fillId="2" borderId="23" xfId="0" applyNumberFormat="1" applyFont="1" applyFill="1" applyBorder="1" applyAlignment="1">
      <alignment horizontal="right" wrapText="1"/>
    </xf>
    <xf numFmtId="0" fontId="3" fillId="7" borderId="0" xfId="0" applyFont="1" applyFill="1"/>
    <xf numFmtId="0" fontId="3" fillId="8" borderId="0" xfId="0" applyFont="1" applyFill="1"/>
    <xf numFmtId="0" fontId="0" fillId="0" borderId="0" xfId="0" applyAlignment="1"/>
    <xf numFmtId="2" fontId="0" fillId="0" borderId="0" xfId="0" applyNumberFormat="1" applyFont="1" applyAlignment="1"/>
    <xf numFmtId="0" fontId="5" fillId="2" borderId="12" xfId="0" applyFont="1" applyFill="1" applyBorder="1" applyAlignment="1">
      <alignment wrapText="1"/>
    </xf>
    <xf numFmtId="0" fontId="5" fillId="2" borderId="17" xfId="0" applyFont="1" applyFill="1" applyBorder="1" applyAlignment="1">
      <alignment wrapText="1"/>
    </xf>
    <xf numFmtId="0" fontId="5" fillId="2" borderId="14" xfId="0" applyFont="1" applyFill="1" applyBorder="1" applyAlignment="1">
      <alignment wrapText="1"/>
    </xf>
    <xf numFmtId="0" fontId="5" fillId="2" borderId="22" xfId="0" applyFont="1" applyFill="1" applyBorder="1" applyAlignment="1">
      <alignment wrapText="1"/>
    </xf>
    <xf numFmtId="0" fontId="1" fillId="0" borderId="10" xfId="6" applyFont="1" applyBorder="1" applyAlignment="1">
      <alignment horizontal="center"/>
    </xf>
    <xf numFmtId="0" fontId="5" fillId="4" borderId="37" xfId="0" applyFont="1" applyFill="1" applyBorder="1" applyAlignment="1">
      <alignment wrapText="1"/>
    </xf>
    <xf numFmtId="3" fontId="5" fillId="0" borderId="17" xfId="0" applyNumberFormat="1" applyFont="1" applyBorder="1" applyAlignment="1">
      <alignment horizontal="center" vertical="center"/>
    </xf>
    <xf numFmtId="3" fontId="0" fillId="0" borderId="17" xfId="0" applyNumberFormat="1" applyFont="1" applyBorder="1" applyAlignment="1">
      <alignment horizontal="center"/>
    </xf>
    <xf numFmtId="3" fontId="5" fillId="0" borderId="22" xfId="0" applyNumberFormat="1" applyFont="1" applyBorder="1" applyAlignment="1">
      <alignment horizontal="center" vertical="center"/>
    </xf>
    <xf numFmtId="3" fontId="0" fillId="0" borderId="22" xfId="0" applyNumberFormat="1" applyFont="1" applyBorder="1" applyAlignment="1">
      <alignment horizontal="center"/>
    </xf>
    <xf numFmtId="3" fontId="5" fillId="0" borderId="19" xfId="0" applyNumberFormat="1" applyFont="1" applyBorder="1" applyAlignment="1">
      <alignment horizontal="center" vertical="center"/>
    </xf>
    <xf numFmtId="3" fontId="0" fillId="0" borderId="19" xfId="0" applyNumberFormat="1" applyFont="1" applyBorder="1" applyAlignment="1">
      <alignment horizontal="center"/>
    </xf>
    <xf numFmtId="3" fontId="5" fillId="0" borderId="12" xfId="0" applyNumberFormat="1" applyFont="1" applyBorder="1" applyAlignment="1">
      <alignment horizontal="center" vertical="center"/>
    </xf>
    <xf numFmtId="3" fontId="0" fillId="0" borderId="12" xfId="0" applyNumberFormat="1" applyFont="1" applyBorder="1" applyAlignment="1">
      <alignment horizontal="center"/>
    </xf>
    <xf numFmtId="0" fontId="6" fillId="6" borderId="0" xfId="0" applyFont="1" applyFill="1" applyBorder="1" applyAlignment="1">
      <alignment horizontal="right" wrapText="1"/>
    </xf>
    <xf numFmtId="3" fontId="13" fillId="0" borderId="0" xfId="0" applyNumberFormat="1" applyFont="1"/>
    <xf numFmtId="4" fontId="13" fillId="0" borderId="0" xfId="0" applyNumberFormat="1" applyFont="1"/>
    <xf numFmtId="3" fontId="7" fillId="0" borderId="34" xfId="0" applyNumberFormat="1" applyFont="1" applyBorder="1" applyAlignment="1">
      <alignment horizontal="center" vertical="center"/>
    </xf>
    <xf numFmtId="3" fontId="13" fillId="0" borderId="34" xfId="0" applyNumberFormat="1" applyFont="1" applyBorder="1" applyAlignment="1">
      <alignment horizontal="center"/>
    </xf>
    <xf numFmtId="3" fontId="13" fillId="0" borderId="35" xfId="0" applyNumberFormat="1" applyFont="1" applyBorder="1" applyAlignment="1">
      <alignment horizontal="center"/>
    </xf>
    <xf numFmtId="2" fontId="13" fillId="0" borderId="35" xfId="0" applyNumberFormat="1" applyFont="1" applyBorder="1" applyAlignment="1">
      <alignment horizontal="center"/>
    </xf>
    <xf numFmtId="2" fontId="0" fillId="0" borderId="18" xfId="0" applyNumberFormat="1" applyBorder="1" applyAlignment="1">
      <alignment horizontal="center"/>
    </xf>
    <xf numFmtId="0" fontId="5" fillId="4" borderId="4" xfId="0" applyFont="1" applyFill="1" applyBorder="1" applyAlignment="1">
      <alignment wrapText="1"/>
    </xf>
    <xf numFmtId="0" fontId="5" fillId="4" borderId="25" xfId="0" applyFont="1" applyFill="1" applyBorder="1" applyAlignment="1">
      <alignment wrapText="1"/>
    </xf>
    <xf numFmtId="0" fontId="5" fillId="4" borderId="25" xfId="0" applyFont="1" applyFill="1" applyBorder="1" applyAlignment="1">
      <alignment vertical="center" wrapText="1"/>
    </xf>
    <xf numFmtId="0" fontId="7" fillId="0" borderId="34" xfId="0" applyFont="1" applyBorder="1" applyAlignment="1">
      <alignment horizontal="center" vertical="center"/>
    </xf>
    <xf numFmtId="3" fontId="5" fillId="0" borderId="14" xfId="0" applyNumberFormat="1" applyFont="1" applyBorder="1" applyAlignment="1">
      <alignment horizontal="center" vertical="center"/>
    </xf>
    <xf numFmtId="3" fontId="0" fillId="0" borderId="14" xfId="0" applyNumberFormat="1" applyFont="1" applyBorder="1" applyAlignment="1">
      <alignment horizontal="center"/>
    </xf>
    <xf numFmtId="2" fontId="13" fillId="0" borderId="47" xfId="0" applyNumberFormat="1" applyFont="1" applyBorder="1" applyAlignment="1">
      <alignment horizontal="center"/>
    </xf>
    <xf numFmtId="2" fontId="13" fillId="0" borderId="48" xfId="0" applyNumberFormat="1" applyFont="1" applyBorder="1" applyAlignment="1">
      <alignment horizontal="center"/>
    </xf>
    <xf numFmtId="2" fontId="0" fillId="0" borderId="10" xfId="0" applyNumberFormat="1" applyFont="1" applyBorder="1" applyAlignment="1">
      <alignment horizontal="right"/>
    </xf>
    <xf numFmtId="2" fontId="0" fillId="0" borderId="6" xfId="0" applyNumberFormat="1" applyFont="1" applyBorder="1" applyAlignment="1">
      <alignment horizontal="right"/>
    </xf>
    <xf numFmtId="2" fontId="0" fillId="0" borderId="11" xfId="0" applyNumberFormat="1" applyFont="1" applyBorder="1" applyAlignment="1">
      <alignment horizontal="right"/>
    </xf>
    <xf numFmtId="0" fontId="2" fillId="0" borderId="29" xfId="0" applyFont="1" applyBorder="1" applyAlignment="1">
      <alignment horizontal="center" vertical="center" wrapText="1"/>
    </xf>
    <xf numFmtId="3" fontId="5" fillId="0" borderId="16" xfId="0" applyNumberFormat="1" applyFont="1" applyBorder="1" applyAlignment="1">
      <alignment horizontal="center" vertical="center"/>
    </xf>
    <xf numFmtId="4" fontId="7" fillId="0" borderId="36" xfId="0" applyNumberFormat="1" applyFont="1" applyBorder="1" applyAlignment="1">
      <alignment horizontal="center" vertical="center"/>
    </xf>
    <xf numFmtId="4" fontId="5" fillId="0" borderId="23" xfId="0" applyNumberFormat="1" applyFont="1" applyBorder="1" applyAlignment="1">
      <alignment horizontal="center" vertical="center"/>
    </xf>
    <xf numFmtId="4" fontId="5" fillId="0" borderId="18" xfId="0" applyNumberFormat="1" applyFont="1" applyBorder="1" applyAlignment="1">
      <alignment horizontal="center" vertical="center"/>
    </xf>
    <xf numFmtId="4" fontId="5" fillId="0" borderId="20" xfId="0" applyNumberFormat="1" applyFont="1" applyBorder="1" applyAlignment="1">
      <alignment horizontal="center" vertical="center"/>
    </xf>
    <xf numFmtId="4" fontId="5" fillId="0" borderId="21" xfId="0" applyNumberFormat="1" applyFont="1" applyBorder="1" applyAlignment="1">
      <alignment horizontal="center" vertical="center"/>
    </xf>
    <xf numFmtId="1" fontId="0" fillId="0" borderId="17" xfId="0" applyNumberFormat="1" applyFont="1" applyBorder="1" applyAlignment="1">
      <alignment horizontal="right"/>
    </xf>
    <xf numFmtId="2" fontId="0" fillId="9" borderId="53" xfId="0" applyNumberFormat="1" applyFont="1" applyFill="1" applyBorder="1" applyAlignment="1">
      <alignment horizontal="right"/>
    </xf>
    <xf numFmtId="2" fontId="0" fillId="0" borderId="50" xfId="0" applyNumberFormat="1" applyFont="1" applyBorder="1" applyAlignment="1">
      <alignment horizontal="right"/>
    </xf>
    <xf numFmtId="2" fontId="0" fillId="0" borderId="54" xfId="0" applyNumberFormat="1" applyFont="1" applyBorder="1" applyAlignment="1">
      <alignment horizontal="right"/>
    </xf>
    <xf numFmtId="2" fontId="0" fillId="0" borderId="53" xfId="0" applyNumberFormat="1" applyFont="1" applyBorder="1" applyAlignment="1">
      <alignment horizontal="right"/>
    </xf>
    <xf numFmtId="2" fontId="13" fillId="0" borderId="34" xfId="0" applyNumberFormat="1" applyFont="1" applyBorder="1" applyAlignment="1">
      <alignment horizontal="center"/>
    </xf>
    <xf numFmtId="2" fontId="0" fillId="0" borderId="22" xfId="0" applyNumberFormat="1" applyFont="1" applyBorder="1" applyAlignment="1">
      <alignment horizontal="center"/>
    </xf>
    <xf numFmtId="2" fontId="0" fillId="0" borderId="17" xfId="0" applyNumberFormat="1" applyFont="1" applyBorder="1" applyAlignment="1">
      <alignment horizontal="center"/>
    </xf>
    <xf numFmtId="2" fontId="0" fillId="0" borderId="19" xfId="0" applyNumberFormat="1" applyFont="1" applyBorder="1" applyAlignment="1">
      <alignment horizontal="center"/>
    </xf>
    <xf numFmtId="2" fontId="0" fillId="0" borderId="14" xfId="0" applyNumberFormat="1" applyFont="1" applyBorder="1" applyAlignment="1">
      <alignment horizontal="center"/>
    </xf>
    <xf numFmtId="0" fontId="3" fillId="10" borderId="0" xfId="0" applyFont="1" applyFill="1"/>
    <xf numFmtId="2" fontId="13" fillId="0" borderId="30" xfId="0" applyNumberFormat="1" applyFont="1" applyBorder="1" applyAlignment="1">
      <alignment horizontal="center"/>
    </xf>
    <xf numFmtId="0" fontId="4" fillId="0" borderId="34" xfId="0" applyFont="1" applyBorder="1" applyAlignment="1">
      <alignment horizontal="left" vertical="center"/>
    </xf>
    <xf numFmtId="2" fontId="2" fillId="0" borderId="35" xfId="0" applyNumberFormat="1" applyFont="1" applyBorder="1" applyAlignment="1">
      <alignment horizontal="left"/>
    </xf>
    <xf numFmtId="2" fontId="2" fillId="0" borderId="30" xfId="0" applyNumberFormat="1" applyFont="1" applyBorder="1" applyAlignment="1">
      <alignment horizontal="left"/>
    </xf>
    <xf numFmtId="3" fontId="2" fillId="0" borderId="34" xfId="0" applyNumberFormat="1" applyFont="1" applyBorder="1" applyAlignment="1">
      <alignment horizontal="left"/>
    </xf>
    <xf numFmtId="1" fontId="4" fillId="0" borderId="35" xfId="0" applyNumberFormat="1" applyFont="1" applyBorder="1" applyAlignment="1">
      <alignment horizontal="left" vertical="center"/>
    </xf>
    <xf numFmtId="1" fontId="5" fillId="0" borderId="2" xfId="0" applyNumberFormat="1" applyFont="1" applyBorder="1" applyAlignment="1">
      <alignment horizontal="right" vertical="center"/>
    </xf>
    <xf numFmtId="1" fontId="5" fillId="0" borderId="6" xfId="0" applyNumberFormat="1" applyFont="1" applyBorder="1" applyAlignment="1">
      <alignment horizontal="right" vertical="center"/>
    </xf>
    <xf numFmtId="1" fontId="5" fillId="0" borderId="11" xfId="0" applyNumberFormat="1" applyFont="1" applyBorder="1" applyAlignment="1">
      <alignment horizontal="right" vertical="center"/>
    </xf>
    <xf numFmtId="1" fontId="5" fillId="0" borderId="10" xfId="0" applyNumberFormat="1" applyFont="1" applyBorder="1" applyAlignment="1">
      <alignment horizontal="right" vertical="center"/>
    </xf>
    <xf numFmtId="1" fontId="0" fillId="9" borderId="10" xfId="0" applyNumberFormat="1" applyFont="1" applyFill="1" applyBorder="1" applyAlignment="1">
      <alignment horizontal="right"/>
    </xf>
    <xf numFmtId="1" fontId="0" fillId="0" borderId="10" xfId="0" applyNumberFormat="1" applyFont="1" applyBorder="1" applyAlignment="1">
      <alignment horizontal="right"/>
    </xf>
    <xf numFmtId="1" fontId="2" fillId="0" borderId="35" xfId="0" applyNumberFormat="1" applyFont="1" applyBorder="1" applyAlignment="1">
      <alignment horizontal="left"/>
    </xf>
    <xf numFmtId="1" fontId="0" fillId="0" borderId="22" xfId="0" applyNumberFormat="1" applyFont="1" applyBorder="1" applyAlignment="1">
      <alignment horizontal="right"/>
    </xf>
    <xf numFmtId="1" fontId="0" fillId="0" borderId="6" xfId="0" applyNumberFormat="1" applyFont="1" applyBorder="1" applyAlignment="1">
      <alignment horizontal="right"/>
    </xf>
    <xf numFmtId="3" fontId="0" fillId="0" borderId="7" xfId="0" applyNumberFormat="1" applyFont="1" applyBorder="1"/>
    <xf numFmtId="1" fontId="5" fillId="0" borderId="8" xfId="0" applyNumberFormat="1" applyFont="1" applyBorder="1" applyAlignment="1">
      <alignment horizontal="right" vertical="center"/>
    </xf>
    <xf numFmtId="2" fontId="0" fillId="0" borderId="8" xfId="0" applyNumberFormat="1" applyFont="1" applyBorder="1" applyAlignment="1">
      <alignment horizontal="right"/>
    </xf>
    <xf numFmtId="2" fontId="0" fillId="0" borderId="55" xfId="0" applyNumberFormat="1" applyFont="1" applyBorder="1" applyAlignment="1">
      <alignment horizontal="right"/>
    </xf>
    <xf numFmtId="1" fontId="2" fillId="0" borderId="34" xfId="0" applyNumberFormat="1" applyFont="1" applyBorder="1" applyAlignment="1">
      <alignment horizontal="left"/>
    </xf>
    <xf numFmtId="1" fontId="0" fillId="0" borderId="8" xfId="0" applyNumberFormat="1" applyFont="1" applyBorder="1"/>
    <xf numFmtId="0" fontId="0" fillId="0" borderId="19" xfId="0" applyFont="1" applyBorder="1" applyAlignment="1">
      <alignment horizontal="right"/>
    </xf>
    <xf numFmtId="1" fontId="0" fillId="0" borderId="11" xfId="0" applyNumberFormat="1" applyFont="1" applyBorder="1" applyAlignment="1">
      <alignment horizontal="right"/>
    </xf>
    <xf numFmtId="1" fontId="0" fillId="0" borderId="12" xfId="0" applyNumberFormat="1" applyFont="1" applyBorder="1" applyAlignment="1">
      <alignment horizontal="right"/>
    </xf>
    <xf numFmtId="1" fontId="5" fillId="0" borderId="3" xfId="0" applyNumberFormat="1" applyFont="1" applyBorder="1" applyAlignment="1">
      <alignment horizontal="right" vertical="center"/>
    </xf>
    <xf numFmtId="1" fontId="0" fillId="0" borderId="3" xfId="0" applyNumberFormat="1" applyFont="1" applyBorder="1" applyAlignment="1">
      <alignment horizontal="right"/>
    </xf>
    <xf numFmtId="2" fontId="0" fillId="0" borderId="56" xfId="0" applyNumberFormat="1" applyFont="1" applyBorder="1" applyAlignment="1">
      <alignment horizontal="right"/>
    </xf>
    <xf numFmtId="0" fontId="0" fillId="0" borderId="14" xfId="0" applyBorder="1" applyAlignment="1"/>
    <xf numFmtId="0" fontId="0" fillId="0" borderId="9" xfId="0" applyBorder="1" applyAlignment="1"/>
    <xf numFmtId="0" fontId="0" fillId="0" borderId="21" xfId="0" applyBorder="1" applyAlignment="1"/>
    <xf numFmtId="1" fontId="0" fillId="0" borderId="9" xfId="0" applyNumberFormat="1" applyBorder="1" applyAlignment="1"/>
    <xf numFmtId="1" fontId="2" fillId="0" borderId="19" xfId="0" applyNumberFormat="1" applyFont="1" applyBorder="1" applyAlignment="1">
      <alignment horizontal="left"/>
    </xf>
    <xf numFmtId="1" fontId="4" fillId="0" borderId="32" xfId="0" applyNumberFormat="1" applyFont="1" applyBorder="1" applyAlignment="1">
      <alignment horizontal="left" vertical="center"/>
    </xf>
    <xf numFmtId="2" fontId="2" fillId="0" borderId="32" xfId="0" applyNumberFormat="1" applyFont="1" applyBorder="1" applyAlignment="1">
      <alignment horizontal="left"/>
    </xf>
    <xf numFmtId="1" fontId="2" fillId="0" borderId="32" xfId="0" applyNumberFormat="1" applyFont="1" applyBorder="1" applyAlignment="1">
      <alignment horizontal="left"/>
    </xf>
    <xf numFmtId="2" fontId="2" fillId="0" borderId="51" xfId="0" applyNumberFormat="1" applyFont="1" applyBorder="1" applyAlignment="1">
      <alignment horizontal="left"/>
    </xf>
    <xf numFmtId="0" fontId="2" fillId="0" borderId="0" xfId="0" applyFont="1" applyBorder="1" applyAlignment="1">
      <alignment horizontal="center" vertical="center" wrapText="1"/>
    </xf>
    <xf numFmtId="3" fontId="7" fillId="0" borderId="36" xfId="0" applyNumberFormat="1" applyFont="1" applyBorder="1" applyAlignment="1">
      <alignment horizontal="center" vertical="center"/>
    </xf>
    <xf numFmtId="3" fontId="5" fillId="0" borderId="23" xfId="0" applyNumberFormat="1" applyFont="1" applyBorder="1" applyAlignment="1">
      <alignment horizontal="center" vertical="center"/>
    </xf>
    <xf numFmtId="3" fontId="5" fillId="0" borderId="18" xfId="0" applyNumberFormat="1" applyFont="1" applyBorder="1" applyAlignment="1">
      <alignment horizontal="center" vertical="center"/>
    </xf>
    <xf numFmtId="3" fontId="5" fillId="0" borderId="20" xfId="0" applyNumberFormat="1" applyFont="1" applyBorder="1" applyAlignment="1">
      <alignment horizontal="center" vertical="center"/>
    </xf>
    <xf numFmtId="3" fontId="5" fillId="0" borderId="21" xfId="0" applyNumberFormat="1" applyFont="1" applyBorder="1" applyAlignment="1">
      <alignment horizontal="center" vertical="center"/>
    </xf>
    <xf numFmtId="3" fontId="4" fillId="0" borderId="34" xfId="0" applyNumberFormat="1" applyFont="1" applyBorder="1" applyAlignment="1">
      <alignment horizontal="left" vertical="center"/>
    </xf>
    <xf numFmtId="3" fontId="4" fillId="0" borderId="42" xfId="0" applyNumberFormat="1" applyFont="1" applyBorder="1" applyAlignment="1">
      <alignment horizontal="left" vertical="center"/>
    </xf>
    <xf numFmtId="3" fontId="4" fillId="0" borderId="36" xfId="0" applyNumberFormat="1" applyFont="1" applyBorder="1" applyAlignment="1">
      <alignment horizontal="left" vertical="center"/>
    </xf>
    <xf numFmtId="4" fontId="4" fillId="0" borderId="36" xfId="0" applyNumberFormat="1" applyFont="1" applyBorder="1" applyAlignment="1">
      <alignment horizontal="left" vertical="center"/>
    </xf>
    <xf numFmtId="2" fontId="2" fillId="0" borderId="34" xfId="0" applyNumberFormat="1" applyFont="1" applyBorder="1" applyAlignment="1">
      <alignment horizontal="left"/>
    </xf>
    <xf numFmtId="0" fontId="5" fillId="6" borderId="49" xfId="0" applyFont="1" applyFill="1" applyBorder="1" applyAlignment="1">
      <alignment wrapText="1"/>
    </xf>
    <xf numFmtId="2" fontId="0" fillId="0" borderId="12" xfId="0" applyNumberFormat="1" applyFont="1" applyBorder="1" applyAlignment="1">
      <alignment horizontal="center"/>
    </xf>
    <xf numFmtId="2" fontId="2" fillId="0" borderId="52" xfId="0" applyNumberFormat="1" applyFont="1" applyBorder="1" applyAlignment="1">
      <alignment horizontal="left"/>
    </xf>
    <xf numFmtId="2" fontId="13" fillId="0" borderId="36" xfId="0" applyNumberFormat="1" applyFont="1" applyBorder="1" applyAlignment="1">
      <alignment horizontal="center"/>
    </xf>
    <xf numFmtId="2" fontId="2" fillId="0" borderId="36" xfId="0" applyNumberFormat="1" applyFont="1" applyBorder="1" applyAlignment="1">
      <alignment horizontal="left"/>
    </xf>
    <xf numFmtId="2" fontId="0" fillId="0" borderId="23" xfId="0" applyNumberFormat="1" applyBorder="1" applyAlignment="1">
      <alignment horizontal="center"/>
    </xf>
    <xf numFmtId="2" fontId="0" fillId="0" borderId="20" xfId="0" applyNumberFormat="1" applyBorder="1" applyAlignment="1">
      <alignment horizontal="center"/>
    </xf>
    <xf numFmtId="2" fontId="0" fillId="0" borderId="21" xfId="0" applyNumberFormat="1" applyBorder="1" applyAlignment="1">
      <alignment horizontal="center"/>
    </xf>
    <xf numFmtId="2" fontId="0" fillId="11" borderId="3" xfId="0" applyNumberFormat="1" applyFont="1" applyFill="1" applyBorder="1" applyAlignment="1">
      <alignment horizontal="right"/>
    </xf>
    <xf numFmtId="0" fontId="0" fillId="0" borderId="0" xfId="0"/>
    <xf numFmtId="0" fontId="0" fillId="0" borderId="0" xfId="0" applyAlignment="1"/>
    <xf numFmtId="0" fontId="5" fillId="2" borderId="17" xfId="0" applyFont="1" applyFill="1" applyBorder="1" applyAlignment="1">
      <alignment wrapText="1"/>
    </xf>
    <xf numFmtId="0" fontId="5" fillId="2" borderId="22" xfId="0" applyFont="1" applyFill="1" applyBorder="1" applyAlignment="1">
      <alignment wrapText="1"/>
    </xf>
    <xf numFmtId="0" fontId="1" fillId="0" borderId="6" xfId="6" applyFont="1" applyBorder="1" applyAlignment="1">
      <alignment horizontal="center"/>
    </xf>
    <xf numFmtId="2" fontId="0" fillId="0" borderId="0" xfId="0" applyNumberFormat="1"/>
    <xf numFmtId="0" fontId="5" fillId="4" borderId="50" xfId="0" applyFont="1" applyFill="1" applyBorder="1" applyAlignment="1">
      <alignment wrapText="1"/>
    </xf>
    <xf numFmtId="0" fontId="2" fillId="0" borderId="34" xfId="0" applyFont="1" applyBorder="1" applyAlignment="1">
      <alignment horizontal="center" vertical="center" wrapText="1"/>
    </xf>
    <xf numFmtId="1" fontId="2" fillId="0" borderId="36" xfId="0" applyNumberFormat="1" applyFont="1" applyBorder="1" applyAlignment="1">
      <alignment horizontal="center"/>
    </xf>
    <xf numFmtId="4" fontId="5" fillId="11" borderId="23" xfId="0" applyNumberFormat="1" applyFont="1" applyFill="1" applyBorder="1" applyAlignment="1">
      <alignment horizontal="center" vertical="center"/>
    </xf>
    <xf numFmtId="0" fontId="9" fillId="0" borderId="43" xfId="10" applyBorder="1"/>
    <xf numFmtId="2" fontId="9" fillId="0" borderId="43" xfId="10" applyNumberFormat="1" applyBorder="1"/>
    <xf numFmtId="0" fontId="9" fillId="0" borderId="43" xfId="10" applyBorder="1"/>
    <xf numFmtId="2" fontId="9" fillId="0" borderId="43" xfId="10" applyNumberFormat="1" applyBorder="1"/>
    <xf numFmtId="2" fontId="5" fillId="2" borderId="18" xfId="0" applyNumberFormat="1" applyFont="1" applyFill="1" applyBorder="1" applyAlignment="1">
      <alignment horizontal="right" wrapText="1"/>
    </xf>
    <xf numFmtId="2" fontId="5" fillId="2" borderId="23" xfId="0" applyNumberFormat="1" applyFont="1" applyFill="1" applyBorder="1" applyAlignment="1">
      <alignment horizontal="right" wrapText="1"/>
    </xf>
    <xf numFmtId="0" fontId="9" fillId="0" borderId="43" xfId="10" applyBorder="1"/>
    <xf numFmtId="2" fontId="9" fillId="0" borderId="43" xfId="10" applyNumberFormat="1" applyBorder="1"/>
    <xf numFmtId="2" fontId="5" fillId="2" borderId="18" xfId="0" applyNumberFormat="1" applyFont="1" applyFill="1" applyBorder="1" applyAlignment="1">
      <alignment horizontal="right" wrapText="1"/>
    </xf>
    <xf numFmtId="2" fontId="5" fillId="2" borderId="20" xfId="0" applyNumberFormat="1" applyFont="1" applyFill="1" applyBorder="1" applyAlignment="1">
      <alignment horizontal="right" wrapText="1"/>
    </xf>
    <xf numFmtId="2" fontId="5" fillId="2" borderId="23" xfId="0" applyNumberFormat="1" applyFont="1" applyFill="1" applyBorder="1" applyAlignment="1">
      <alignment horizontal="right" wrapText="1"/>
    </xf>
    <xf numFmtId="0" fontId="9" fillId="0" borderId="43" xfId="10" applyBorder="1"/>
    <xf numFmtId="2" fontId="9" fillId="0" borderId="43" xfId="10" applyNumberFormat="1" applyBorder="1"/>
    <xf numFmtId="0" fontId="9" fillId="0" borderId="43" xfId="10" applyBorder="1"/>
    <xf numFmtId="2" fontId="9" fillId="0" borderId="43" xfId="10" applyNumberFormat="1" applyBorder="1"/>
    <xf numFmtId="0" fontId="9" fillId="0" borderId="43" xfId="10" applyBorder="1"/>
    <xf numFmtId="2" fontId="9" fillId="0" borderId="43" xfId="10" applyNumberFormat="1" applyBorder="1"/>
    <xf numFmtId="0" fontId="9" fillId="0" borderId="45" xfId="10" applyBorder="1"/>
    <xf numFmtId="0" fontId="9" fillId="0" borderId="43" xfId="10" applyBorder="1"/>
    <xf numFmtId="2" fontId="9" fillId="0" borderId="43" xfId="10" applyNumberFormat="1" applyBorder="1"/>
    <xf numFmtId="2" fontId="9" fillId="0" borderId="45" xfId="10" applyNumberFormat="1" applyBorder="1"/>
    <xf numFmtId="0" fontId="9" fillId="0" borderId="44" xfId="10" applyBorder="1"/>
    <xf numFmtId="2" fontId="9" fillId="0" borderId="44" xfId="10" applyNumberFormat="1" applyBorder="1"/>
    <xf numFmtId="0" fontId="2" fillId="0" borderId="52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7" fillId="0" borderId="41" xfId="0" applyFont="1" applyBorder="1" applyAlignment="1">
      <alignment horizontal="right" vertical="center" wrapText="1"/>
    </xf>
    <xf numFmtId="0" fontId="7" fillId="0" borderId="28" xfId="0" applyFont="1" applyBorder="1" applyAlignment="1">
      <alignment horizontal="right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13" fillId="0" borderId="41" xfId="0" applyFont="1" applyBorder="1" applyAlignment="1">
      <alignment horizontal="right" vertical="center" wrapText="1"/>
    </xf>
    <xf numFmtId="0" fontId="13" fillId="0" borderId="40" xfId="0" applyFont="1" applyBorder="1" applyAlignment="1">
      <alignment horizontal="right" vertical="center" wrapText="1"/>
    </xf>
    <xf numFmtId="0" fontId="6" fillId="0" borderId="0" xfId="0" applyFont="1" applyAlignment="1">
      <alignment horizontal="right" vertical="top" wrapText="1"/>
    </xf>
    <xf numFmtId="0" fontId="4" fillId="0" borderId="2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</cellXfs>
  <cellStyles count="11">
    <cellStyle name="Excel Built-in Normal" xfId="1"/>
    <cellStyle name="Excel Built-in Normal 1" xfId="2"/>
    <cellStyle name="Excel Built-in Normal 2" xfId="3"/>
    <cellStyle name="TableStyleLight1" xfId="4"/>
    <cellStyle name="Обычный" xfId="0" builtinId="0"/>
    <cellStyle name="Обычный 2" xfId="5"/>
    <cellStyle name="Обычный 2 2" xfId="6"/>
    <cellStyle name="Обычный 3" xfId="7"/>
    <cellStyle name="Обычный 3 2" xfId="8"/>
    <cellStyle name="Обычный 4" xfId="9"/>
    <cellStyle name="Обычный 4 2" xfId="10"/>
  </cellStyles>
  <dxfs count="33"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>
          <bgColor rgb="FFFFFF66"/>
        </patternFill>
      </fill>
    </dxf>
    <dxf>
      <fill>
        <patternFill>
          <bgColor rgb="FFFFCCCC"/>
        </patternFill>
      </fill>
    </dxf>
    <dxf>
      <fill>
        <patternFill>
          <bgColor theme="8" tint="0.79998168889431442"/>
        </patternFill>
      </fill>
    </dxf>
    <dxf>
      <fill>
        <patternFill>
          <bgColor rgb="FFFFFF66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>
          <bgColor theme="8" tint="0.79998168889431442"/>
        </patternFill>
      </fill>
    </dxf>
    <dxf>
      <fill>
        <patternFill>
          <bgColor rgb="FFFFFF66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CCCC"/>
        </patternFill>
      </fill>
    </dxf>
    <dxf>
      <fill>
        <patternFill>
          <bgColor rgb="FFFFFF66"/>
        </patternFill>
      </fill>
    </dxf>
    <dxf>
      <fill>
        <patternFill>
          <bgColor theme="8" tint="0.79998168889431442"/>
        </patternFill>
      </fill>
    </dxf>
    <dxf>
      <fill>
        <patternFill>
          <bgColor rgb="FFCCFF99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</dxfs>
  <tableStyles count="0" defaultTableStyle="TableStyleMedium2" defaultPivotStyle="PivotStyleLight16"/>
  <colors>
    <mruColors>
      <color rgb="FFCCFF99"/>
      <color rgb="FFCCECFF"/>
      <color rgb="FFFFCCCC"/>
      <color rgb="FFFFFF66"/>
      <color rgb="FFFF9999"/>
      <color rgb="FFDAEEF3"/>
      <color rgb="FFCCFFCC"/>
      <color rgb="FFA5AAA0"/>
      <color rgb="FFEE1CEC"/>
      <color rgb="FFFF990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8"/>
  <sheetViews>
    <sheetView tabSelected="1" zoomScale="90" zoomScaleNormal="90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C4" sqref="C4:C5"/>
    </sheetView>
  </sheetViews>
  <sheetFormatPr defaultRowHeight="15" x14ac:dyDescent="0.25"/>
  <cols>
    <col min="1" max="1" width="4.7109375" style="18" customWidth="1"/>
    <col min="2" max="2" width="9.7109375" style="18" customWidth="1"/>
    <col min="3" max="3" width="33.42578125" style="18" customWidth="1"/>
    <col min="4" max="4" width="8.7109375" style="18" customWidth="1"/>
    <col min="5" max="5" width="8.7109375" style="174" customWidth="1"/>
    <col min="6" max="6" width="8.7109375" style="18" customWidth="1"/>
    <col min="7" max="7" width="8.7109375" style="174" customWidth="1"/>
    <col min="8" max="8" width="8.7109375" style="18" customWidth="1"/>
    <col min="9" max="9" width="8.7109375" style="174" customWidth="1"/>
    <col min="10" max="10" width="8.7109375" style="18" customWidth="1"/>
    <col min="11" max="11" width="8.7109375" style="174" customWidth="1"/>
    <col min="12" max="13" width="8.7109375" style="18" customWidth="1"/>
    <col min="14" max="16384" width="9.140625" style="18"/>
  </cols>
  <sheetData>
    <row r="1" spans="1:15" ht="15" customHeight="1" x14ac:dyDescent="0.25">
      <c r="D1" s="63"/>
      <c r="E1" s="20" t="s">
        <v>81</v>
      </c>
      <c r="F1" s="20"/>
      <c r="H1" s="20"/>
      <c r="N1" s="64"/>
      <c r="O1" s="20" t="s">
        <v>85</v>
      </c>
    </row>
    <row r="2" spans="1:15" ht="15" customHeight="1" x14ac:dyDescent="0.25">
      <c r="A2" s="21"/>
      <c r="B2" s="21"/>
      <c r="C2" s="16" t="s">
        <v>151</v>
      </c>
      <c r="D2" s="31"/>
      <c r="E2" s="20" t="s">
        <v>83</v>
      </c>
      <c r="F2" s="20"/>
      <c r="H2" s="20"/>
      <c r="N2" s="23"/>
      <c r="O2" s="20" t="s">
        <v>84</v>
      </c>
    </row>
    <row r="3" spans="1:15" ht="15" customHeight="1" thickBot="1" x14ac:dyDescent="0.3">
      <c r="A3" s="21"/>
      <c r="B3" s="21"/>
      <c r="C3" s="21"/>
    </row>
    <row r="4" spans="1:15" ht="15" customHeight="1" thickBot="1" x14ac:dyDescent="0.3">
      <c r="A4" s="209" t="s">
        <v>0</v>
      </c>
      <c r="B4" s="211" t="s">
        <v>80</v>
      </c>
      <c r="C4" s="213" t="s">
        <v>2</v>
      </c>
      <c r="D4" s="207" t="s">
        <v>76</v>
      </c>
      <c r="E4" s="208"/>
      <c r="F4" s="207" t="s">
        <v>77</v>
      </c>
      <c r="G4" s="208"/>
      <c r="H4" s="207" t="s">
        <v>135</v>
      </c>
      <c r="I4" s="208"/>
      <c r="J4" s="207" t="s">
        <v>78</v>
      </c>
      <c r="K4" s="208"/>
      <c r="L4" s="207" t="s">
        <v>79</v>
      </c>
      <c r="M4" s="208"/>
    </row>
    <row r="5" spans="1:15" ht="15" customHeight="1" thickBot="1" x14ac:dyDescent="0.3">
      <c r="A5" s="210"/>
      <c r="B5" s="212"/>
      <c r="C5" s="214"/>
      <c r="D5" s="100"/>
      <c r="E5" s="10">
        <v>2025</v>
      </c>
      <c r="F5" s="100"/>
      <c r="G5" s="10">
        <v>2025</v>
      </c>
      <c r="H5" s="100"/>
      <c r="I5" s="154">
        <v>2025</v>
      </c>
      <c r="J5" s="100"/>
      <c r="K5" s="10">
        <v>2025</v>
      </c>
      <c r="L5" s="181">
        <v>2020</v>
      </c>
      <c r="M5" s="182">
        <v>2025</v>
      </c>
    </row>
    <row r="6" spans="1:15" ht="15" customHeight="1" thickBot="1" x14ac:dyDescent="0.3">
      <c r="A6" s="92">
        <f>+A16+A29+A47+A68+A83+A115+A124</f>
        <v>111</v>
      </c>
      <c r="B6" s="215" t="s">
        <v>136</v>
      </c>
      <c r="C6" s="216"/>
      <c r="D6" s="84"/>
      <c r="E6" s="155">
        <f>'Английский-4 2025 расклад '!K6</f>
        <v>3438</v>
      </c>
      <c r="F6" s="85"/>
      <c r="G6" s="155">
        <f>'Английский-4 2025 расклад '!L6</f>
        <v>2281.0059000000001</v>
      </c>
      <c r="H6" s="112"/>
      <c r="I6" s="102">
        <f>'Английский-4 2025 расклад '!M6</f>
        <v>66.606815329448679</v>
      </c>
      <c r="J6" s="85"/>
      <c r="K6" s="155">
        <f>'Английский-4 2025 расклад '!N6</f>
        <v>65.995900000000006</v>
      </c>
      <c r="L6" s="112"/>
      <c r="M6" s="168">
        <f>'Английский-4 2025 расклад '!O6</f>
        <v>7.4637288135593236</v>
      </c>
    </row>
    <row r="7" spans="1:15" ht="15" customHeight="1" thickBot="1" x14ac:dyDescent="0.3">
      <c r="A7" s="32"/>
      <c r="B7" s="54"/>
      <c r="C7" s="33" t="s">
        <v>58</v>
      </c>
      <c r="D7" s="160"/>
      <c r="E7" s="161">
        <f>'Английский-4 2025 расклад '!K7</f>
        <v>236</v>
      </c>
      <c r="F7" s="122"/>
      <c r="G7" s="162">
        <f>'Английский-4 2025 расклад '!L7</f>
        <v>172.006</v>
      </c>
      <c r="H7" s="164"/>
      <c r="I7" s="163">
        <f>'Английский-4 2025 расклад '!M7</f>
        <v>73.275555555555542</v>
      </c>
      <c r="J7" s="122"/>
      <c r="K7" s="161">
        <f>'Английский-4 2025 расклад '!N7</f>
        <v>8.9987999999999992</v>
      </c>
      <c r="L7" s="167"/>
      <c r="M7" s="169">
        <f>'Английский-4 2025 расклад '!O7</f>
        <v>6.6059999999999999</v>
      </c>
    </row>
    <row r="8" spans="1:15" s="65" customFormat="1" ht="15" customHeight="1" x14ac:dyDescent="0.25">
      <c r="A8" s="70">
        <v>1</v>
      </c>
      <c r="B8" s="71">
        <v>10003</v>
      </c>
      <c r="C8" s="89" t="s">
        <v>5</v>
      </c>
      <c r="D8" s="75"/>
      <c r="E8" s="156">
        <f>'Английский-4 2025 расклад '!K8</f>
        <v>20</v>
      </c>
      <c r="F8" s="76"/>
      <c r="G8" s="156">
        <f>'Английский-4 2025 расклад '!L8</f>
        <v>16</v>
      </c>
      <c r="H8" s="113"/>
      <c r="I8" s="103">
        <f>'Английский-4 2025 расклад '!M8</f>
        <v>80</v>
      </c>
      <c r="J8" s="76"/>
      <c r="K8" s="156">
        <f>'Английский-4 2025 расклад '!N8</f>
        <v>0</v>
      </c>
      <c r="L8" s="113"/>
      <c r="M8" s="170">
        <f>'Английский-4 2025 расклад '!O8</f>
        <v>0</v>
      </c>
    </row>
    <row r="9" spans="1:15" s="65" customFormat="1" ht="15" customHeight="1" x14ac:dyDescent="0.25">
      <c r="A9" s="68">
        <v>2</v>
      </c>
      <c r="B9" s="44">
        <v>10002</v>
      </c>
      <c r="C9" s="90" t="s">
        <v>86</v>
      </c>
      <c r="D9" s="73"/>
      <c r="E9" s="157">
        <f>'Английский-4 2025 расклад '!K9</f>
        <v>21</v>
      </c>
      <c r="F9" s="74"/>
      <c r="G9" s="156">
        <f>'Английский-4 2025 расклад '!L9</f>
        <v>18.001199999999997</v>
      </c>
      <c r="H9" s="114"/>
      <c r="I9" s="103">
        <f>'Английский-4 2025 расклад '!M9</f>
        <v>85.72</v>
      </c>
      <c r="J9" s="74"/>
      <c r="K9" s="156">
        <f>'Английский-4 2025 расклад '!N9</f>
        <v>0</v>
      </c>
      <c r="L9" s="114"/>
      <c r="M9" s="88">
        <f>'Английский-4 2025 расклад '!O9</f>
        <v>0</v>
      </c>
    </row>
    <row r="10" spans="1:15" s="65" customFormat="1" ht="15" customHeight="1" x14ac:dyDescent="0.25">
      <c r="A10" s="68">
        <v>3</v>
      </c>
      <c r="B10" s="44">
        <v>10090</v>
      </c>
      <c r="C10" s="90" t="s">
        <v>7</v>
      </c>
      <c r="D10" s="73"/>
      <c r="E10" s="157">
        <f>'Английский-4 2025 расклад '!K10</f>
        <v>56</v>
      </c>
      <c r="F10" s="74"/>
      <c r="G10" s="157">
        <f>'Английский-4 2025 расклад '!L10</f>
        <v>41.0032</v>
      </c>
      <c r="H10" s="114"/>
      <c r="I10" s="104">
        <f>'Английский-4 2025 расклад '!M10</f>
        <v>73.22</v>
      </c>
      <c r="J10" s="74"/>
      <c r="K10" s="157">
        <f>'Английский-4 2025 расклад '!N10</f>
        <v>1.9991999999999999</v>
      </c>
      <c r="L10" s="114"/>
      <c r="M10" s="88">
        <f>'Английский-4 2025 расклад '!O10</f>
        <v>3.57</v>
      </c>
    </row>
    <row r="11" spans="1:15" s="65" customFormat="1" ht="15" customHeight="1" x14ac:dyDescent="0.25">
      <c r="A11" s="68">
        <v>4</v>
      </c>
      <c r="B11" s="44">
        <v>10004</v>
      </c>
      <c r="C11" s="90" t="s">
        <v>6</v>
      </c>
      <c r="D11" s="73"/>
      <c r="E11" s="157">
        <f>'Английский-4 2025 расклад '!K11</f>
        <v>28</v>
      </c>
      <c r="F11" s="74"/>
      <c r="G11" s="157">
        <f>'Английский-4 2025 расклад '!L11</f>
        <v>19.000799999999998</v>
      </c>
      <c r="H11" s="114"/>
      <c r="I11" s="104">
        <f>'Английский-4 2025 расклад '!M11</f>
        <v>67.86</v>
      </c>
      <c r="J11" s="74"/>
      <c r="K11" s="157">
        <f>'Английский-4 2025 расклад '!N11</f>
        <v>0.99959999999999993</v>
      </c>
      <c r="L11" s="114"/>
      <c r="M11" s="88">
        <f>'Английский-4 2025 расклад '!O11</f>
        <v>3.57</v>
      </c>
    </row>
    <row r="12" spans="1:15" s="65" customFormat="1" ht="15" customHeight="1" x14ac:dyDescent="0.25">
      <c r="A12" s="68">
        <v>5</v>
      </c>
      <c r="B12" s="44">
        <v>10001</v>
      </c>
      <c r="C12" s="90" t="s">
        <v>87</v>
      </c>
      <c r="D12" s="73"/>
      <c r="E12" s="157">
        <f>'Английский-4 2025 расклад '!K12</f>
        <v>24</v>
      </c>
      <c r="F12" s="74"/>
      <c r="G12" s="157">
        <f>'Английский-4 2025 расклад '!L12</f>
        <v>18</v>
      </c>
      <c r="H12" s="114"/>
      <c r="I12" s="104">
        <f>'Английский-4 2025 расклад '!M12</f>
        <v>75</v>
      </c>
      <c r="J12" s="74"/>
      <c r="K12" s="157">
        <f>'Английский-4 2025 расклад '!N12</f>
        <v>1.9992000000000001</v>
      </c>
      <c r="L12" s="114"/>
      <c r="M12" s="88">
        <f>'Английский-4 2025 расклад '!O12</f>
        <v>8.33</v>
      </c>
    </row>
    <row r="13" spans="1:15" s="65" customFormat="1" ht="15" customHeight="1" x14ac:dyDescent="0.25">
      <c r="A13" s="68">
        <v>6</v>
      </c>
      <c r="B13" s="44">
        <v>10120</v>
      </c>
      <c r="C13" s="90" t="s">
        <v>88</v>
      </c>
      <c r="D13" s="73"/>
      <c r="E13" s="157">
        <f>'Английский-4 2025 расклад '!K13</f>
        <v>18</v>
      </c>
      <c r="F13" s="74"/>
      <c r="G13" s="157">
        <f>'Английский-4 2025 расклад '!L13</f>
        <v>12.999600000000001</v>
      </c>
      <c r="H13" s="114"/>
      <c r="I13" s="104">
        <f>'Английский-4 2025 расклад '!M13</f>
        <v>72.22</v>
      </c>
      <c r="J13" s="74"/>
      <c r="K13" s="157">
        <f>'Английский-4 2025 расклад '!N13</f>
        <v>1.0007999999999999</v>
      </c>
      <c r="L13" s="114"/>
      <c r="M13" s="88">
        <f>'Английский-4 2025 расклад '!O13</f>
        <v>5.56</v>
      </c>
    </row>
    <row r="14" spans="1:15" s="65" customFormat="1" ht="15" customHeight="1" x14ac:dyDescent="0.25">
      <c r="A14" s="68">
        <v>7</v>
      </c>
      <c r="B14" s="44">
        <v>10190</v>
      </c>
      <c r="C14" s="90" t="s">
        <v>89</v>
      </c>
      <c r="D14" s="73"/>
      <c r="E14" s="157">
        <f>'Английский-4 2025 расклад '!K14</f>
        <v>25</v>
      </c>
      <c r="F14" s="74"/>
      <c r="G14" s="157">
        <f>'Английский-4 2025 расклад '!L14</f>
        <v>15</v>
      </c>
      <c r="H14" s="114"/>
      <c r="I14" s="104">
        <f>'Английский-4 2025 расклад '!M14</f>
        <v>60</v>
      </c>
      <c r="J14" s="74"/>
      <c r="K14" s="157">
        <f>'Английский-4 2025 расклад '!N14</f>
        <v>3</v>
      </c>
      <c r="L14" s="114"/>
      <c r="M14" s="88">
        <f>'Английский-4 2025 расклад '!O14</f>
        <v>12</v>
      </c>
    </row>
    <row r="15" spans="1:15" s="65" customFormat="1" ht="15" customHeight="1" x14ac:dyDescent="0.25">
      <c r="A15" s="68">
        <v>8</v>
      </c>
      <c r="B15" s="44">
        <v>10320</v>
      </c>
      <c r="C15" s="90" t="s">
        <v>8</v>
      </c>
      <c r="D15" s="73"/>
      <c r="E15" s="157">
        <f>'Английский-4 2025 расклад '!K15</f>
        <v>22</v>
      </c>
      <c r="F15" s="74"/>
      <c r="G15" s="157">
        <f>'Английский-4 2025 расклад '!L15</f>
        <v>22</v>
      </c>
      <c r="H15" s="114"/>
      <c r="I15" s="104">
        <f>'Английский-4 2025 расклад '!M15</f>
        <v>100</v>
      </c>
      <c r="J15" s="74"/>
      <c r="K15" s="157">
        <f>'Английский-4 2025 расклад '!N15</f>
        <v>0</v>
      </c>
      <c r="L15" s="114"/>
      <c r="M15" s="88">
        <f>'Английский-4 2025 расклад '!O15</f>
        <v>0</v>
      </c>
    </row>
    <row r="16" spans="1:15" s="65" customFormat="1" ht="15" customHeight="1" thickBot="1" x14ac:dyDescent="0.3">
      <c r="A16" s="68">
        <v>9</v>
      </c>
      <c r="B16" s="45">
        <v>10860</v>
      </c>
      <c r="C16" s="91" t="s">
        <v>71</v>
      </c>
      <c r="D16" s="77"/>
      <c r="E16" s="158">
        <f>'Английский-4 2025 расклад '!K16</f>
        <v>22</v>
      </c>
      <c r="F16" s="78"/>
      <c r="G16" s="158">
        <f>'Английский-4 2025 расклад '!L16</f>
        <v>10.001199999999999</v>
      </c>
      <c r="H16" s="115"/>
      <c r="I16" s="105">
        <f>'Английский-4 2025 расклад '!M16</f>
        <v>45.459999999999994</v>
      </c>
      <c r="J16" s="78"/>
      <c r="K16" s="158">
        <f>'Английский-4 2025 расклад '!N16</f>
        <v>0</v>
      </c>
      <c r="L16" s="115"/>
      <c r="M16" s="171">
        <f>'Английский-4 2025 расклад '!O16</f>
        <v>0</v>
      </c>
    </row>
    <row r="17" spans="1:13" s="65" customFormat="1" ht="15" customHeight="1" thickBot="1" x14ac:dyDescent="0.3">
      <c r="A17" s="35"/>
      <c r="B17" s="55"/>
      <c r="C17" s="33" t="s">
        <v>59</v>
      </c>
      <c r="D17" s="160"/>
      <c r="E17" s="162">
        <f>'Английский-4 2025 расклад '!K17</f>
        <v>267</v>
      </c>
      <c r="F17" s="122"/>
      <c r="G17" s="162">
        <f>'Английский-4 2025 расклад '!L17</f>
        <v>192.99729999999997</v>
      </c>
      <c r="H17" s="164"/>
      <c r="I17" s="163">
        <f>'Английский-4 2025 расклад '!M17</f>
        <v>69.677777777777777</v>
      </c>
      <c r="J17" s="122"/>
      <c r="K17" s="162">
        <f>'Английский-4 2025 расклад '!N17</f>
        <v>2.0010000000000003</v>
      </c>
      <c r="L17" s="164"/>
      <c r="M17" s="169">
        <f>'Английский-4 2025 расклад '!O17</f>
        <v>4.4249999999999998</v>
      </c>
    </row>
    <row r="18" spans="1:13" s="65" customFormat="1" ht="15" customHeight="1" x14ac:dyDescent="0.25">
      <c r="A18" s="70">
        <v>1</v>
      </c>
      <c r="B18" s="71">
        <v>20040</v>
      </c>
      <c r="C18" s="72" t="s">
        <v>9</v>
      </c>
      <c r="D18" s="75"/>
      <c r="E18" s="156">
        <f>'Английский-4 2025 расклад '!K18</f>
        <v>29</v>
      </c>
      <c r="F18" s="76"/>
      <c r="G18" s="156">
        <f>'Английский-4 2025 расклад '!L18</f>
        <v>15.9993</v>
      </c>
      <c r="H18" s="113"/>
      <c r="I18" s="103">
        <f>'Английский-4 2025 расклад '!M18</f>
        <v>55.17</v>
      </c>
      <c r="J18" s="76"/>
      <c r="K18" s="156">
        <f>'Английский-4 2025 расклад '!N18</f>
        <v>0</v>
      </c>
      <c r="L18" s="113"/>
      <c r="M18" s="170">
        <f>'Английский-4 2025 расклад '!O18</f>
        <v>0</v>
      </c>
    </row>
    <row r="19" spans="1:13" s="65" customFormat="1" ht="15" customHeight="1" x14ac:dyDescent="0.25">
      <c r="A19" s="68">
        <v>2</v>
      </c>
      <c r="B19" s="44">
        <v>20061</v>
      </c>
      <c r="C19" s="50" t="s">
        <v>10</v>
      </c>
      <c r="D19" s="73"/>
      <c r="E19" s="157"/>
      <c r="F19" s="74"/>
      <c r="G19" s="157"/>
      <c r="H19" s="114"/>
      <c r="I19" s="104"/>
      <c r="J19" s="74"/>
      <c r="K19" s="157"/>
      <c r="L19" s="114"/>
      <c r="M19" s="88"/>
    </row>
    <row r="20" spans="1:13" s="65" customFormat="1" ht="15" customHeight="1" x14ac:dyDescent="0.25">
      <c r="A20" s="68">
        <v>3</v>
      </c>
      <c r="B20" s="44">
        <v>21020</v>
      </c>
      <c r="C20" s="50" t="s">
        <v>14</v>
      </c>
      <c r="D20" s="73"/>
      <c r="E20" s="157">
        <f>'Английский-4 2025 расклад '!K20</f>
        <v>25</v>
      </c>
      <c r="F20" s="74"/>
      <c r="G20" s="157">
        <f>'Английский-4 2025 расклад '!L20</f>
        <v>19</v>
      </c>
      <c r="H20" s="114"/>
      <c r="I20" s="104">
        <f>'Английский-4 2025 расклад '!M20</f>
        <v>76</v>
      </c>
      <c r="J20" s="74"/>
      <c r="K20" s="157">
        <f>'Английский-4 2025 расклад '!N20</f>
        <v>0</v>
      </c>
      <c r="L20" s="114"/>
      <c r="M20" s="88">
        <f>'Английский-4 2025 расклад '!O20</f>
        <v>0</v>
      </c>
    </row>
    <row r="21" spans="1:13" s="65" customFormat="1" ht="15" customHeight="1" x14ac:dyDescent="0.25">
      <c r="A21" s="68">
        <v>4</v>
      </c>
      <c r="B21" s="71">
        <v>20060</v>
      </c>
      <c r="C21" s="72" t="s">
        <v>90</v>
      </c>
      <c r="D21" s="73"/>
      <c r="E21" s="157">
        <f>'Английский-4 2025 расклад '!K21</f>
        <v>51</v>
      </c>
      <c r="F21" s="74"/>
      <c r="G21" s="157">
        <f>'Английский-4 2025 расклад '!L21</f>
        <v>43.997699999999995</v>
      </c>
      <c r="H21" s="114"/>
      <c r="I21" s="104">
        <f>'Английский-4 2025 расклад '!M21</f>
        <v>86.27</v>
      </c>
      <c r="J21" s="74"/>
      <c r="K21" s="157">
        <f>'Английский-4 2025 расклад '!N21</f>
        <v>0</v>
      </c>
      <c r="L21" s="114"/>
      <c r="M21" s="88">
        <f>'Английский-4 2025 расклад '!O21</f>
        <v>0</v>
      </c>
    </row>
    <row r="22" spans="1:13" s="65" customFormat="1" ht="15" customHeight="1" x14ac:dyDescent="0.25">
      <c r="A22" s="68">
        <v>5</v>
      </c>
      <c r="B22" s="44">
        <v>20400</v>
      </c>
      <c r="C22" s="52" t="s">
        <v>11</v>
      </c>
      <c r="D22" s="73"/>
      <c r="E22" s="157">
        <f>'Английский-4 2025 расклад '!K22</f>
        <v>47</v>
      </c>
      <c r="F22" s="74"/>
      <c r="G22" s="157">
        <f>'Английский-4 2025 расклад '!L22</f>
        <v>37.999499999999998</v>
      </c>
      <c r="H22" s="114"/>
      <c r="I22" s="104">
        <f>'Английский-4 2025 расклад '!M22</f>
        <v>80.849999999999994</v>
      </c>
      <c r="J22" s="74"/>
      <c r="K22" s="157">
        <f>'Английский-4 2025 расклад '!N22</f>
        <v>0</v>
      </c>
      <c r="L22" s="114"/>
      <c r="M22" s="88">
        <f>'Английский-4 2025 расклад '!O22</f>
        <v>0</v>
      </c>
    </row>
    <row r="23" spans="1:13" s="65" customFormat="1" ht="15" customHeight="1" x14ac:dyDescent="0.25">
      <c r="A23" s="68">
        <v>6</v>
      </c>
      <c r="B23" s="44">
        <v>20080</v>
      </c>
      <c r="C23" s="50" t="s">
        <v>91</v>
      </c>
      <c r="D23" s="73"/>
      <c r="E23" s="157">
        <f>'Английский-4 2025 расклад '!K23</f>
        <v>20</v>
      </c>
      <c r="F23" s="74"/>
      <c r="G23" s="157">
        <f>'Английский-4 2025 расклад '!L23</f>
        <v>10</v>
      </c>
      <c r="H23" s="114"/>
      <c r="I23" s="104">
        <f>'Английский-4 2025 расклад '!M23</f>
        <v>50</v>
      </c>
      <c r="J23" s="74"/>
      <c r="K23" s="157">
        <f>'Английский-4 2025 расклад '!N23</f>
        <v>1</v>
      </c>
      <c r="L23" s="114"/>
      <c r="M23" s="88">
        <f>'Английский-4 2025 расклад '!O23</f>
        <v>5</v>
      </c>
    </row>
    <row r="24" spans="1:13" s="65" customFormat="1" ht="15" customHeight="1" x14ac:dyDescent="0.25">
      <c r="A24" s="68">
        <v>7</v>
      </c>
      <c r="B24" s="44">
        <v>20460</v>
      </c>
      <c r="C24" s="50" t="s">
        <v>92</v>
      </c>
      <c r="D24" s="73"/>
      <c r="E24" s="157">
        <f>'Английский-4 2025 расклад '!K24</f>
        <v>24</v>
      </c>
      <c r="F24" s="74"/>
      <c r="G24" s="157">
        <f>'Английский-4 2025 расклад '!L24</f>
        <v>18</v>
      </c>
      <c r="H24" s="114"/>
      <c r="I24" s="104">
        <f>'Английский-4 2025 расклад '!M24</f>
        <v>75</v>
      </c>
      <c r="J24" s="74"/>
      <c r="K24" s="157">
        <f>'Английский-4 2025 расклад '!N24</f>
        <v>0</v>
      </c>
      <c r="L24" s="114"/>
      <c r="M24" s="88">
        <f>'Английский-4 2025 расклад '!O24</f>
        <v>0</v>
      </c>
    </row>
    <row r="25" spans="1:13" s="65" customFormat="1" ht="15" customHeight="1" x14ac:dyDescent="0.25">
      <c r="A25" s="68">
        <v>8</v>
      </c>
      <c r="B25" s="44">
        <v>20550</v>
      </c>
      <c r="C25" s="50" t="s">
        <v>12</v>
      </c>
      <c r="D25" s="73"/>
      <c r="E25" s="157"/>
      <c r="F25" s="74"/>
      <c r="G25" s="157"/>
      <c r="H25" s="114"/>
      <c r="I25" s="104"/>
      <c r="J25" s="74"/>
      <c r="K25" s="157"/>
      <c r="L25" s="114"/>
      <c r="M25" s="88"/>
    </row>
    <row r="26" spans="1:13" s="65" customFormat="1" ht="15" customHeight="1" x14ac:dyDescent="0.25">
      <c r="A26" s="68">
        <v>9</v>
      </c>
      <c r="B26" s="44">
        <v>20630</v>
      </c>
      <c r="C26" s="50" t="s">
        <v>13</v>
      </c>
      <c r="D26" s="73"/>
      <c r="E26" s="157">
        <f>'Английский-4 2025 расклад '!K26</f>
        <v>23</v>
      </c>
      <c r="F26" s="74"/>
      <c r="G26" s="157">
        <f>'Английский-4 2025 расклад '!L26</f>
        <v>20.000799999999998</v>
      </c>
      <c r="H26" s="114"/>
      <c r="I26" s="104">
        <f>'Английский-4 2025 расклад '!M26</f>
        <v>86.96</v>
      </c>
      <c r="J26" s="74"/>
      <c r="K26" s="157">
        <f>'Английский-4 2025 расклад '!N26</f>
        <v>0</v>
      </c>
      <c r="L26" s="114"/>
      <c r="M26" s="88">
        <f>'Английский-4 2025 расклад '!O26</f>
        <v>0</v>
      </c>
    </row>
    <row r="27" spans="1:13" s="65" customFormat="1" ht="15" customHeight="1" x14ac:dyDescent="0.25">
      <c r="A27" s="68">
        <v>10</v>
      </c>
      <c r="B27" s="44">
        <v>20810</v>
      </c>
      <c r="C27" s="50" t="s">
        <v>93</v>
      </c>
      <c r="D27" s="73"/>
      <c r="E27" s="157">
        <f>'Английский-4 2025 расклад '!K27</f>
        <v>21</v>
      </c>
      <c r="F27" s="74"/>
      <c r="G27" s="157">
        <f>'Английский-4 2025 расклад '!L27</f>
        <v>10.0002</v>
      </c>
      <c r="H27" s="114"/>
      <c r="I27" s="104">
        <f>'Английский-4 2025 расклад '!M27</f>
        <v>47.62</v>
      </c>
      <c r="J27" s="74"/>
      <c r="K27" s="157">
        <f>'Английский-4 2025 расклад '!N27</f>
        <v>0</v>
      </c>
      <c r="L27" s="114"/>
      <c r="M27" s="88">
        <f>'Английский-4 2025 расклад '!O27</f>
        <v>0</v>
      </c>
    </row>
    <row r="28" spans="1:13" s="65" customFormat="1" ht="15" customHeight="1" x14ac:dyDescent="0.25">
      <c r="A28" s="68">
        <v>11</v>
      </c>
      <c r="B28" s="44">
        <v>20900</v>
      </c>
      <c r="C28" s="50" t="s">
        <v>94</v>
      </c>
      <c r="D28" s="73"/>
      <c r="E28" s="157">
        <f>'Английский-4 2025 расклад '!K28</f>
        <v>1</v>
      </c>
      <c r="F28" s="74"/>
      <c r="G28" s="157">
        <f>'Английский-4 2025 расклад '!L28</f>
        <v>0</v>
      </c>
      <c r="H28" s="114"/>
      <c r="I28" s="104">
        <f>'Английский-4 2025 расклад '!M28</f>
        <v>0</v>
      </c>
      <c r="J28" s="74"/>
      <c r="K28" s="157">
        <f>'Английский-4 2025 расклад '!N28</f>
        <v>0</v>
      </c>
      <c r="L28" s="114"/>
      <c r="M28" s="88">
        <f>'Английский-4 2025 расклад '!O28</f>
        <v>0</v>
      </c>
    </row>
    <row r="29" spans="1:13" s="65" customFormat="1" ht="15" customHeight="1" thickBot="1" x14ac:dyDescent="0.3">
      <c r="A29" s="68">
        <v>12</v>
      </c>
      <c r="B29" s="44">
        <v>21350</v>
      </c>
      <c r="C29" s="50" t="s">
        <v>95</v>
      </c>
      <c r="D29" s="77"/>
      <c r="E29" s="158">
        <f>'Английский-4 2025 расклад '!K29</f>
        <v>26</v>
      </c>
      <c r="F29" s="78"/>
      <c r="G29" s="158">
        <f>'Английский-4 2025 расклад '!L29</f>
        <v>17.999799999999997</v>
      </c>
      <c r="H29" s="115"/>
      <c r="I29" s="105">
        <f>'Английский-4 2025 расклад '!M29</f>
        <v>69.22999999999999</v>
      </c>
      <c r="J29" s="78"/>
      <c r="K29" s="158">
        <f>'Английский-4 2025 расклад '!N29</f>
        <v>1.0010000000000001</v>
      </c>
      <c r="L29" s="115"/>
      <c r="M29" s="171">
        <f>'Английский-4 2025 расклад '!O29</f>
        <v>3.85</v>
      </c>
    </row>
    <row r="30" spans="1:13" s="65" customFormat="1" ht="15" customHeight="1" thickBot="1" x14ac:dyDescent="0.3">
      <c r="A30" s="35"/>
      <c r="B30" s="54"/>
      <c r="C30" s="33" t="s">
        <v>60</v>
      </c>
      <c r="D30" s="160"/>
      <c r="E30" s="162">
        <f>'Английский-4 2025 расклад '!K30</f>
        <v>379</v>
      </c>
      <c r="F30" s="122"/>
      <c r="G30" s="162">
        <f>'Английский-4 2025 расклад '!L30</f>
        <v>225.00200000000001</v>
      </c>
      <c r="H30" s="164"/>
      <c r="I30" s="163">
        <f>'Английский-4 2025 расклад '!M30</f>
        <v>59.470500000000008</v>
      </c>
      <c r="J30" s="122"/>
      <c r="K30" s="162">
        <f>'Английский-4 2025 расклад '!N30</f>
        <v>24.998699999999999</v>
      </c>
      <c r="L30" s="164"/>
      <c r="M30" s="169">
        <f>'Английский-4 2025 расклад '!O30</f>
        <v>9.9281818181818196</v>
      </c>
    </row>
    <row r="31" spans="1:13" s="65" customFormat="1" ht="15" customHeight="1" x14ac:dyDescent="0.25">
      <c r="A31" s="70">
        <v>1</v>
      </c>
      <c r="B31" s="71">
        <v>30070</v>
      </c>
      <c r="C31" s="72" t="s">
        <v>15</v>
      </c>
      <c r="D31" s="75"/>
      <c r="E31" s="156">
        <f>'Английский-4 2025 расклад '!K31</f>
        <v>25</v>
      </c>
      <c r="F31" s="76"/>
      <c r="G31" s="156">
        <f>'Английский-4 2025 расклад '!L31</f>
        <v>18</v>
      </c>
      <c r="H31" s="113"/>
      <c r="I31" s="103">
        <f>'Английский-4 2025 расклад '!M31</f>
        <v>72</v>
      </c>
      <c r="J31" s="76"/>
      <c r="K31" s="156">
        <f>'Английский-4 2025 расклад '!N31</f>
        <v>0</v>
      </c>
      <c r="L31" s="113"/>
      <c r="M31" s="170">
        <f>'Английский-4 2025 расклад '!O31</f>
        <v>0</v>
      </c>
    </row>
    <row r="32" spans="1:13" s="65" customFormat="1" ht="15" customHeight="1" x14ac:dyDescent="0.25">
      <c r="A32" s="68">
        <v>2</v>
      </c>
      <c r="B32" s="44">
        <v>30480</v>
      </c>
      <c r="C32" s="50" t="s">
        <v>72</v>
      </c>
      <c r="D32" s="73"/>
      <c r="E32" s="157">
        <f>'Английский-4 2025 расклад '!K32</f>
        <v>20</v>
      </c>
      <c r="F32" s="74"/>
      <c r="G32" s="157">
        <f>'Английский-4 2025 расклад '!L32</f>
        <v>11</v>
      </c>
      <c r="H32" s="114"/>
      <c r="I32" s="104">
        <f>'Английский-4 2025 расклад '!M32</f>
        <v>55</v>
      </c>
      <c r="J32" s="74"/>
      <c r="K32" s="157">
        <f>'Английский-4 2025 расклад '!N32</f>
        <v>1</v>
      </c>
      <c r="L32" s="114"/>
      <c r="M32" s="88">
        <f>'Английский-4 2025 расклад '!O32</f>
        <v>5</v>
      </c>
    </row>
    <row r="33" spans="1:13" s="65" customFormat="1" ht="15" customHeight="1" x14ac:dyDescent="0.25">
      <c r="A33" s="68">
        <v>3</v>
      </c>
      <c r="B33" s="44">
        <v>30460</v>
      </c>
      <c r="C33" s="50" t="s">
        <v>19</v>
      </c>
      <c r="D33" s="73"/>
      <c r="E33" s="157">
        <f>'Английский-4 2025 расклад '!K33</f>
        <v>58</v>
      </c>
      <c r="F33" s="74"/>
      <c r="G33" s="157">
        <f>'Английский-4 2025 расклад '!L33</f>
        <v>45.999800000000008</v>
      </c>
      <c r="H33" s="114"/>
      <c r="I33" s="104">
        <f>'Английский-4 2025 расклад '!M33</f>
        <v>79.31</v>
      </c>
      <c r="J33" s="74"/>
      <c r="K33" s="157">
        <f>'Английский-4 2025 расклад '!N33</f>
        <v>0</v>
      </c>
      <c r="L33" s="114"/>
      <c r="M33" s="88">
        <f>'Английский-4 2025 расклад '!O33</f>
        <v>0</v>
      </c>
    </row>
    <row r="34" spans="1:13" s="65" customFormat="1" ht="15" customHeight="1" x14ac:dyDescent="0.25">
      <c r="A34" s="68">
        <v>4</v>
      </c>
      <c r="B34" s="44">
        <v>30030</v>
      </c>
      <c r="C34" s="50" t="s">
        <v>96</v>
      </c>
      <c r="D34" s="73"/>
      <c r="E34" s="157">
        <f>'Английский-4 2025 расклад '!K34</f>
        <v>24</v>
      </c>
      <c r="F34" s="74"/>
      <c r="G34" s="157">
        <f>'Английский-4 2025 расклад '!L34</f>
        <v>13.0008</v>
      </c>
      <c r="H34" s="114"/>
      <c r="I34" s="104">
        <f>'Английский-4 2025 расклад '!M34</f>
        <v>54.17</v>
      </c>
      <c r="J34" s="74"/>
      <c r="K34" s="157">
        <f>'Английский-4 2025 расклад '!N34</f>
        <v>1.0007999999999999</v>
      </c>
      <c r="L34" s="114"/>
      <c r="M34" s="88">
        <f>'Английский-4 2025 расклад '!O34</f>
        <v>4.17</v>
      </c>
    </row>
    <row r="35" spans="1:13" s="65" customFormat="1" ht="15" customHeight="1" x14ac:dyDescent="0.25">
      <c r="A35" s="68">
        <v>5</v>
      </c>
      <c r="B35" s="44">
        <v>31000</v>
      </c>
      <c r="C35" s="50" t="s">
        <v>23</v>
      </c>
      <c r="D35" s="73"/>
      <c r="E35" s="157">
        <f>'Английский-4 2025 расклад '!K35</f>
        <v>21</v>
      </c>
      <c r="F35" s="74"/>
      <c r="G35" s="157">
        <f>'Английский-4 2025 расклад '!L35</f>
        <v>9.0005999999999986</v>
      </c>
      <c r="H35" s="114"/>
      <c r="I35" s="104">
        <f>'Английский-4 2025 расклад '!M35</f>
        <v>42.86</v>
      </c>
      <c r="J35" s="74"/>
      <c r="K35" s="157">
        <f>'Английский-4 2025 расклад '!N35</f>
        <v>3.0008999999999997</v>
      </c>
      <c r="L35" s="114"/>
      <c r="M35" s="88">
        <f>'Английский-4 2025 расклад '!O35</f>
        <v>14.29</v>
      </c>
    </row>
    <row r="36" spans="1:13" s="65" customFormat="1" ht="15" customHeight="1" x14ac:dyDescent="0.25">
      <c r="A36" s="68">
        <v>6</v>
      </c>
      <c r="B36" s="44">
        <v>30130</v>
      </c>
      <c r="C36" s="50" t="s">
        <v>16</v>
      </c>
      <c r="D36" s="73"/>
      <c r="E36" s="157"/>
      <c r="F36" s="74"/>
      <c r="G36" s="157"/>
      <c r="H36" s="114"/>
      <c r="I36" s="104"/>
      <c r="J36" s="74"/>
      <c r="K36" s="157"/>
      <c r="L36" s="114"/>
      <c r="M36" s="88"/>
    </row>
    <row r="37" spans="1:13" s="65" customFormat="1" ht="15" customHeight="1" x14ac:dyDescent="0.25">
      <c r="A37" s="68">
        <v>7</v>
      </c>
      <c r="B37" s="44">
        <v>30160</v>
      </c>
      <c r="C37" s="50" t="s">
        <v>97</v>
      </c>
      <c r="D37" s="73"/>
      <c r="E37" s="157">
        <f>'Английский-4 2025 расклад '!K37</f>
        <v>31</v>
      </c>
      <c r="F37" s="74"/>
      <c r="G37" s="157">
        <f>'Английский-4 2025 расклад '!L37</f>
        <v>18.999899999999997</v>
      </c>
      <c r="H37" s="114"/>
      <c r="I37" s="104">
        <f>'Английский-4 2025 расклад '!M37</f>
        <v>61.289999999999992</v>
      </c>
      <c r="J37" s="74"/>
      <c r="K37" s="157">
        <f>'Английский-4 2025 расклад '!N37</f>
        <v>1.9995000000000003</v>
      </c>
      <c r="L37" s="114"/>
      <c r="M37" s="88">
        <f>'Английский-4 2025 расклад '!O37</f>
        <v>6.45</v>
      </c>
    </row>
    <row r="38" spans="1:13" s="65" customFormat="1" ht="15" customHeight="1" x14ac:dyDescent="0.25">
      <c r="A38" s="68">
        <v>8</v>
      </c>
      <c r="B38" s="44">
        <v>30310</v>
      </c>
      <c r="C38" s="50" t="s">
        <v>17</v>
      </c>
      <c r="D38" s="73"/>
      <c r="E38" s="157">
        <f>'Английский-4 2025 расклад '!K38</f>
        <v>23</v>
      </c>
      <c r="F38" s="74"/>
      <c r="G38" s="157">
        <f>'Английский-4 2025 расклад '!L38</f>
        <v>12.999600000000001</v>
      </c>
      <c r="H38" s="114"/>
      <c r="I38" s="104">
        <f>'Английский-4 2025 расклад '!M38</f>
        <v>56.52</v>
      </c>
      <c r="J38" s="74"/>
      <c r="K38" s="157">
        <f>'Английский-4 2025 расклад '!N38</f>
        <v>2.9991999999999996</v>
      </c>
      <c r="L38" s="114"/>
      <c r="M38" s="88">
        <f>'Английский-4 2025 расклад '!O38</f>
        <v>13.04</v>
      </c>
    </row>
    <row r="39" spans="1:13" s="65" customFormat="1" ht="15" customHeight="1" x14ac:dyDescent="0.25">
      <c r="A39" s="68">
        <v>9</v>
      </c>
      <c r="B39" s="44">
        <v>30440</v>
      </c>
      <c r="C39" s="50" t="s">
        <v>18</v>
      </c>
      <c r="D39" s="73"/>
      <c r="E39" s="157">
        <f>'Английский-4 2025 расклад '!K39</f>
        <v>26</v>
      </c>
      <c r="F39" s="74"/>
      <c r="G39" s="157">
        <f>'Английский-4 2025 расклад '!L39</f>
        <v>8.0001999999999995</v>
      </c>
      <c r="H39" s="114"/>
      <c r="I39" s="104">
        <f>'Английский-4 2025 расклад '!M39</f>
        <v>30.77</v>
      </c>
      <c r="J39" s="74"/>
      <c r="K39" s="157">
        <f>'Английский-4 2025 расклад '!N39</f>
        <v>3.9988000000000001</v>
      </c>
      <c r="L39" s="114"/>
      <c r="M39" s="88">
        <f>'Английский-4 2025 расклад '!O39</f>
        <v>15.38</v>
      </c>
    </row>
    <row r="40" spans="1:13" s="65" customFormat="1" ht="15" customHeight="1" x14ac:dyDescent="0.25">
      <c r="A40" s="68">
        <v>10</v>
      </c>
      <c r="B40" s="44">
        <v>30500</v>
      </c>
      <c r="C40" s="50" t="s">
        <v>98</v>
      </c>
      <c r="D40" s="73"/>
      <c r="E40" s="157"/>
      <c r="F40" s="74"/>
      <c r="G40" s="157"/>
      <c r="H40" s="114"/>
      <c r="I40" s="104"/>
      <c r="J40" s="74"/>
      <c r="K40" s="157"/>
      <c r="L40" s="114"/>
      <c r="M40" s="88"/>
    </row>
    <row r="41" spans="1:13" s="65" customFormat="1" ht="15" customHeight="1" x14ac:dyDescent="0.25">
      <c r="A41" s="68">
        <v>11</v>
      </c>
      <c r="B41" s="44">
        <v>30530</v>
      </c>
      <c r="C41" s="50" t="s">
        <v>99</v>
      </c>
      <c r="D41" s="73"/>
      <c r="E41" s="157">
        <f>'Английский-4 2025 расклад '!K41</f>
        <v>17</v>
      </c>
      <c r="F41" s="74"/>
      <c r="G41" s="157">
        <f>'Английский-4 2025 расклад '!L41</f>
        <v>9.9994000000000014</v>
      </c>
      <c r="H41" s="114"/>
      <c r="I41" s="104">
        <f>'Английский-4 2025 расклад '!M41</f>
        <v>58.82</v>
      </c>
      <c r="J41" s="74"/>
      <c r="K41" s="157">
        <f>'Английский-4 2025 расклад '!N41</f>
        <v>0</v>
      </c>
      <c r="L41" s="114"/>
      <c r="M41" s="88">
        <f>'Английский-4 2025 расклад '!O41</f>
        <v>0</v>
      </c>
    </row>
    <row r="42" spans="1:13" s="65" customFormat="1" ht="15" customHeight="1" x14ac:dyDescent="0.25">
      <c r="A42" s="68">
        <v>12</v>
      </c>
      <c r="B42" s="44">
        <v>30640</v>
      </c>
      <c r="C42" s="50" t="s">
        <v>20</v>
      </c>
      <c r="D42" s="73"/>
      <c r="E42" s="157">
        <f>'Английский-4 2025 расклад '!K42</f>
        <v>25</v>
      </c>
      <c r="F42" s="74"/>
      <c r="G42" s="157">
        <f>'Английский-4 2025 расклад '!L42</f>
        <v>19</v>
      </c>
      <c r="H42" s="114"/>
      <c r="I42" s="104">
        <f>'Английский-4 2025 расклад '!M42</f>
        <v>76</v>
      </c>
      <c r="J42" s="74"/>
      <c r="K42" s="157">
        <f>'Английский-4 2025 расклад '!N42</f>
        <v>0</v>
      </c>
      <c r="L42" s="114"/>
      <c r="M42" s="88">
        <f>'Английский-4 2025 расклад '!O42</f>
        <v>0</v>
      </c>
    </row>
    <row r="43" spans="1:13" s="65" customFormat="1" ht="15" customHeight="1" x14ac:dyDescent="0.25">
      <c r="A43" s="68">
        <v>13</v>
      </c>
      <c r="B43" s="44">
        <v>30650</v>
      </c>
      <c r="C43" s="50" t="s">
        <v>100</v>
      </c>
      <c r="D43" s="73"/>
      <c r="E43" s="157">
        <f>'Английский-4 2025 расклад '!K43</f>
        <v>24</v>
      </c>
      <c r="F43" s="74"/>
      <c r="G43" s="157">
        <f>'Английский-4 2025 расклад '!L43</f>
        <v>14.001600000000002</v>
      </c>
      <c r="H43" s="114"/>
      <c r="I43" s="104">
        <f>'Английский-4 2025 расклад '!M43</f>
        <v>58.34</v>
      </c>
      <c r="J43" s="74"/>
      <c r="K43" s="157">
        <f>'Английский-4 2025 расклад '!N43</f>
        <v>1.9992000000000001</v>
      </c>
      <c r="L43" s="114"/>
      <c r="M43" s="88">
        <f>'Английский-4 2025 расклад '!O43</f>
        <v>8.33</v>
      </c>
    </row>
    <row r="44" spans="1:13" s="65" customFormat="1" ht="15" customHeight="1" x14ac:dyDescent="0.25">
      <c r="A44" s="68">
        <v>14</v>
      </c>
      <c r="B44" s="71">
        <v>30790</v>
      </c>
      <c r="C44" s="50" t="s">
        <v>21</v>
      </c>
      <c r="D44" s="73"/>
      <c r="E44" s="157">
        <f>'Английский-4 2025 расклад '!K44</f>
        <v>21</v>
      </c>
      <c r="F44" s="74"/>
      <c r="G44" s="157">
        <f>'Английский-4 2025 расклад '!L44</f>
        <v>5.9997000000000007</v>
      </c>
      <c r="H44" s="114"/>
      <c r="I44" s="104">
        <f>'Английский-4 2025 расклад '!M44</f>
        <v>28.57</v>
      </c>
      <c r="J44" s="74"/>
      <c r="K44" s="157">
        <f>'Английский-4 2025 расклад '!N44</f>
        <v>3.0008999999999997</v>
      </c>
      <c r="L44" s="114"/>
      <c r="M44" s="88">
        <f>'Английский-4 2025 расклад '!O44</f>
        <v>14.29</v>
      </c>
    </row>
    <row r="45" spans="1:13" s="65" customFormat="1" ht="15" customHeight="1" x14ac:dyDescent="0.25">
      <c r="A45" s="68">
        <v>15</v>
      </c>
      <c r="B45" s="44">
        <v>30880</v>
      </c>
      <c r="C45" s="72" t="s">
        <v>101</v>
      </c>
      <c r="D45" s="73"/>
      <c r="E45" s="157">
        <f>'Английский-4 2025 расклад '!K45</f>
        <v>19</v>
      </c>
      <c r="F45" s="74"/>
      <c r="G45" s="157">
        <f>'Английский-4 2025 расклад '!L45</f>
        <v>12.000399999999999</v>
      </c>
      <c r="H45" s="114"/>
      <c r="I45" s="104">
        <f>'Английский-4 2025 расклад '!M45</f>
        <v>63.160000000000004</v>
      </c>
      <c r="J45" s="74"/>
      <c r="K45" s="157">
        <f>'Английский-4 2025 расклад '!N45</f>
        <v>0.99939999999999996</v>
      </c>
      <c r="L45" s="114"/>
      <c r="M45" s="88">
        <f>'Английский-4 2025 расклад '!O45</f>
        <v>5.26</v>
      </c>
    </row>
    <row r="46" spans="1:13" s="65" customFormat="1" ht="15" customHeight="1" x14ac:dyDescent="0.25">
      <c r="A46" s="68">
        <v>16</v>
      </c>
      <c r="B46" s="44">
        <v>30940</v>
      </c>
      <c r="C46" s="50" t="s">
        <v>22</v>
      </c>
      <c r="D46" s="73"/>
      <c r="E46" s="157">
        <f>'Английский-4 2025 расклад '!K46</f>
        <v>25</v>
      </c>
      <c r="F46" s="74"/>
      <c r="G46" s="157">
        <f>'Английский-4 2025 расклад '!L46</f>
        <v>19</v>
      </c>
      <c r="H46" s="114"/>
      <c r="I46" s="104">
        <f>'Английский-4 2025 расклад '!M46</f>
        <v>76</v>
      </c>
      <c r="J46" s="74"/>
      <c r="K46" s="157">
        <f>'Английский-4 2025 расклад '!N46</f>
        <v>2</v>
      </c>
      <c r="L46" s="114"/>
      <c r="M46" s="88">
        <f>'Английский-4 2025 расклад '!O46</f>
        <v>8</v>
      </c>
    </row>
    <row r="47" spans="1:13" s="65" customFormat="1" ht="15" customHeight="1" thickBot="1" x14ac:dyDescent="0.3">
      <c r="A47" s="68">
        <v>17</v>
      </c>
      <c r="B47" s="47">
        <v>31480</v>
      </c>
      <c r="C47" s="50" t="s">
        <v>24</v>
      </c>
      <c r="D47" s="77"/>
      <c r="E47" s="158">
        <f>'Английский-4 2025 расклад '!K47</f>
        <v>20</v>
      </c>
      <c r="F47" s="78"/>
      <c r="G47" s="158">
        <f>'Английский-4 2025 расклад '!L47</f>
        <v>8</v>
      </c>
      <c r="H47" s="115"/>
      <c r="I47" s="105">
        <f>'Английский-4 2025 расклад '!M47</f>
        <v>40</v>
      </c>
      <c r="J47" s="78"/>
      <c r="K47" s="158">
        <f>'Английский-4 2025 расклад '!N47</f>
        <v>3</v>
      </c>
      <c r="L47" s="115"/>
      <c r="M47" s="171">
        <f>'Английский-4 2025 расклад '!O47</f>
        <v>15</v>
      </c>
    </row>
    <row r="48" spans="1:13" s="65" customFormat="1" ht="15" customHeight="1" thickBot="1" x14ac:dyDescent="0.3">
      <c r="A48" s="35"/>
      <c r="B48" s="54"/>
      <c r="C48" s="39" t="s">
        <v>61</v>
      </c>
      <c r="D48" s="160"/>
      <c r="E48" s="162">
        <f>'Английский-4 2025 расклад '!K48</f>
        <v>545</v>
      </c>
      <c r="F48" s="122"/>
      <c r="G48" s="162">
        <f>'Английский-4 2025 расклад '!L48</f>
        <v>364.00069999999999</v>
      </c>
      <c r="H48" s="164"/>
      <c r="I48" s="163">
        <f>'Английский-4 2025 расклад '!M48</f>
        <v>68.446648351648363</v>
      </c>
      <c r="J48" s="122"/>
      <c r="K48" s="162">
        <f>'Английский-4 2025 расклад '!N48</f>
        <v>21.994800000000001</v>
      </c>
      <c r="L48" s="164"/>
      <c r="M48" s="169">
        <f>'Английский-4 2025 расклад '!O48</f>
        <v>6.5569999999999995</v>
      </c>
    </row>
    <row r="49" spans="1:13" s="65" customFormat="1" ht="15" customHeight="1" x14ac:dyDescent="0.25">
      <c r="A49" s="70">
        <v>1</v>
      </c>
      <c r="B49" s="71">
        <v>40010</v>
      </c>
      <c r="C49" s="72" t="s">
        <v>73</v>
      </c>
      <c r="D49" s="75"/>
      <c r="E49" s="156">
        <f>'Английский-4 2025 расклад '!K49</f>
        <v>51</v>
      </c>
      <c r="F49" s="76"/>
      <c r="G49" s="156">
        <f>'Английский-4 2025 расклад '!L49</f>
        <v>38.999699999999997</v>
      </c>
      <c r="H49" s="113"/>
      <c r="I49" s="103">
        <f>'Английский-4 2025 расклад '!M49</f>
        <v>76.47</v>
      </c>
      <c r="J49" s="76"/>
      <c r="K49" s="156">
        <f>'Английский-4 2025 расклад '!N49</f>
        <v>0</v>
      </c>
      <c r="L49" s="113"/>
      <c r="M49" s="170">
        <f>'Английский-4 2025 расклад '!O49</f>
        <v>0</v>
      </c>
    </row>
    <row r="50" spans="1:13" s="65" customFormat="1" ht="15" customHeight="1" x14ac:dyDescent="0.25">
      <c r="A50" s="68">
        <v>2</v>
      </c>
      <c r="B50" s="44">
        <v>40030</v>
      </c>
      <c r="C50" s="50" t="s">
        <v>75</v>
      </c>
      <c r="D50" s="73"/>
      <c r="E50" s="157">
        <f>'Английский-4 2025 расклад '!K50</f>
        <v>26</v>
      </c>
      <c r="F50" s="74"/>
      <c r="G50" s="157">
        <f>'Английский-4 2025 расклад '!L50</f>
        <v>17.999799999999997</v>
      </c>
      <c r="H50" s="114"/>
      <c r="I50" s="104">
        <f>'Английский-4 2025 расклад '!M50</f>
        <v>69.22999999999999</v>
      </c>
      <c r="J50" s="74"/>
      <c r="K50" s="157">
        <f>'Английский-4 2025 расклад '!N50</f>
        <v>0</v>
      </c>
      <c r="L50" s="114"/>
      <c r="M50" s="88">
        <f>'Английский-4 2025 расклад '!O50</f>
        <v>0</v>
      </c>
    </row>
    <row r="51" spans="1:13" s="65" customFormat="1" ht="15" customHeight="1" x14ac:dyDescent="0.25">
      <c r="A51" s="68">
        <v>3</v>
      </c>
      <c r="B51" s="44">
        <v>40410</v>
      </c>
      <c r="C51" s="50" t="s">
        <v>34</v>
      </c>
      <c r="D51" s="73"/>
      <c r="E51" s="157">
        <f>'Английский-4 2025 расклад '!K51</f>
        <v>45</v>
      </c>
      <c r="F51" s="74"/>
      <c r="G51" s="157">
        <f>'Английский-4 2025 расклад '!L51</f>
        <v>40.000500000000002</v>
      </c>
      <c r="H51" s="114"/>
      <c r="I51" s="104">
        <f>'Английский-4 2025 расклад '!M51</f>
        <v>88.89</v>
      </c>
      <c r="J51" s="74"/>
      <c r="K51" s="157">
        <f>'Английский-4 2025 расклад '!N51</f>
        <v>1.9980000000000002</v>
      </c>
      <c r="L51" s="114"/>
      <c r="M51" s="88">
        <f>'Английский-4 2025 расклад '!O51</f>
        <v>4.4400000000000004</v>
      </c>
    </row>
    <row r="52" spans="1:13" s="65" customFormat="1" ht="15" customHeight="1" x14ac:dyDescent="0.25">
      <c r="A52" s="68">
        <v>4</v>
      </c>
      <c r="B52" s="44">
        <v>40011</v>
      </c>
      <c r="C52" s="50" t="s">
        <v>25</v>
      </c>
      <c r="D52" s="73"/>
      <c r="E52" s="157">
        <f>'Английский-4 2025 расклад '!K52</f>
        <v>81</v>
      </c>
      <c r="F52" s="74"/>
      <c r="G52" s="157">
        <f>'Английский-4 2025 расклад '!L52</f>
        <v>67.999499999999998</v>
      </c>
      <c r="H52" s="114"/>
      <c r="I52" s="104">
        <f>'Английский-4 2025 расклад '!M52</f>
        <v>83.95</v>
      </c>
      <c r="J52" s="74"/>
      <c r="K52" s="157">
        <f>'Английский-4 2025 расклад '!N52</f>
        <v>4.0014000000000003</v>
      </c>
      <c r="L52" s="114"/>
      <c r="M52" s="88">
        <f>'Английский-4 2025 расклад '!O52</f>
        <v>4.9400000000000004</v>
      </c>
    </row>
    <row r="53" spans="1:13" s="65" customFormat="1" ht="15" customHeight="1" x14ac:dyDescent="0.25">
      <c r="A53" s="68">
        <v>5</v>
      </c>
      <c r="B53" s="44">
        <v>40080</v>
      </c>
      <c r="C53" s="50" t="s">
        <v>27</v>
      </c>
      <c r="D53" s="73"/>
      <c r="E53" s="157">
        <f>'Английский-4 2025 расклад '!K53</f>
        <v>25</v>
      </c>
      <c r="F53" s="74"/>
      <c r="G53" s="157">
        <f>'Английский-4 2025 расклад '!L53</f>
        <v>17</v>
      </c>
      <c r="H53" s="114"/>
      <c r="I53" s="104">
        <f>'Английский-4 2025 расклад '!M53</f>
        <v>68</v>
      </c>
      <c r="J53" s="74"/>
      <c r="K53" s="157">
        <f>'Английский-4 2025 расклад '!N53</f>
        <v>1</v>
      </c>
      <c r="L53" s="114"/>
      <c r="M53" s="88">
        <f>'Английский-4 2025 расклад '!O53</f>
        <v>4</v>
      </c>
    </row>
    <row r="54" spans="1:13" s="65" customFormat="1" ht="15" customHeight="1" x14ac:dyDescent="0.25">
      <c r="A54" s="68">
        <v>6</v>
      </c>
      <c r="B54" s="44">
        <v>40100</v>
      </c>
      <c r="C54" s="50" t="s">
        <v>28</v>
      </c>
      <c r="D54" s="73"/>
      <c r="E54" s="157">
        <f>'Английский-4 2025 расклад '!K54</f>
        <v>23</v>
      </c>
      <c r="F54" s="74"/>
      <c r="G54" s="157">
        <f>'Английский-4 2025 расклад '!L54</f>
        <v>15.000599999999999</v>
      </c>
      <c r="H54" s="114"/>
      <c r="I54" s="104">
        <f>'Английский-4 2025 расклад '!M54</f>
        <v>65.22</v>
      </c>
      <c r="J54" s="74"/>
      <c r="K54" s="157">
        <f>'Английский-4 2025 расклад '!N54</f>
        <v>1.0004999999999999</v>
      </c>
      <c r="L54" s="114"/>
      <c r="M54" s="88">
        <f>'Английский-4 2025 расклад '!O54</f>
        <v>4.3499999999999996</v>
      </c>
    </row>
    <row r="55" spans="1:13" s="65" customFormat="1" ht="15" customHeight="1" x14ac:dyDescent="0.25">
      <c r="A55" s="68">
        <v>7</v>
      </c>
      <c r="B55" s="44">
        <v>40020</v>
      </c>
      <c r="C55" s="50" t="s">
        <v>102</v>
      </c>
      <c r="D55" s="73"/>
      <c r="E55" s="157"/>
      <c r="F55" s="74"/>
      <c r="G55" s="157"/>
      <c r="H55" s="114"/>
      <c r="I55" s="104"/>
      <c r="J55" s="74"/>
      <c r="K55" s="157"/>
      <c r="L55" s="114"/>
      <c r="M55" s="88"/>
    </row>
    <row r="56" spans="1:13" s="65" customFormat="1" ht="15" customHeight="1" x14ac:dyDescent="0.25">
      <c r="A56" s="68">
        <v>8</v>
      </c>
      <c r="B56" s="44">
        <v>40031</v>
      </c>
      <c r="C56" s="52" t="s">
        <v>26</v>
      </c>
      <c r="D56" s="73"/>
      <c r="E56" s="157">
        <f>'Английский-4 2025 расклад '!K56</f>
        <v>27</v>
      </c>
      <c r="F56" s="74"/>
      <c r="G56" s="157">
        <f>'Английский-4 2025 расклад '!L56</f>
        <v>21.000599999999999</v>
      </c>
      <c r="H56" s="114"/>
      <c r="I56" s="104">
        <f>'Английский-4 2025 расклад '!M56</f>
        <v>77.78</v>
      </c>
      <c r="J56" s="74"/>
      <c r="K56" s="157">
        <f>'Английский-4 2025 расклад '!N56</f>
        <v>0.99900000000000011</v>
      </c>
      <c r="L56" s="114"/>
      <c r="M56" s="88">
        <f>'Английский-4 2025 расклад '!O56</f>
        <v>3.7</v>
      </c>
    </row>
    <row r="57" spans="1:13" s="65" customFormat="1" ht="15" customHeight="1" x14ac:dyDescent="0.25">
      <c r="A57" s="68">
        <v>9</v>
      </c>
      <c r="B57" s="44">
        <v>40210</v>
      </c>
      <c r="C57" s="52" t="s">
        <v>30</v>
      </c>
      <c r="D57" s="73"/>
      <c r="E57" s="157"/>
      <c r="F57" s="74"/>
      <c r="G57" s="157"/>
      <c r="H57" s="114"/>
      <c r="I57" s="104"/>
      <c r="J57" s="74"/>
      <c r="K57" s="157"/>
      <c r="L57" s="114"/>
      <c r="M57" s="88"/>
    </row>
    <row r="58" spans="1:13" s="65" customFormat="1" ht="15" customHeight="1" x14ac:dyDescent="0.25">
      <c r="A58" s="68">
        <v>10</v>
      </c>
      <c r="B58" s="71">
        <v>40300</v>
      </c>
      <c r="C58" s="53" t="s">
        <v>31</v>
      </c>
      <c r="D58" s="73"/>
      <c r="E58" s="157"/>
      <c r="F58" s="74"/>
      <c r="G58" s="157"/>
      <c r="H58" s="114"/>
      <c r="I58" s="104"/>
      <c r="J58" s="74"/>
      <c r="K58" s="157"/>
      <c r="L58" s="114"/>
      <c r="M58" s="88"/>
    </row>
    <row r="59" spans="1:13" s="65" customFormat="1" ht="15" customHeight="1" x14ac:dyDescent="0.25">
      <c r="A59" s="68">
        <v>11</v>
      </c>
      <c r="B59" s="44">
        <v>40360</v>
      </c>
      <c r="C59" s="50" t="s">
        <v>32</v>
      </c>
      <c r="D59" s="73"/>
      <c r="E59" s="157"/>
      <c r="F59" s="74"/>
      <c r="G59" s="157"/>
      <c r="H59" s="114"/>
      <c r="I59" s="104"/>
      <c r="J59" s="74"/>
      <c r="K59" s="157"/>
      <c r="L59" s="114"/>
      <c r="M59" s="88"/>
    </row>
    <row r="60" spans="1:13" s="65" customFormat="1" ht="15" customHeight="1" x14ac:dyDescent="0.25">
      <c r="A60" s="68">
        <v>12</v>
      </c>
      <c r="B60" s="44">
        <v>40390</v>
      </c>
      <c r="C60" s="50" t="s">
        <v>33</v>
      </c>
      <c r="D60" s="73"/>
      <c r="E60" s="157"/>
      <c r="F60" s="74"/>
      <c r="G60" s="157"/>
      <c r="H60" s="114"/>
      <c r="I60" s="104"/>
      <c r="J60" s="74"/>
      <c r="K60" s="157"/>
      <c r="L60" s="114"/>
      <c r="M60" s="88"/>
    </row>
    <row r="61" spans="1:13" s="65" customFormat="1" ht="15" customHeight="1" x14ac:dyDescent="0.25">
      <c r="A61" s="68">
        <v>13</v>
      </c>
      <c r="B61" s="44">
        <v>40720</v>
      </c>
      <c r="C61" s="50" t="s">
        <v>74</v>
      </c>
      <c r="D61" s="73"/>
      <c r="E61" s="157">
        <f>'Английский-4 2025 расклад '!K61</f>
        <v>33</v>
      </c>
      <c r="F61" s="74"/>
      <c r="G61" s="157">
        <f>'Английский-4 2025 расклад '!L61</f>
        <v>14.9985</v>
      </c>
      <c r="H61" s="114"/>
      <c r="I61" s="104">
        <f>'Английский-4 2025 расклад '!M61</f>
        <v>45.449999999999996</v>
      </c>
      <c r="J61" s="74"/>
      <c r="K61" s="157">
        <f>'Английский-4 2025 расклад '!N61</f>
        <v>4.9995000000000003</v>
      </c>
      <c r="L61" s="114"/>
      <c r="M61" s="88">
        <f>'Английский-4 2025 расклад '!O61</f>
        <v>15.15</v>
      </c>
    </row>
    <row r="62" spans="1:13" s="65" customFormat="1" ht="15" customHeight="1" x14ac:dyDescent="0.25">
      <c r="A62" s="68">
        <v>14</v>
      </c>
      <c r="B62" s="44">
        <v>40730</v>
      </c>
      <c r="C62" s="50" t="s">
        <v>35</v>
      </c>
      <c r="D62" s="73"/>
      <c r="E62" s="157"/>
      <c r="F62" s="74"/>
      <c r="G62" s="157"/>
      <c r="H62" s="114"/>
      <c r="I62" s="104"/>
      <c r="J62" s="74"/>
      <c r="K62" s="157"/>
      <c r="L62" s="114"/>
      <c r="M62" s="88"/>
    </row>
    <row r="63" spans="1:13" s="65" customFormat="1" ht="15" customHeight="1" x14ac:dyDescent="0.25">
      <c r="A63" s="68">
        <v>15</v>
      </c>
      <c r="B63" s="44">
        <v>40820</v>
      </c>
      <c r="C63" s="50" t="s">
        <v>103</v>
      </c>
      <c r="D63" s="73"/>
      <c r="E63" s="157">
        <f>'Английский-4 2025 расклад '!K63</f>
        <v>25</v>
      </c>
      <c r="F63" s="74"/>
      <c r="G63" s="157">
        <f>'Английский-4 2025 расклад '!L63</f>
        <v>16</v>
      </c>
      <c r="H63" s="114"/>
      <c r="I63" s="104">
        <f>'Английский-4 2025 расклад '!M63</f>
        <v>64</v>
      </c>
      <c r="J63" s="74"/>
      <c r="K63" s="157">
        <f>'Английский-4 2025 расклад '!N63</f>
        <v>2</v>
      </c>
      <c r="L63" s="114"/>
      <c r="M63" s="88">
        <f>'Английский-4 2025 расклад '!O63</f>
        <v>8</v>
      </c>
    </row>
    <row r="64" spans="1:13" s="65" customFormat="1" ht="15" customHeight="1" x14ac:dyDescent="0.25">
      <c r="A64" s="68">
        <v>16</v>
      </c>
      <c r="B64" s="44">
        <v>40840</v>
      </c>
      <c r="C64" s="50" t="s">
        <v>36</v>
      </c>
      <c r="D64" s="73"/>
      <c r="E64" s="157">
        <f>'Английский-4 2025 расклад '!K64</f>
        <v>21</v>
      </c>
      <c r="F64" s="74"/>
      <c r="G64" s="157">
        <f>'Английский-4 2025 расклад '!L64</f>
        <v>13.9986</v>
      </c>
      <c r="H64" s="114"/>
      <c r="I64" s="104">
        <f>'Английский-4 2025 расклад '!M64</f>
        <v>66.66</v>
      </c>
      <c r="J64" s="74"/>
      <c r="K64" s="157">
        <f>'Английский-4 2025 расклад '!N64</f>
        <v>0</v>
      </c>
      <c r="L64" s="114"/>
      <c r="M64" s="88">
        <f>'Английский-4 2025 расклад '!O64</f>
        <v>0</v>
      </c>
    </row>
    <row r="65" spans="1:13" s="65" customFormat="1" ht="15" customHeight="1" x14ac:dyDescent="0.25">
      <c r="A65" s="68">
        <v>17</v>
      </c>
      <c r="B65" s="44">
        <v>40950</v>
      </c>
      <c r="C65" s="50" t="s">
        <v>37</v>
      </c>
      <c r="D65" s="73"/>
      <c r="E65" s="157">
        <f>'Английский-4 2025 расклад '!K65</f>
        <v>48</v>
      </c>
      <c r="F65" s="74"/>
      <c r="G65" s="157">
        <f>'Английский-4 2025 расклад '!L65</f>
        <v>29.0016</v>
      </c>
      <c r="H65" s="114"/>
      <c r="I65" s="104">
        <f>'Английский-4 2025 расклад '!M65</f>
        <v>60.42</v>
      </c>
      <c r="J65" s="74"/>
      <c r="K65" s="157">
        <f>'Английский-4 2025 расклад '!N65</f>
        <v>3.9984000000000002</v>
      </c>
      <c r="L65" s="114"/>
      <c r="M65" s="88">
        <f>'Английский-4 2025 расклад '!O65</f>
        <v>8.33</v>
      </c>
    </row>
    <row r="66" spans="1:13" s="65" customFormat="1" ht="15" customHeight="1" x14ac:dyDescent="0.25">
      <c r="A66" s="68">
        <v>18</v>
      </c>
      <c r="B66" s="44">
        <v>40990</v>
      </c>
      <c r="C66" s="50" t="s">
        <v>38</v>
      </c>
      <c r="D66" s="73"/>
      <c r="E66" s="157">
        <f>'Английский-4 2025 расклад '!K66</f>
        <v>22</v>
      </c>
      <c r="F66" s="74"/>
      <c r="G66" s="157">
        <f>'Английский-4 2025 расклад '!L66</f>
        <v>15.998399999999998</v>
      </c>
      <c r="H66" s="114"/>
      <c r="I66" s="104">
        <f>'Английский-4 2025 расклад '!M66</f>
        <v>72.72</v>
      </c>
      <c r="J66" s="74"/>
      <c r="K66" s="157">
        <f>'Английский-4 2025 расклад '!N66</f>
        <v>0</v>
      </c>
      <c r="L66" s="114"/>
      <c r="M66" s="88">
        <f>'Английский-4 2025 расклад '!O66</f>
        <v>0</v>
      </c>
    </row>
    <row r="67" spans="1:13" s="65" customFormat="1" ht="15" customHeight="1" x14ac:dyDescent="0.25">
      <c r="A67" s="68">
        <v>19</v>
      </c>
      <c r="B67" s="46">
        <v>40133</v>
      </c>
      <c r="C67" s="51" t="s">
        <v>29</v>
      </c>
      <c r="D67" s="77"/>
      <c r="E67" s="158">
        <f>'Английский-4 2025 расклад '!K67</f>
        <v>45</v>
      </c>
      <c r="F67" s="78"/>
      <c r="G67" s="158">
        <f>'Английский-4 2025 расклад '!L67</f>
        <v>27</v>
      </c>
      <c r="H67" s="115"/>
      <c r="I67" s="105">
        <f>'Английский-4 2025 расклад '!M67</f>
        <v>60</v>
      </c>
      <c r="J67" s="78"/>
      <c r="K67" s="158">
        <f>'Английский-4 2025 расклад '!N67</f>
        <v>1.9980000000000002</v>
      </c>
      <c r="L67" s="115"/>
      <c r="M67" s="88">
        <f>'Английский-4 2025 расклад '!O67</f>
        <v>4.4400000000000004</v>
      </c>
    </row>
    <row r="68" spans="1:13" s="65" customFormat="1" ht="15" customHeight="1" thickBot="1" x14ac:dyDescent="0.3">
      <c r="A68" s="68">
        <v>20</v>
      </c>
      <c r="B68" s="46">
        <v>40400</v>
      </c>
      <c r="C68" s="51" t="s">
        <v>142</v>
      </c>
      <c r="D68" s="77"/>
      <c r="E68" s="158">
        <f>'Английский-4 2025 расклад '!K68</f>
        <v>73</v>
      </c>
      <c r="F68" s="78"/>
      <c r="G68" s="158">
        <f>'Английский-4 2025 расклад '!L68</f>
        <v>29.002900000000004</v>
      </c>
      <c r="H68" s="115"/>
      <c r="I68" s="105">
        <f>'Английский-4 2025 расклад '!M68</f>
        <v>39.730000000000004</v>
      </c>
      <c r="J68" s="78"/>
      <c r="K68" s="158">
        <f>'Английский-4 2025 расклад '!N68</f>
        <v>6.0006000000000004</v>
      </c>
      <c r="L68" s="115"/>
      <c r="M68" s="171">
        <f>'Английский-4 2025 расклад '!O68</f>
        <v>8.2200000000000006</v>
      </c>
    </row>
    <row r="69" spans="1:13" s="65" customFormat="1" ht="15" customHeight="1" thickBot="1" x14ac:dyDescent="0.3">
      <c r="A69" s="35"/>
      <c r="B69" s="54"/>
      <c r="C69" s="33" t="s">
        <v>62</v>
      </c>
      <c r="D69" s="160"/>
      <c r="E69" s="162">
        <f>'Английский-4 2025 расклад '!K69</f>
        <v>475</v>
      </c>
      <c r="F69" s="122"/>
      <c r="G69" s="162">
        <f>'Английский-4 2025 расклад '!L69</f>
        <v>299.0016</v>
      </c>
      <c r="H69" s="164"/>
      <c r="I69" s="163">
        <f>'Английский-4 2025 расклад '!M69</f>
        <v>63.040714285714273</v>
      </c>
      <c r="J69" s="122"/>
      <c r="K69" s="162">
        <f>'Английский-4 2025 расклад '!N69</f>
        <v>15.002600000000003</v>
      </c>
      <c r="L69" s="164"/>
      <c r="M69" s="169">
        <f>'Английский-4 2025 расклад '!O69</f>
        <v>7.0933333333333337</v>
      </c>
    </row>
    <row r="70" spans="1:13" s="65" customFormat="1" ht="15" customHeight="1" x14ac:dyDescent="0.25">
      <c r="A70" s="70">
        <v>1</v>
      </c>
      <c r="B70" s="71">
        <v>50040</v>
      </c>
      <c r="C70" s="72" t="s">
        <v>40</v>
      </c>
      <c r="D70" s="75"/>
      <c r="E70" s="156">
        <f>'Английский-4 2025 расклад '!K70</f>
        <v>18</v>
      </c>
      <c r="F70" s="76"/>
      <c r="G70" s="156">
        <f>'Английский-4 2025 расклад '!L70</f>
        <v>12.000599999999999</v>
      </c>
      <c r="H70" s="113"/>
      <c r="I70" s="103">
        <f>'Английский-4 2025 расклад '!M70</f>
        <v>66.67</v>
      </c>
      <c r="J70" s="76"/>
      <c r="K70" s="156">
        <f>'Английский-4 2025 расклад '!N70</f>
        <v>0</v>
      </c>
      <c r="L70" s="113"/>
      <c r="M70" s="170">
        <f>'Английский-4 2025 расклад '!O70</f>
        <v>0</v>
      </c>
    </row>
    <row r="71" spans="1:13" s="65" customFormat="1" ht="15" customHeight="1" x14ac:dyDescent="0.25">
      <c r="A71" s="68">
        <v>2</v>
      </c>
      <c r="B71" s="44">
        <v>50003</v>
      </c>
      <c r="C71" s="50" t="s">
        <v>39</v>
      </c>
      <c r="D71" s="73"/>
      <c r="E71" s="157">
        <f>'Английский-4 2025 расклад '!K71</f>
        <v>24</v>
      </c>
      <c r="F71" s="74"/>
      <c r="G71" s="157">
        <f>'Английский-4 2025 расклад '!L71</f>
        <v>16.999200000000002</v>
      </c>
      <c r="H71" s="114"/>
      <c r="I71" s="104">
        <f>'Английский-4 2025 расклад '!M71</f>
        <v>70.83</v>
      </c>
      <c r="J71" s="74"/>
      <c r="K71" s="157">
        <f>'Английский-4 2025 расклад '!N71</f>
        <v>1.9992000000000001</v>
      </c>
      <c r="L71" s="114"/>
      <c r="M71" s="88">
        <f>'Английский-4 2025 расклад '!O71</f>
        <v>8.33</v>
      </c>
    </row>
    <row r="72" spans="1:13" s="65" customFormat="1" ht="15" customHeight="1" x14ac:dyDescent="0.25">
      <c r="A72" s="68">
        <v>3</v>
      </c>
      <c r="B72" s="44">
        <v>50060</v>
      </c>
      <c r="C72" s="50" t="s">
        <v>104</v>
      </c>
      <c r="D72" s="73"/>
      <c r="E72" s="157">
        <f>'Английский-4 2025 расклад '!K72</f>
        <v>48</v>
      </c>
      <c r="F72" s="74"/>
      <c r="G72" s="157">
        <f>'Английский-4 2025 расклад '!L72</f>
        <v>33</v>
      </c>
      <c r="H72" s="114"/>
      <c r="I72" s="104">
        <f>'Английский-4 2025 расклад '!M72</f>
        <v>68.75</v>
      </c>
      <c r="J72" s="74"/>
      <c r="K72" s="157">
        <f>'Английский-4 2025 расклад '!N72</f>
        <v>2.0015999999999998</v>
      </c>
      <c r="L72" s="114"/>
      <c r="M72" s="88">
        <f>'Английский-4 2025 расклад '!O72</f>
        <v>4.17</v>
      </c>
    </row>
    <row r="73" spans="1:13" s="65" customFormat="1" ht="15" customHeight="1" x14ac:dyDescent="0.25">
      <c r="A73" s="68">
        <v>4</v>
      </c>
      <c r="B73" s="44">
        <v>50170</v>
      </c>
      <c r="C73" s="50" t="s">
        <v>105</v>
      </c>
      <c r="D73" s="73"/>
      <c r="E73" s="157">
        <f>'Английский-4 2025 расклад '!K73</f>
        <v>27</v>
      </c>
      <c r="F73" s="74"/>
      <c r="G73" s="157">
        <f>'Английский-4 2025 расклад '!L73</f>
        <v>9.9981000000000009</v>
      </c>
      <c r="H73" s="114"/>
      <c r="I73" s="104">
        <f>'Английский-4 2025 расклад '!M73</f>
        <v>37.03</v>
      </c>
      <c r="J73" s="74"/>
      <c r="K73" s="157">
        <f>'Английский-4 2025 расклад '!N73</f>
        <v>0</v>
      </c>
      <c r="L73" s="114"/>
      <c r="M73" s="88">
        <f>'Английский-4 2025 расклад '!O73</f>
        <v>0</v>
      </c>
    </row>
    <row r="74" spans="1:13" s="65" customFormat="1" ht="15" customHeight="1" x14ac:dyDescent="0.25">
      <c r="A74" s="68">
        <v>5</v>
      </c>
      <c r="B74" s="44">
        <v>50230</v>
      </c>
      <c r="C74" s="50" t="s">
        <v>41</v>
      </c>
      <c r="D74" s="73"/>
      <c r="E74" s="157">
        <f>'Английский-4 2025 расклад '!K74</f>
        <v>25</v>
      </c>
      <c r="F74" s="74"/>
      <c r="G74" s="157">
        <f>'Английский-4 2025 расклад '!L74</f>
        <v>11</v>
      </c>
      <c r="H74" s="114"/>
      <c r="I74" s="104">
        <f>'Английский-4 2025 расклад '!M74</f>
        <v>44</v>
      </c>
      <c r="J74" s="74"/>
      <c r="K74" s="157">
        <f>'Английский-4 2025 расклад '!N74</f>
        <v>0</v>
      </c>
      <c r="L74" s="114"/>
      <c r="M74" s="88">
        <f>'Английский-4 2025 расклад '!O74</f>
        <v>0</v>
      </c>
    </row>
    <row r="75" spans="1:13" s="65" customFormat="1" ht="15" customHeight="1" x14ac:dyDescent="0.25">
      <c r="A75" s="68">
        <v>6</v>
      </c>
      <c r="B75" s="44">
        <v>50340</v>
      </c>
      <c r="C75" s="50" t="s">
        <v>106</v>
      </c>
      <c r="D75" s="73"/>
      <c r="E75" s="157">
        <f>'Английский-4 2025 расклад '!K75</f>
        <v>23</v>
      </c>
      <c r="F75" s="74"/>
      <c r="G75" s="157">
        <f>'Английский-4 2025 расклад '!L75</f>
        <v>16.999299999999998</v>
      </c>
      <c r="H75" s="114"/>
      <c r="I75" s="104">
        <f>'Английский-4 2025 расклад '!M75</f>
        <v>73.91</v>
      </c>
      <c r="J75" s="74"/>
      <c r="K75" s="157">
        <f>'Английский-4 2025 расклад '!N75</f>
        <v>0</v>
      </c>
      <c r="L75" s="114"/>
      <c r="M75" s="88">
        <f>'Английский-4 2025 расклад '!O75</f>
        <v>0</v>
      </c>
    </row>
    <row r="76" spans="1:13" s="65" customFormat="1" ht="15" customHeight="1" x14ac:dyDescent="0.25">
      <c r="A76" s="68">
        <v>7</v>
      </c>
      <c r="B76" s="44">
        <v>50420</v>
      </c>
      <c r="C76" s="50" t="s">
        <v>107</v>
      </c>
      <c r="D76" s="73"/>
      <c r="E76" s="157">
        <f>'Английский-4 2025 расклад '!K76</f>
        <v>21</v>
      </c>
      <c r="F76" s="74"/>
      <c r="G76" s="157">
        <f>'Английский-4 2025 расклад '!L76</f>
        <v>16.999500000000001</v>
      </c>
      <c r="H76" s="114"/>
      <c r="I76" s="104">
        <f>'Английский-4 2025 расклад '!M76</f>
        <v>80.95</v>
      </c>
      <c r="J76" s="74"/>
      <c r="K76" s="157">
        <f>'Английский-4 2025 расклад '!N76</f>
        <v>0</v>
      </c>
      <c r="L76" s="114"/>
      <c r="M76" s="88">
        <f>'Английский-4 2025 расклад '!O76</f>
        <v>0</v>
      </c>
    </row>
    <row r="77" spans="1:13" s="65" customFormat="1" ht="15" customHeight="1" x14ac:dyDescent="0.25">
      <c r="A77" s="68">
        <v>8</v>
      </c>
      <c r="B77" s="71">
        <v>50450</v>
      </c>
      <c r="C77" s="72" t="s">
        <v>108</v>
      </c>
      <c r="D77" s="73"/>
      <c r="E77" s="157">
        <f>'Английский-4 2025 расклад '!K77</f>
        <v>52</v>
      </c>
      <c r="F77" s="74"/>
      <c r="G77" s="157">
        <f>'Английский-4 2025 расклад '!L77</f>
        <v>35.001199999999997</v>
      </c>
      <c r="H77" s="114"/>
      <c r="I77" s="104">
        <f>'Английский-4 2025 расклад '!M77</f>
        <v>67.31</v>
      </c>
      <c r="J77" s="74"/>
      <c r="K77" s="157">
        <f>'Английский-4 2025 расклад '!N77</f>
        <v>2.0020000000000002</v>
      </c>
      <c r="L77" s="114"/>
      <c r="M77" s="88">
        <f>'Английский-4 2025 расклад '!O77</f>
        <v>3.85</v>
      </c>
    </row>
    <row r="78" spans="1:13" s="65" customFormat="1" ht="15" customHeight="1" x14ac:dyDescent="0.25">
      <c r="A78" s="68">
        <v>9</v>
      </c>
      <c r="B78" s="44">
        <v>50620</v>
      </c>
      <c r="C78" s="50" t="s">
        <v>42</v>
      </c>
      <c r="D78" s="73"/>
      <c r="E78" s="157">
        <f>'Английский-4 2025 расклад '!K78</f>
        <v>24</v>
      </c>
      <c r="F78" s="74"/>
      <c r="G78" s="157">
        <f>'Английский-4 2025 расклад '!L78</f>
        <v>18</v>
      </c>
      <c r="H78" s="114"/>
      <c r="I78" s="104">
        <f>'Английский-4 2025 расклад '!M78</f>
        <v>75</v>
      </c>
      <c r="J78" s="74"/>
      <c r="K78" s="157">
        <f>'Английский-4 2025 расклад '!N78</f>
        <v>0</v>
      </c>
      <c r="L78" s="114"/>
      <c r="M78" s="88">
        <f>'Английский-4 2025 расклад '!O78</f>
        <v>0</v>
      </c>
    </row>
    <row r="79" spans="1:13" s="65" customFormat="1" ht="15" customHeight="1" x14ac:dyDescent="0.25">
      <c r="A79" s="68">
        <v>10</v>
      </c>
      <c r="B79" s="44">
        <v>50760</v>
      </c>
      <c r="C79" s="50" t="s">
        <v>109</v>
      </c>
      <c r="D79" s="73"/>
      <c r="E79" s="157">
        <f>'Английский-4 2025 расклад '!K79</f>
        <v>51</v>
      </c>
      <c r="F79" s="74"/>
      <c r="G79" s="157">
        <f>'Английский-4 2025 расклад '!L79</f>
        <v>32.002499999999998</v>
      </c>
      <c r="H79" s="114"/>
      <c r="I79" s="104">
        <f>'Английский-4 2025 расклад '!M79</f>
        <v>62.75</v>
      </c>
      <c r="J79" s="74"/>
      <c r="K79" s="157">
        <f>'Английский-4 2025 расклад '!N79</f>
        <v>0</v>
      </c>
      <c r="L79" s="114"/>
      <c r="M79" s="88">
        <f>'Английский-4 2025 расклад '!O79</f>
        <v>0</v>
      </c>
    </row>
    <row r="80" spans="1:13" s="65" customFormat="1" ht="15" customHeight="1" x14ac:dyDescent="0.25">
      <c r="A80" s="68">
        <v>11</v>
      </c>
      <c r="B80" s="44">
        <v>50780</v>
      </c>
      <c r="C80" s="50" t="s">
        <v>110</v>
      </c>
      <c r="D80" s="73"/>
      <c r="E80" s="157">
        <f>'Английский-4 2025 расклад '!K80</f>
        <v>31</v>
      </c>
      <c r="F80" s="74"/>
      <c r="G80" s="157">
        <f>'Английский-4 2025 расклад '!L80</f>
        <v>20.001199999999997</v>
      </c>
      <c r="H80" s="114"/>
      <c r="I80" s="104">
        <f>'Английский-4 2025 расклад '!M80</f>
        <v>64.52</v>
      </c>
      <c r="J80" s="74"/>
      <c r="K80" s="157">
        <f>'Английский-4 2025 расклад '!N80</f>
        <v>3.9990000000000006</v>
      </c>
      <c r="L80" s="114"/>
      <c r="M80" s="88">
        <f>'Английский-4 2025 расклад '!O80</f>
        <v>12.9</v>
      </c>
    </row>
    <row r="81" spans="1:13" s="65" customFormat="1" ht="15" customHeight="1" x14ac:dyDescent="0.25">
      <c r="A81" s="68">
        <v>12</v>
      </c>
      <c r="B81" s="44">
        <v>50930</v>
      </c>
      <c r="C81" s="50" t="s">
        <v>111</v>
      </c>
      <c r="D81" s="73"/>
      <c r="E81" s="157">
        <f>'Английский-4 2025 расклад '!K81</f>
        <v>28</v>
      </c>
      <c r="F81" s="74"/>
      <c r="G81" s="157">
        <f>'Английский-4 2025 расклад '!L81</f>
        <v>10.998400000000002</v>
      </c>
      <c r="H81" s="114"/>
      <c r="I81" s="104">
        <f>'Английский-4 2025 расклад '!M81</f>
        <v>39.28</v>
      </c>
      <c r="J81" s="74"/>
      <c r="K81" s="157">
        <f>'Английский-4 2025 расклад '!N81</f>
        <v>2.9988000000000001</v>
      </c>
      <c r="L81" s="114"/>
      <c r="M81" s="88">
        <f>'Английский-4 2025 расклад '!O81</f>
        <v>10.71</v>
      </c>
    </row>
    <row r="82" spans="1:13" s="65" customFormat="1" ht="15" customHeight="1" x14ac:dyDescent="0.25">
      <c r="A82" s="68">
        <v>13</v>
      </c>
      <c r="B82" s="44">
        <v>51370</v>
      </c>
      <c r="C82" s="50" t="s">
        <v>43</v>
      </c>
      <c r="D82" s="73"/>
      <c r="E82" s="157">
        <f>'Английский-4 2025 расклад '!K82</f>
        <v>26</v>
      </c>
      <c r="F82" s="74"/>
      <c r="G82" s="157">
        <f>'Английский-4 2025 расклад '!L82</f>
        <v>17.999799999999997</v>
      </c>
      <c r="H82" s="114"/>
      <c r="I82" s="104">
        <f>'Английский-4 2025 расклад '!M82</f>
        <v>69.22999999999999</v>
      </c>
      <c r="J82" s="74"/>
      <c r="K82" s="157">
        <f>'Английский-4 2025 расклад '!N82</f>
        <v>0</v>
      </c>
      <c r="L82" s="114"/>
      <c r="M82" s="88">
        <f>'Английский-4 2025 расклад '!O82</f>
        <v>0</v>
      </c>
    </row>
    <row r="83" spans="1:13" s="65" customFormat="1" ht="15" customHeight="1" thickBot="1" x14ac:dyDescent="0.3">
      <c r="A83" s="68">
        <v>14</v>
      </c>
      <c r="B83" s="47">
        <v>51580</v>
      </c>
      <c r="C83" s="11" t="s">
        <v>112</v>
      </c>
      <c r="D83" s="77"/>
      <c r="E83" s="158">
        <f>'Английский-4 2025 расклад '!K83</f>
        <v>77</v>
      </c>
      <c r="F83" s="78"/>
      <c r="G83" s="158">
        <f>'Английский-4 2025 расклад '!L83</f>
        <v>48.001799999999996</v>
      </c>
      <c r="H83" s="115"/>
      <c r="I83" s="105">
        <f>'Английский-4 2025 расклад '!M83</f>
        <v>62.339999999999996</v>
      </c>
      <c r="J83" s="78"/>
      <c r="K83" s="158">
        <f>'Английский-4 2025 расклад '!N83</f>
        <v>2.0020000000000002</v>
      </c>
      <c r="L83" s="115"/>
      <c r="M83" s="171">
        <f>'Английский-4 2025 расклад '!O83</f>
        <v>2.6</v>
      </c>
    </row>
    <row r="84" spans="1:13" s="65" customFormat="1" ht="15" customHeight="1" thickBot="1" x14ac:dyDescent="0.3">
      <c r="A84" s="35"/>
      <c r="B84" s="54"/>
      <c r="C84" s="39" t="s">
        <v>63</v>
      </c>
      <c r="D84" s="160"/>
      <c r="E84" s="162">
        <f>'Английский-4 2025 расклад '!K84</f>
        <v>1218</v>
      </c>
      <c r="F84" s="122"/>
      <c r="G84" s="162">
        <f>'Английский-4 2025 расклад '!L84</f>
        <v>811.00959999999986</v>
      </c>
      <c r="H84" s="164"/>
      <c r="I84" s="163">
        <f>'Английский-4 2025 расклад '!M84</f>
        <v>65.075935960591153</v>
      </c>
      <c r="J84" s="122"/>
      <c r="K84" s="162">
        <f>'Английский-4 2025 расклад '!N84</f>
        <v>61.990500000000011</v>
      </c>
      <c r="L84" s="164"/>
      <c r="M84" s="169">
        <f>'Английский-4 2025 расклад '!O84</f>
        <v>7.625</v>
      </c>
    </row>
    <row r="85" spans="1:13" s="65" customFormat="1" ht="15" customHeight="1" x14ac:dyDescent="0.25">
      <c r="A85" s="70">
        <v>1</v>
      </c>
      <c r="B85" s="71">
        <v>60010</v>
      </c>
      <c r="C85" s="72" t="s">
        <v>113</v>
      </c>
      <c r="D85" s="75"/>
      <c r="E85" s="156">
        <f>'Английский-4 2025 расклад '!K85</f>
        <v>26</v>
      </c>
      <c r="F85" s="76"/>
      <c r="G85" s="156">
        <f>'Английский-4 2025 расклад '!L85</f>
        <v>18.998199999999997</v>
      </c>
      <c r="H85" s="113"/>
      <c r="I85" s="103">
        <f>'Английский-4 2025 расклад '!M85</f>
        <v>73.069999999999993</v>
      </c>
      <c r="J85" s="76"/>
      <c r="K85" s="156">
        <f>'Английский-4 2025 расклад '!N85</f>
        <v>1.0010000000000001</v>
      </c>
      <c r="L85" s="113"/>
      <c r="M85" s="170">
        <f>'Английский-4 2025 расклад '!O85</f>
        <v>3.85</v>
      </c>
    </row>
    <row r="86" spans="1:13" s="65" customFormat="1" ht="15" customHeight="1" x14ac:dyDescent="0.25">
      <c r="A86" s="68">
        <v>2</v>
      </c>
      <c r="B86" s="44">
        <v>60020</v>
      </c>
      <c r="C86" s="50" t="s">
        <v>44</v>
      </c>
      <c r="D86" s="73"/>
      <c r="E86" s="157">
        <f>'Английский-4 2025 расклад '!K86</f>
        <v>18</v>
      </c>
      <c r="F86" s="74"/>
      <c r="G86" s="157">
        <f>'Английский-4 2025 расклад '!L86</f>
        <v>10.9998</v>
      </c>
      <c r="H86" s="114"/>
      <c r="I86" s="104">
        <f>'Английский-4 2025 расклад '!M86</f>
        <v>61.11</v>
      </c>
      <c r="J86" s="74"/>
      <c r="K86" s="157">
        <f>'Английский-4 2025 расклад '!N86</f>
        <v>3.0006000000000004</v>
      </c>
      <c r="L86" s="114"/>
      <c r="M86" s="88">
        <f>'Английский-4 2025 расклад '!O86</f>
        <v>16.670000000000002</v>
      </c>
    </row>
    <row r="87" spans="1:13" s="65" customFormat="1" ht="15" customHeight="1" x14ac:dyDescent="0.25">
      <c r="A87" s="68">
        <v>3</v>
      </c>
      <c r="B87" s="44">
        <v>60050</v>
      </c>
      <c r="C87" s="50" t="s">
        <v>114</v>
      </c>
      <c r="D87" s="73"/>
      <c r="E87" s="157">
        <f>'Английский-4 2025 расклад '!K87</f>
        <v>31</v>
      </c>
      <c r="F87" s="74"/>
      <c r="G87" s="157">
        <f>'Английский-4 2025 расклад '!L87</f>
        <v>25.0015</v>
      </c>
      <c r="H87" s="114"/>
      <c r="I87" s="104">
        <f>'Английский-4 2025 расклад '!M87</f>
        <v>80.650000000000006</v>
      </c>
      <c r="J87" s="74"/>
      <c r="K87" s="157">
        <f>'Английский-4 2025 расклад '!N87</f>
        <v>1.0012999999999999</v>
      </c>
      <c r="L87" s="114"/>
      <c r="M87" s="88">
        <f>'Английский-4 2025 расклад '!O87</f>
        <v>3.23</v>
      </c>
    </row>
    <row r="88" spans="1:13" s="65" customFormat="1" ht="15" customHeight="1" x14ac:dyDescent="0.25">
      <c r="A88" s="68">
        <v>4</v>
      </c>
      <c r="B88" s="44">
        <v>60070</v>
      </c>
      <c r="C88" s="50" t="s">
        <v>115</v>
      </c>
      <c r="D88" s="73"/>
      <c r="E88" s="157">
        <f>'Английский-4 2025 расклад '!K88</f>
        <v>25</v>
      </c>
      <c r="F88" s="74"/>
      <c r="G88" s="157">
        <f>'Английский-4 2025 расклад '!L88</f>
        <v>20</v>
      </c>
      <c r="H88" s="114"/>
      <c r="I88" s="104">
        <f>'Английский-4 2025 расклад '!M88</f>
        <v>80</v>
      </c>
      <c r="J88" s="74"/>
      <c r="K88" s="157">
        <f>'Английский-4 2025 расклад '!N88</f>
        <v>0</v>
      </c>
      <c r="L88" s="114"/>
      <c r="M88" s="88">
        <f>'Английский-4 2025 расклад '!O88</f>
        <v>0</v>
      </c>
    </row>
    <row r="89" spans="1:13" s="65" customFormat="1" ht="15" customHeight="1" x14ac:dyDescent="0.25">
      <c r="A89" s="68">
        <v>5</v>
      </c>
      <c r="B89" s="44">
        <v>60180</v>
      </c>
      <c r="C89" s="50" t="s">
        <v>116</v>
      </c>
      <c r="D89" s="73"/>
      <c r="E89" s="157">
        <f>'Английский-4 2025 расклад '!K89</f>
        <v>50</v>
      </c>
      <c r="F89" s="74"/>
      <c r="G89" s="157">
        <f>'Английский-4 2025 расклад '!L89</f>
        <v>33</v>
      </c>
      <c r="H89" s="114"/>
      <c r="I89" s="104">
        <f>'Английский-4 2025 расклад '!M89</f>
        <v>66</v>
      </c>
      <c r="J89" s="74"/>
      <c r="K89" s="157">
        <f>'Английский-4 2025 расклад '!N89</f>
        <v>2</v>
      </c>
      <c r="L89" s="114"/>
      <c r="M89" s="88">
        <f>'Английский-4 2025 расклад '!O89</f>
        <v>4</v>
      </c>
    </row>
    <row r="90" spans="1:13" s="65" customFormat="1" ht="15" customHeight="1" x14ac:dyDescent="0.25">
      <c r="A90" s="68">
        <v>6</v>
      </c>
      <c r="B90" s="44">
        <v>60240</v>
      </c>
      <c r="C90" s="50" t="s">
        <v>117</v>
      </c>
      <c r="D90" s="73"/>
      <c r="E90" s="157">
        <f>'Английский-4 2025 расклад '!K90</f>
        <v>54</v>
      </c>
      <c r="F90" s="74"/>
      <c r="G90" s="157">
        <f>'Английский-4 2025 расклад '!L90</f>
        <v>39.997799999999998</v>
      </c>
      <c r="H90" s="114"/>
      <c r="I90" s="104">
        <f>'Английский-4 2025 расклад '!M90</f>
        <v>74.069999999999993</v>
      </c>
      <c r="J90" s="74"/>
      <c r="K90" s="157">
        <f>'Английский-4 2025 расклад '!N90</f>
        <v>1.9980000000000002</v>
      </c>
      <c r="L90" s="114"/>
      <c r="M90" s="88">
        <f>'Английский-4 2025 расклад '!O90</f>
        <v>3.7</v>
      </c>
    </row>
    <row r="91" spans="1:13" s="65" customFormat="1" ht="15" customHeight="1" x14ac:dyDescent="0.25">
      <c r="A91" s="68">
        <v>7</v>
      </c>
      <c r="B91" s="44">
        <v>60560</v>
      </c>
      <c r="C91" s="50" t="s">
        <v>45</v>
      </c>
      <c r="D91" s="73"/>
      <c r="E91" s="157"/>
      <c r="F91" s="74"/>
      <c r="G91" s="157"/>
      <c r="H91" s="114"/>
      <c r="I91" s="104"/>
      <c r="J91" s="74"/>
      <c r="K91" s="157"/>
      <c r="L91" s="114"/>
      <c r="M91" s="88"/>
    </row>
    <row r="92" spans="1:13" s="65" customFormat="1" ht="15" customHeight="1" x14ac:dyDescent="0.25">
      <c r="A92" s="68">
        <v>8</v>
      </c>
      <c r="B92" s="44">
        <v>60660</v>
      </c>
      <c r="C92" s="50" t="s">
        <v>118</v>
      </c>
      <c r="D92" s="73"/>
      <c r="E92" s="157">
        <f>'Английский-4 2025 расклад '!K92</f>
        <v>26</v>
      </c>
      <c r="F92" s="74"/>
      <c r="G92" s="157">
        <f>'Английский-4 2025 расклад '!L92</f>
        <v>11.998999999999999</v>
      </c>
      <c r="H92" s="114"/>
      <c r="I92" s="104">
        <f>'Английский-4 2025 расклад '!M92</f>
        <v>46.15</v>
      </c>
      <c r="J92" s="74"/>
      <c r="K92" s="157">
        <f>'Английский-4 2025 расклад '!N92</f>
        <v>0</v>
      </c>
      <c r="L92" s="114"/>
      <c r="M92" s="88">
        <f>'Английский-4 2025 расклад '!O92</f>
        <v>0</v>
      </c>
    </row>
    <row r="93" spans="1:13" s="65" customFormat="1" ht="15" customHeight="1" x14ac:dyDescent="0.25">
      <c r="A93" s="68">
        <v>9</v>
      </c>
      <c r="B93" s="44">
        <v>60001</v>
      </c>
      <c r="C93" s="50" t="s">
        <v>119</v>
      </c>
      <c r="D93" s="73"/>
      <c r="E93" s="157">
        <f>'Английский-4 2025 расклад '!K93</f>
        <v>24</v>
      </c>
      <c r="F93" s="74"/>
      <c r="G93" s="157">
        <f>'Английский-4 2025 расклад '!L93</f>
        <v>13.9992</v>
      </c>
      <c r="H93" s="114"/>
      <c r="I93" s="104">
        <f>'Английский-4 2025 расклад '!M93</f>
        <v>58.33</v>
      </c>
      <c r="J93" s="74"/>
      <c r="K93" s="157">
        <f>'Английский-4 2025 расклад '!N93</f>
        <v>1.0007999999999999</v>
      </c>
      <c r="L93" s="114"/>
      <c r="M93" s="88">
        <f>'Английский-4 2025 расклад '!O93</f>
        <v>4.17</v>
      </c>
    </row>
    <row r="94" spans="1:13" s="65" customFormat="1" ht="15" customHeight="1" x14ac:dyDescent="0.25">
      <c r="A94" s="68">
        <v>10</v>
      </c>
      <c r="B94" s="44">
        <v>60850</v>
      </c>
      <c r="C94" s="52" t="s">
        <v>120</v>
      </c>
      <c r="D94" s="73"/>
      <c r="E94" s="157">
        <f>'Английский-4 2025 расклад '!K94</f>
        <v>24</v>
      </c>
      <c r="F94" s="74"/>
      <c r="G94" s="157">
        <f>'Английский-4 2025 расклад '!L94</f>
        <v>10.0008</v>
      </c>
      <c r="H94" s="114"/>
      <c r="I94" s="104">
        <f>'Английский-4 2025 расклад '!M94</f>
        <v>41.67</v>
      </c>
      <c r="J94" s="74"/>
      <c r="K94" s="157">
        <f>'Английский-4 2025 расклад '!N94</f>
        <v>1.9992000000000001</v>
      </c>
      <c r="L94" s="114"/>
      <c r="M94" s="88">
        <f>'Английский-4 2025 расклад '!O94</f>
        <v>8.33</v>
      </c>
    </row>
    <row r="95" spans="1:13" s="65" customFormat="1" ht="15" customHeight="1" x14ac:dyDescent="0.25">
      <c r="A95" s="68">
        <v>11</v>
      </c>
      <c r="B95" s="44">
        <v>60910</v>
      </c>
      <c r="C95" s="50" t="s">
        <v>46</v>
      </c>
      <c r="D95" s="73"/>
      <c r="E95" s="157">
        <f>'Английский-4 2025 расклад '!K95</f>
        <v>18</v>
      </c>
      <c r="F95" s="74"/>
      <c r="G95" s="157">
        <f>'Английский-4 2025 расклад '!L95</f>
        <v>1.9997999999999998</v>
      </c>
      <c r="H95" s="114"/>
      <c r="I95" s="104">
        <f>'Английский-4 2025 расклад '!M95</f>
        <v>11.11</v>
      </c>
      <c r="J95" s="74"/>
      <c r="K95" s="157">
        <f>'Английский-4 2025 расклад '!N95</f>
        <v>7.0001999999999995</v>
      </c>
      <c r="L95" s="114"/>
      <c r="M95" s="88">
        <f>'Английский-4 2025 расклад '!O95</f>
        <v>38.89</v>
      </c>
    </row>
    <row r="96" spans="1:13" s="65" customFormat="1" ht="15" customHeight="1" x14ac:dyDescent="0.25">
      <c r="A96" s="68">
        <v>12</v>
      </c>
      <c r="B96" s="44">
        <v>60980</v>
      </c>
      <c r="C96" s="50" t="s">
        <v>47</v>
      </c>
      <c r="D96" s="73"/>
      <c r="E96" s="157"/>
      <c r="F96" s="74"/>
      <c r="G96" s="157"/>
      <c r="H96" s="114"/>
      <c r="I96" s="104"/>
      <c r="J96" s="74"/>
      <c r="K96" s="157"/>
      <c r="L96" s="114"/>
      <c r="M96" s="88"/>
    </row>
    <row r="97" spans="1:13" s="65" customFormat="1" ht="15" customHeight="1" x14ac:dyDescent="0.25">
      <c r="A97" s="68">
        <v>13</v>
      </c>
      <c r="B97" s="44">
        <v>61080</v>
      </c>
      <c r="C97" s="50" t="s">
        <v>121</v>
      </c>
      <c r="D97" s="73"/>
      <c r="E97" s="157">
        <f>'Английский-4 2025 расклад '!K97</f>
        <v>51</v>
      </c>
      <c r="F97" s="74"/>
      <c r="G97" s="157">
        <f>'Английский-4 2025 расклад '!L97</f>
        <v>32.997</v>
      </c>
      <c r="H97" s="114"/>
      <c r="I97" s="104">
        <f>'Английский-4 2025 расклад '!M97</f>
        <v>64.7</v>
      </c>
      <c r="J97" s="74"/>
      <c r="K97" s="157">
        <f>'Английский-4 2025 расклад '!N97</f>
        <v>0.99959999999999993</v>
      </c>
      <c r="L97" s="114"/>
      <c r="M97" s="88">
        <f>'Английский-4 2025 расклад '!O97</f>
        <v>1.96</v>
      </c>
    </row>
    <row r="98" spans="1:13" s="65" customFormat="1" ht="15" customHeight="1" x14ac:dyDescent="0.25">
      <c r="A98" s="68">
        <v>14</v>
      </c>
      <c r="B98" s="44">
        <v>61150</v>
      </c>
      <c r="C98" s="50" t="s">
        <v>122</v>
      </c>
      <c r="D98" s="73"/>
      <c r="E98" s="157">
        <f>'Английский-4 2025 расклад '!K98</f>
        <v>28</v>
      </c>
      <c r="F98" s="74"/>
      <c r="G98" s="157">
        <f>'Английский-4 2025 расклад '!L98</f>
        <v>23.002000000000002</v>
      </c>
      <c r="H98" s="114"/>
      <c r="I98" s="104">
        <f>'Английский-4 2025 расклад '!M98</f>
        <v>82.15</v>
      </c>
      <c r="J98" s="74"/>
      <c r="K98" s="157">
        <f>'Английский-4 2025 расклад '!N98</f>
        <v>0</v>
      </c>
      <c r="L98" s="114"/>
      <c r="M98" s="88">
        <f>'Английский-4 2025 расклад '!O98</f>
        <v>0</v>
      </c>
    </row>
    <row r="99" spans="1:13" s="65" customFormat="1" ht="15" customHeight="1" x14ac:dyDescent="0.25">
      <c r="A99" s="68">
        <v>15</v>
      </c>
      <c r="B99" s="44">
        <v>61210</v>
      </c>
      <c r="C99" s="50" t="s">
        <v>123</v>
      </c>
      <c r="D99" s="73"/>
      <c r="E99" s="157">
        <f>'Английский-4 2025 расклад '!K99</f>
        <v>29</v>
      </c>
      <c r="F99" s="74"/>
      <c r="G99" s="157">
        <f>'Английский-4 2025 расклад '!L99</f>
        <v>18.000300000000003</v>
      </c>
      <c r="H99" s="114"/>
      <c r="I99" s="104">
        <f>'Английский-4 2025 расклад '!M99</f>
        <v>62.070000000000007</v>
      </c>
      <c r="J99" s="74"/>
      <c r="K99" s="157">
        <f>'Английский-4 2025 расклад '!N99</f>
        <v>0</v>
      </c>
      <c r="L99" s="114"/>
      <c r="M99" s="88">
        <f>'Английский-4 2025 расклад '!O99</f>
        <v>0</v>
      </c>
    </row>
    <row r="100" spans="1:13" s="65" customFormat="1" ht="15" customHeight="1" x14ac:dyDescent="0.25">
      <c r="A100" s="68">
        <v>16</v>
      </c>
      <c r="B100" s="44">
        <v>61290</v>
      </c>
      <c r="C100" s="50" t="s">
        <v>48</v>
      </c>
      <c r="D100" s="73"/>
      <c r="E100" s="157">
        <f>'Английский-4 2025 расклад '!K100</f>
        <v>26</v>
      </c>
      <c r="F100" s="74"/>
      <c r="G100" s="157">
        <f>'Английский-4 2025 расклад '!L100</f>
        <v>9.001199999999999</v>
      </c>
      <c r="H100" s="114"/>
      <c r="I100" s="104">
        <f>'Английский-4 2025 расклад '!M100</f>
        <v>34.619999999999997</v>
      </c>
      <c r="J100" s="74"/>
      <c r="K100" s="157">
        <f>'Английский-4 2025 расклад '!N100</f>
        <v>1.9994000000000001</v>
      </c>
      <c r="L100" s="114"/>
      <c r="M100" s="88">
        <f>'Английский-4 2025 расклад '!O100</f>
        <v>7.69</v>
      </c>
    </row>
    <row r="101" spans="1:13" s="65" customFormat="1" ht="15" customHeight="1" x14ac:dyDescent="0.25">
      <c r="A101" s="68">
        <v>17</v>
      </c>
      <c r="B101" s="44">
        <v>61340</v>
      </c>
      <c r="C101" s="50" t="s">
        <v>124</v>
      </c>
      <c r="D101" s="73"/>
      <c r="E101" s="157">
        <f>'Английский-4 2025 расклад '!K101</f>
        <v>29</v>
      </c>
      <c r="F101" s="74"/>
      <c r="G101" s="157">
        <f>'Английский-4 2025 расклад '!L101</f>
        <v>14.001200000000001</v>
      </c>
      <c r="H101" s="114"/>
      <c r="I101" s="104">
        <f>'Английский-4 2025 расклад '!M101</f>
        <v>48.28</v>
      </c>
      <c r="J101" s="74"/>
      <c r="K101" s="157">
        <f>'Английский-4 2025 расклад '!N101</f>
        <v>4.9996</v>
      </c>
      <c r="L101" s="114"/>
      <c r="M101" s="88">
        <f>'Английский-4 2025 расклад '!O101</f>
        <v>17.239999999999998</v>
      </c>
    </row>
    <row r="102" spans="1:13" s="65" customFormat="1" ht="15" customHeight="1" x14ac:dyDescent="0.25">
      <c r="A102" s="68">
        <v>18</v>
      </c>
      <c r="B102" s="44">
        <v>61390</v>
      </c>
      <c r="C102" s="50" t="s">
        <v>125</v>
      </c>
      <c r="D102" s="73"/>
      <c r="E102" s="157">
        <f>'Английский-4 2025 расклад '!K102</f>
        <v>20</v>
      </c>
      <c r="F102" s="74"/>
      <c r="G102" s="157">
        <f>'Английский-4 2025 расклад '!L102</f>
        <v>16</v>
      </c>
      <c r="H102" s="114"/>
      <c r="I102" s="104">
        <f>'Английский-4 2025 расклад '!M102</f>
        <v>80</v>
      </c>
      <c r="J102" s="74"/>
      <c r="K102" s="157">
        <f>'Английский-4 2025 расклад '!N102</f>
        <v>1</v>
      </c>
      <c r="L102" s="114"/>
      <c r="M102" s="88">
        <f>'Английский-4 2025 расклад '!O102</f>
        <v>5</v>
      </c>
    </row>
    <row r="103" spans="1:13" s="65" customFormat="1" ht="15" customHeight="1" x14ac:dyDescent="0.25">
      <c r="A103" s="68">
        <v>19</v>
      </c>
      <c r="B103" s="44">
        <v>61410</v>
      </c>
      <c r="C103" s="50" t="s">
        <v>126</v>
      </c>
      <c r="D103" s="73"/>
      <c r="E103" s="157">
        <f>'Английский-4 2025 расклад '!K103</f>
        <v>27</v>
      </c>
      <c r="F103" s="74"/>
      <c r="G103" s="157">
        <f>'Английский-4 2025 расклад '!L103</f>
        <v>18.000900000000001</v>
      </c>
      <c r="H103" s="114"/>
      <c r="I103" s="104">
        <f>'Английский-4 2025 расклад '!M103</f>
        <v>66.67</v>
      </c>
      <c r="J103" s="74"/>
      <c r="K103" s="157">
        <f>'Английский-4 2025 расклад '!N103</f>
        <v>0.99900000000000011</v>
      </c>
      <c r="L103" s="114"/>
      <c r="M103" s="88">
        <f>'Английский-4 2025 расклад '!O103</f>
        <v>3.7</v>
      </c>
    </row>
    <row r="104" spans="1:13" s="65" customFormat="1" ht="15" customHeight="1" x14ac:dyDescent="0.25">
      <c r="A104" s="68">
        <v>20</v>
      </c>
      <c r="B104" s="44">
        <v>61430</v>
      </c>
      <c r="C104" s="50" t="s">
        <v>66</v>
      </c>
      <c r="D104" s="73"/>
      <c r="E104" s="157">
        <f>'Английский-4 2025 расклад '!K104</f>
        <v>55</v>
      </c>
      <c r="F104" s="74"/>
      <c r="G104" s="157">
        <f>'Английский-4 2025 расклад '!L104</f>
        <v>42.999000000000002</v>
      </c>
      <c r="H104" s="114"/>
      <c r="I104" s="104">
        <f>'Английский-4 2025 расклад '!M104</f>
        <v>78.180000000000007</v>
      </c>
      <c r="J104" s="74"/>
      <c r="K104" s="157">
        <f>'Английский-4 2025 расклад '!N104</f>
        <v>0</v>
      </c>
      <c r="L104" s="114"/>
      <c r="M104" s="88">
        <f>'Английский-4 2025 расклад '!O104</f>
        <v>0</v>
      </c>
    </row>
    <row r="105" spans="1:13" s="65" customFormat="1" ht="15" customHeight="1" x14ac:dyDescent="0.25">
      <c r="A105" s="68">
        <v>21</v>
      </c>
      <c r="B105" s="44">
        <v>61440</v>
      </c>
      <c r="C105" s="50" t="s">
        <v>127</v>
      </c>
      <c r="D105" s="73"/>
      <c r="E105" s="157">
        <f>'Английский-4 2025 расклад '!K105</f>
        <v>64</v>
      </c>
      <c r="F105" s="74"/>
      <c r="G105" s="157">
        <f>'Английский-4 2025 расклад '!L105</f>
        <v>48.998400000000004</v>
      </c>
      <c r="H105" s="114"/>
      <c r="I105" s="104">
        <f>'Английский-4 2025 расклад '!M105</f>
        <v>76.56</v>
      </c>
      <c r="J105" s="74"/>
      <c r="K105" s="157">
        <f>'Английский-4 2025 расклад '!N105</f>
        <v>0.99840000000000007</v>
      </c>
      <c r="L105" s="114"/>
      <c r="M105" s="88">
        <f>'Английский-4 2025 расклад '!O105</f>
        <v>1.56</v>
      </c>
    </row>
    <row r="106" spans="1:13" s="65" customFormat="1" ht="15" customHeight="1" x14ac:dyDescent="0.25">
      <c r="A106" s="68">
        <v>22</v>
      </c>
      <c r="B106" s="44">
        <v>61450</v>
      </c>
      <c r="C106" s="50" t="s">
        <v>65</v>
      </c>
      <c r="D106" s="73"/>
      <c r="E106" s="157">
        <f>'Английский-4 2025 расклад '!K106</f>
        <v>49</v>
      </c>
      <c r="F106" s="74"/>
      <c r="G106" s="157">
        <f>'Английский-4 2025 расклад '!L106</f>
        <v>32.001899999999999</v>
      </c>
      <c r="H106" s="114"/>
      <c r="I106" s="104">
        <f>'Английский-4 2025 расклад '!M106</f>
        <v>65.31</v>
      </c>
      <c r="J106" s="74"/>
      <c r="K106" s="157">
        <f>'Английский-4 2025 расклад '!N106</f>
        <v>0.99960000000000004</v>
      </c>
      <c r="L106" s="114"/>
      <c r="M106" s="88">
        <f>'Английский-4 2025 расклад '!O106</f>
        <v>2.04</v>
      </c>
    </row>
    <row r="107" spans="1:13" s="65" customFormat="1" ht="15" customHeight="1" x14ac:dyDescent="0.25">
      <c r="A107" s="68">
        <v>23</v>
      </c>
      <c r="B107" s="44">
        <v>61470</v>
      </c>
      <c r="C107" s="50" t="s">
        <v>49</v>
      </c>
      <c r="D107" s="73"/>
      <c r="E107" s="157">
        <f>'Английский-4 2025 расклад '!K107</f>
        <v>28</v>
      </c>
      <c r="F107" s="74"/>
      <c r="G107" s="157">
        <f>'Английский-4 2025 расклад '!L107</f>
        <v>14.999600000000001</v>
      </c>
      <c r="H107" s="114"/>
      <c r="I107" s="104">
        <f>'Английский-4 2025 расклад '!M107</f>
        <v>53.57</v>
      </c>
      <c r="J107" s="74"/>
      <c r="K107" s="157">
        <f>'Английский-4 2025 расклад '!N107</f>
        <v>0.99959999999999993</v>
      </c>
      <c r="L107" s="114"/>
      <c r="M107" s="88">
        <f>'Английский-4 2025 расклад '!O107</f>
        <v>3.57</v>
      </c>
    </row>
    <row r="108" spans="1:13" s="65" customFormat="1" ht="15" customHeight="1" x14ac:dyDescent="0.25">
      <c r="A108" s="68">
        <v>24</v>
      </c>
      <c r="B108" s="44">
        <v>61490</v>
      </c>
      <c r="C108" s="50" t="s">
        <v>67</v>
      </c>
      <c r="D108" s="73"/>
      <c r="E108" s="157">
        <f>'Английский-4 2025 расклад '!K108</f>
        <v>55</v>
      </c>
      <c r="F108" s="74"/>
      <c r="G108" s="157">
        <f>'Английский-4 2025 расклад '!L108</f>
        <v>25.998500000000003</v>
      </c>
      <c r="H108" s="114"/>
      <c r="I108" s="104">
        <f>'Английский-4 2025 расклад '!M108</f>
        <v>47.27</v>
      </c>
      <c r="J108" s="74"/>
      <c r="K108" s="157">
        <f>'Английский-4 2025 расклад '!N108</f>
        <v>9.9990000000000006</v>
      </c>
      <c r="L108" s="114"/>
      <c r="M108" s="88">
        <f>'Английский-4 2025 расклад '!O108</f>
        <v>18.18</v>
      </c>
    </row>
    <row r="109" spans="1:13" s="65" customFormat="1" ht="15" customHeight="1" x14ac:dyDescent="0.25">
      <c r="A109" s="68">
        <v>25</v>
      </c>
      <c r="B109" s="44">
        <v>61500</v>
      </c>
      <c r="C109" s="50" t="s">
        <v>68</v>
      </c>
      <c r="D109" s="73"/>
      <c r="E109" s="157">
        <f>'Английский-4 2025 расклад '!K109</f>
        <v>88</v>
      </c>
      <c r="F109" s="74"/>
      <c r="G109" s="157">
        <f>'Английский-4 2025 расклад '!L109</f>
        <v>62.999200000000002</v>
      </c>
      <c r="H109" s="114"/>
      <c r="I109" s="104">
        <f>'Английский-4 2025 расклад '!M109</f>
        <v>71.59</v>
      </c>
      <c r="J109" s="74"/>
      <c r="K109" s="157">
        <f>'Английский-4 2025 расклад '!N109</f>
        <v>7.9991999999999992</v>
      </c>
      <c r="L109" s="114"/>
      <c r="M109" s="88">
        <f>'Английский-4 2025 расклад '!O109</f>
        <v>9.09</v>
      </c>
    </row>
    <row r="110" spans="1:13" s="65" customFormat="1" ht="15" customHeight="1" x14ac:dyDescent="0.25">
      <c r="A110" s="68">
        <v>26</v>
      </c>
      <c r="B110" s="44">
        <v>61510</v>
      </c>
      <c r="C110" s="50" t="s">
        <v>50</v>
      </c>
      <c r="D110" s="73"/>
      <c r="E110" s="157">
        <f>'Английский-4 2025 расклад '!K110</f>
        <v>45</v>
      </c>
      <c r="F110" s="74"/>
      <c r="G110" s="157">
        <f>'Английский-4 2025 расклад '!L110</f>
        <v>36</v>
      </c>
      <c r="H110" s="114"/>
      <c r="I110" s="104">
        <f>'Английский-4 2025 расклад '!M110</f>
        <v>80</v>
      </c>
      <c r="J110" s="74"/>
      <c r="K110" s="157">
        <f>'Английский-4 2025 расклад '!N110</f>
        <v>0.99900000000000011</v>
      </c>
      <c r="L110" s="114"/>
      <c r="M110" s="88">
        <f>'Английский-4 2025 расклад '!O110</f>
        <v>2.2200000000000002</v>
      </c>
    </row>
    <row r="111" spans="1:13" s="65" customFormat="1" ht="15" customHeight="1" x14ac:dyDescent="0.25">
      <c r="A111" s="68">
        <v>27</v>
      </c>
      <c r="B111" s="71">
        <v>61520</v>
      </c>
      <c r="C111" s="50" t="s">
        <v>128</v>
      </c>
      <c r="D111" s="73"/>
      <c r="E111" s="157">
        <f>'Английский-4 2025 расклад '!K111</f>
        <v>55</v>
      </c>
      <c r="F111" s="74"/>
      <c r="G111" s="157">
        <f>'Английский-4 2025 расклад '!L111</f>
        <v>45.000999999999998</v>
      </c>
      <c r="H111" s="114"/>
      <c r="I111" s="104">
        <f>'Английский-4 2025 расклад '!M111</f>
        <v>81.819999999999993</v>
      </c>
      <c r="J111" s="74"/>
      <c r="K111" s="157">
        <f>'Английский-4 2025 расклад '!N111</f>
        <v>0</v>
      </c>
      <c r="L111" s="114"/>
      <c r="M111" s="88">
        <f>'Английский-4 2025 расклад '!O111</f>
        <v>0</v>
      </c>
    </row>
    <row r="112" spans="1:13" s="65" customFormat="1" ht="15" customHeight="1" x14ac:dyDescent="0.25">
      <c r="A112" s="68">
        <v>28</v>
      </c>
      <c r="B112" s="44">
        <v>61540</v>
      </c>
      <c r="C112" s="72" t="s">
        <v>129</v>
      </c>
      <c r="D112" s="73"/>
      <c r="E112" s="157">
        <f>'Английский-4 2025 расклад '!K112</f>
        <v>50</v>
      </c>
      <c r="F112" s="74"/>
      <c r="G112" s="157">
        <f>'Английский-4 2025 расклад '!L112</f>
        <v>37</v>
      </c>
      <c r="H112" s="114"/>
      <c r="I112" s="104">
        <f>'Английский-4 2025 расклад '!M112</f>
        <v>74</v>
      </c>
      <c r="J112" s="74"/>
      <c r="K112" s="157">
        <f>'Английский-4 2025 расклад '!N112</f>
        <v>1</v>
      </c>
      <c r="L112" s="114"/>
      <c r="M112" s="88">
        <f>'Английский-4 2025 расклад '!O112</f>
        <v>2</v>
      </c>
    </row>
    <row r="113" spans="1:13" s="65" customFormat="1" ht="15" customHeight="1" x14ac:dyDescent="0.25">
      <c r="A113" s="68">
        <v>29</v>
      </c>
      <c r="B113" s="44">
        <v>61560</v>
      </c>
      <c r="C113" s="72" t="s">
        <v>130</v>
      </c>
      <c r="D113" s="73"/>
      <c r="E113" s="157">
        <f>'Английский-4 2025 расклад '!K113</f>
        <v>111</v>
      </c>
      <c r="F113" s="74"/>
      <c r="G113" s="157">
        <f>'Английский-4 2025 расклад '!L113</f>
        <v>68.009700000000009</v>
      </c>
      <c r="H113" s="114"/>
      <c r="I113" s="104">
        <f>'Английский-4 2025 расклад '!M113</f>
        <v>61.27</v>
      </c>
      <c r="J113" s="74"/>
      <c r="K113" s="157">
        <f>'Английский-4 2025 расклад '!N113</f>
        <v>3.9960000000000004</v>
      </c>
      <c r="L113" s="114"/>
      <c r="M113" s="88">
        <f>'Английский-4 2025 расклад '!O113</f>
        <v>3.6</v>
      </c>
    </row>
    <row r="114" spans="1:13" s="175" customFormat="1" ht="15" customHeight="1" x14ac:dyDescent="0.25">
      <c r="A114" s="176">
        <v>30</v>
      </c>
      <c r="B114" s="178">
        <v>61570</v>
      </c>
      <c r="C114" s="180" t="s">
        <v>131</v>
      </c>
      <c r="D114" s="77"/>
      <c r="E114" s="158">
        <f>'Английский-4 2025 расклад '!K114</f>
        <v>85</v>
      </c>
      <c r="F114" s="78"/>
      <c r="G114" s="158">
        <f>'Английский-4 2025 расклад '!L114</f>
        <v>58.004000000000005</v>
      </c>
      <c r="H114" s="115"/>
      <c r="I114" s="105">
        <f>'Английский-4 2025 расклад '!M114</f>
        <v>68.240000000000009</v>
      </c>
      <c r="J114" s="78"/>
      <c r="K114" s="158">
        <f>'Английский-4 2025 расклад '!N114</f>
        <v>6.0010000000000003</v>
      </c>
      <c r="L114" s="115"/>
      <c r="M114" s="171">
        <f>'Английский-4 2025 расклад '!O114</f>
        <v>7.06</v>
      </c>
    </row>
    <row r="115" spans="1:13" s="65" customFormat="1" ht="15" customHeight="1" thickBot="1" x14ac:dyDescent="0.3">
      <c r="A115" s="177">
        <v>31</v>
      </c>
      <c r="B115" s="49">
        <v>61600</v>
      </c>
      <c r="C115" s="72" t="s">
        <v>150</v>
      </c>
      <c r="D115" s="77"/>
      <c r="E115" s="158">
        <f>'Английский-4 2025 расклад '!K115</f>
        <v>27</v>
      </c>
      <c r="F115" s="78"/>
      <c r="G115" s="158">
        <f>'Английский-4 2025 расклад '!L115</f>
        <v>21.999599999999997</v>
      </c>
      <c r="H115" s="115"/>
      <c r="I115" s="105">
        <f>'Английский-4 2025 расклад '!M115</f>
        <v>81.47999999999999</v>
      </c>
      <c r="J115" s="78"/>
      <c r="K115" s="158">
        <f>'Английский-4 2025 расклад '!N115</f>
        <v>0</v>
      </c>
      <c r="L115" s="115"/>
      <c r="M115" s="171">
        <f>'Английский-4 2025 расклад '!O115</f>
        <v>0</v>
      </c>
    </row>
    <row r="116" spans="1:13" s="65" customFormat="1" ht="15" customHeight="1" thickBot="1" x14ac:dyDescent="0.3">
      <c r="A116" s="35"/>
      <c r="B116" s="54"/>
      <c r="C116" s="33" t="s">
        <v>64</v>
      </c>
      <c r="D116" s="160"/>
      <c r="E116" s="162">
        <f>'Английский-4 2025 расклад '!K116</f>
        <v>318</v>
      </c>
      <c r="F116" s="122"/>
      <c r="G116" s="162">
        <f>'Английский-4 2025 расклад '!L116</f>
        <v>216.98869999999999</v>
      </c>
      <c r="H116" s="164"/>
      <c r="I116" s="163">
        <f>'Английский-4 2025 расклад '!M116</f>
        <v>77.462857142857132</v>
      </c>
      <c r="J116" s="122"/>
      <c r="K116" s="162">
        <f>'Английский-4 2025 расклад '!N116</f>
        <v>10.0029</v>
      </c>
      <c r="L116" s="164"/>
      <c r="M116" s="169">
        <f>'Английский-4 2025 расклад '!O116</f>
        <v>4.4633333333333338</v>
      </c>
    </row>
    <row r="117" spans="1:13" s="65" customFormat="1" ht="15" customHeight="1" x14ac:dyDescent="0.25">
      <c r="A117" s="67">
        <v>1</v>
      </c>
      <c r="B117" s="15">
        <v>70020</v>
      </c>
      <c r="C117" s="12" t="s">
        <v>51</v>
      </c>
      <c r="D117" s="79"/>
      <c r="E117" s="101">
        <f>'Английский-4 2025 расклад '!K117</f>
        <v>27</v>
      </c>
      <c r="F117" s="80"/>
      <c r="G117" s="156">
        <f>'Английский-4 2025 расклад '!L117</f>
        <v>22.9986</v>
      </c>
      <c r="H117" s="166"/>
      <c r="I117" s="183">
        <f>'Английский-4 2025 расклад '!M117</f>
        <v>85.18</v>
      </c>
      <c r="J117" s="80"/>
      <c r="K117" s="156">
        <f>'Английский-4 2025 расклад '!N117</f>
        <v>0.99900000000000011</v>
      </c>
      <c r="L117" s="113"/>
      <c r="M117" s="170">
        <f>'Английский-4 2025 расклад '!O117</f>
        <v>3.7</v>
      </c>
    </row>
    <row r="118" spans="1:13" s="65" customFormat="1" ht="15" customHeight="1" x14ac:dyDescent="0.25">
      <c r="A118" s="68">
        <v>2</v>
      </c>
      <c r="B118" s="44">
        <v>70110</v>
      </c>
      <c r="C118" s="13" t="s">
        <v>54</v>
      </c>
      <c r="D118" s="73"/>
      <c r="E118" s="157">
        <f>'Английский-4 2025 расклад '!K118</f>
        <v>28</v>
      </c>
      <c r="F118" s="74"/>
      <c r="G118" s="157">
        <f>'Английский-4 2025 расклад '!L118</f>
        <v>28</v>
      </c>
      <c r="H118" s="114"/>
      <c r="I118" s="104">
        <f>'Английский-4 2025 расклад '!M118</f>
        <v>100</v>
      </c>
      <c r="J118" s="74"/>
      <c r="K118" s="157">
        <f>'Английский-4 2025 расклад '!N118</f>
        <v>0</v>
      </c>
      <c r="L118" s="114"/>
      <c r="M118" s="88">
        <f>'Английский-4 2025 расклад '!O118</f>
        <v>0</v>
      </c>
    </row>
    <row r="119" spans="1:13" s="65" customFormat="1" ht="15" customHeight="1" x14ac:dyDescent="0.25">
      <c r="A119" s="68">
        <v>3</v>
      </c>
      <c r="B119" s="44">
        <v>70021</v>
      </c>
      <c r="C119" s="13" t="s">
        <v>52</v>
      </c>
      <c r="D119" s="73"/>
      <c r="E119" s="157"/>
      <c r="F119" s="74"/>
      <c r="G119" s="157"/>
      <c r="H119" s="114"/>
      <c r="I119" s="104"/>
      <c r="J119" s="74"/>
      <c r="K119" s="157"/>
      <c r="L119" s="114"/>
      <c r="M119" s="88"/>
    </row>
    <row r="120" spans="1:13" s="65" customFormat="1" ht="15" customHeight="1" x14ac:dyDescent="0.25">
      <c r="A120" s="68">
        <v>4</v>
      </c>
      <c r="B120" s="44">
        <v>70040</v>
      </c>
      <c r="C120" s="13" t="s">
        <v>53</v>
      </c>
      <c r="D120" s="73"/>
      <c r="E120" s="157">
        <f>'Английский-4 2025 расклад '!K120</f>
        <v>26</v>
      </c>
      <c r="F120" s="74"/>
      <c r="G120" s="157">
        <f>'Английский-4 2025 расклад '!L120</f>
        <v>21.9986</v>
      </c>
      <c r="H120" s="114"/>
      <c r="I120" s="104">
        <f>'Английский-4 2025 расклад '!M120</f>
        <v>84.61</v>
      </c>
      <c r="J120" s="74"/>
      <c r="K120" s="157">
        <f>'Английский-4 2025 расклад '!N120</f>
        <v>0</v>
      </c>
      <c r="L120" s="114"/>
      <c r="M120" s="88">
        <f>'Английский-4 2025 расклад '!O120</f>
        <v>0</v>
      </c>
    </row>
    <row r="121" spans="1:13" s="65" customFormat="1" ht="15" customHeight="1" x14ac:dyDescent="0.25">
      <c r="A121" s="68">
        <v>5</v>
      </c>
      <c r="B121" s="44">
        <v>70100</v>
      </c>
      <c r="C121" s="13" t="s">
        <v>132</v>
      </c>
      <c r="D121" s="73"/>
      <c r="E121" s="157">
        <f>'Английский-4 2025 расклад '!K121</f>
        <v>23</v>
      </c>
      <c r="F121" s="74"/>
      <c r="G121" s="157">
        <f>'Английский-4 2025 расклад '!L121</f>
        <v>17.9998</v>
      </c>
      <c r="H121" s="114"/>
      <c r="I121" s="104">
        <f>'Английский-4 2025 расклад '!M121</f>
        <v>78.260000000000005</v>
      </c>
      <c r="J121" s="74"/>
      <c r="K121" s="157">
        <f>'Английский-4 2025 расклад '!N121</f>
        <v>0</v>
      </c>
      <c r="L121" s="114"/>
      <c r="M121" s="88">
        <f>'Английский-4 2025 расклад '!O121</f>
        <v>0</v>
      </c>
    </row>
    <row r="122" spans="1:13" s="65" customFormat="1" ht="15" customHeight="1" x14ac:dyDescent="0.25">
      <c r="A122" s="68">
        <v>6</v>
      </c>
      <c r="B122" s="48">
        <v>70270</v>
      </c>
      <c r="C122" s="13" t="s">
        <v>55</v>
      </c>
      <c r="D122" s="73"/>
      <c r="E122" s="157">
        <f>'Английский-4 2025 расклад '!K122</f>
        <v>21</v>
      </c>
      <c r="F122" s="74"/>
      <c r="G122" s="157">
        <f>'Английский-4 2025 расклад '!L122</f>
        <v>16.999500000000001</v>
      </c>
      <c r="H122" s="114"/>
      <c r="I122" s="104">
        <f>'Английский-4 2025 расклад '!M122</f>
        <v>80.95</v>
      </c>
      <c r="J122" s="74"/>
      <c r="K122" s="157">
        <f>'Английский-4 2025 расклад '!N122</f>
        <v>0</v>
      </c>
      <c r="L122" s="114"/>
      <c r="M122" s="88">
        <f>'Английский-4 2025 расклад '!O122</f>
        <v>0</v>
      </c>
    </row>
    <row r="123" spans="1:13" s="65" customFormat="1" ht="15" customHeight="1" x14ac:dyDescent="0.25">
      <c r="A123" s="68">
        <v>7</v>
      </c>
      <c r="B123" s="48">
        <v>70510</v>
      </c>
      <c r="C123" s="13" t="s">
        <v>56</v>
      </c>
      <c r="D123" s="73"/>
      <c r="E123" s="157"/>
      <c r="F123" s="74"/>
      <c r="G123" s="157"/>
      <c r="H123" s="114"/>
      <c r="I123" s="104"/>
      <c r="J123" s="74"/>
      <c r="K123" s="157"/>
      <c r="L123" s="114"/>
      <c r="M123" s="88"/>
    </row>
    <row r="124" spans="1:13" s="65" customFormat="1" ht="15" customHeight="1" x14ac:dyDescent="0.25">
      <c r="A124" s="68">
        <v>8</v>
      </c>
      <c r="B124" s="48">
        <v>10880</v>
      </c>
      <c r="C124" s="165" t="s">
        <v>133</v>
      </c>
      <c r="D124" s="73"/>
      <c r="E124" s="157">
        <f>'Английский-4 2025 расклад '!K124</f>
        <v>101</v>
      </c>
      <c r="F124" s="74"/>
      <c r="G124" s="157">
        <f>'Английский-4 2025 расклад '!L124</f>
        <v>53.994599999999998</v>
      </c>
      <c r="H124" s="114"/>
      <c r="I124" s="104">
        <f>'Английский-4 2025 расклад '!M124</f>
        <v>53.46</v>
      </c>
      <c r="J124" s="74"/>
      <c r="K124" s="157">
        <f>'Английский-4 2025 расклад '!N124</f>
        <v>0.9998999999999999</v>
      </c>
      <c r="L124" s="114"/>
      <c r="M124" s="88">
        <f>'Английский-4 2025 расклад '!O124</f>
        <v>0.99</v>
      </c>
    </row>
    <row r="125" spans="1:13" s="65" customFormat="1" ht="15" customHeight="1" thickBot="1" x14ac:dyDescent="0.3">
      <c r="A125" s="69">
        <v>9</v>
      </c>
      <c r="B125" s="49">
        <v>10890</v>
      </c>
      <c r="C125" s="14" t="s">
        <v>134</v>
      </c>
      <c r="D125" s="93"/>
      <c r="E125" s="159">
        <f>'Английский-4 2025 расклад '!K125</f>
        <v>92</v>
      </c>
      <c r="F125" s="94"/>
      <c r="G125" s="159">
        <f>'Английский-4 2025 расклад '!L125</f>
        <v>54.997600000000006</v>
      </c>
      <c r="H125" s="116"/>
      <c r="I125" s="106">
        <f>'Английский-4 2025 расклад '!M125</f>
        <v>59.78</v>
      </c>
      <c r="J125" s="94"/>
      <c r="K125" s="159">
        <f>'Английский-4 2025 расклад '!N125</f>
        <v>8.0039999999999996</v>
      </c>
      <c r="L125" s="116"/>
      <c r="M125" s="172">
        <f>'Английский-4 2025 расклад '!O125</f>
        <v>8.6999999999999993</v>
      </c>
    </row>
    <row r="126" spans="1:13" ht="15" customHeight="1" x14ac:dyDescent="0.25">
      <c r="A126" s="24"/>
      <c r="B126" s="24"/>
      <c r="C126" s="81"/>
      <c r="D126" s="82"/>
      <c r="E126" s="82"/>
      <c r="F126" s="82"/>
      <c r="G126" s="82"/>
      <c r="H126" s="83"/>
      <c r="I126" s="83"/>
      <c r="J126" s="82"/>
      <c r="K126" s="82"/>
      <c r="L126" s="83"/>
    </row>
    <row r="127" spans="1:13" ht="15" customHeight="1" x14ac:dyDescent="0.25">
      <c r="A127" s="24"/>
      <c r="B127" s="24"/>
      <c r="C127" s="24"/>
      <c r="H127" s="58"/>
      <c r="I127" s="179"/>
    </row>
    <row r="128" spans="1:13" x14ac:dyDescent="0.25">
      <c r="A128" s="21"/>
      <c r="B128" s="21"/>
      <c r="C128" s="21"/>
    </row>
  </sheetData>
  <mergeCells count="9">
    <mergeCell ref="A4:A5"/>
    <mergeCell ref="B4:B5"/>
    <mergeCell ref="C4:C5"/>
    <mergeCell ref="B6:C6"/>
    <mergeCell ref="D4:E4"/>
    <mergeCell ref="F4:G4"/>
    <mergeCell ref="H4:I4"/>
    <mergeCell ref="J4:K4"/>
    <mergeCell ref="L4:M4"/>
  </mergeCells>
  <conditionalFormatting sqref="H7:H125">
    <cfRule type="cellIs" dxfId="32" priority="42" operator="between">
      <formula>50</formula>
      <formula>$H$6</formula>
    </cfRule>
    <cfRule type="cellIs" dxfId="31" priority="43" operator="between">
      <formula>$H$6</formula>
      <formula>90</formula>
    </cfRule>
  </conditionalFormatting>
  <conditionalFormatting sqref="H117 H7:I116 H118:I125">
    <cfRule type="cellIs" dxfId="30" priority="1" stopIfTrue="1" operator="equal">
      <formula>"-"</formula>
    </cfRule>
    <cfRule type="containsBlanks" dxfId="29" priority="2" stopIfTrue="1">
      <formula>LEN(TRIM(H7))=0</formula>
    </cfRule>
    <cfRule type="cellIs" dxfId="28" priority="3" stopIfTrue="1" operator="between">
      <formula>90</formula>
      <formula>$I$6</formula>
    </cfRule>
    <cfRule type="cellIs" dxfId="27" priority="4" stopIfTrue="1" operator="between">
      <formula>$I$6</formula>
      <formula>50</formula>
    </cfRule>
    <cfRule type="cellIs" dxfId="26" priority="5" stopIfTrue="1" operator="greaterThanOrEqual">
      <formula>90</formula>
    </cfRule>
    <cfRule type="cellIs" dxfId="25" priority="6" stopIfTrue="1" operator="lessThan">
      <formula>50</formula>
    </cfRule>
  </conditionalFormatting>
  <conditionalFormatting sqref="J7:M125">
    <cfRule type="containsBlanks" dxfId="24" priority="11">
      <formula>LEN(TRIM(J7))=0</formula>
    </cfRule>
    <cfRule type="cellIs" dxfId="23" priority="12" operator="equal">
      <formula>"-"</formula>
    </cfRule>
    <cfRule type="cellIs" dxfId="22" priority="13" operator="equal">
      <formula>0</formula>
    </cfRule>
    <cfRule type="cellIs" dxfId="21" priority="14" operator="between">
      <formula>0</formula>
      <formula>9.99</formula>
    </cfRule>
    <cfRule type="cellIs" dxfId="20" priority="15" operator="greaterThanOrEqual">
      <formula>9.99</formula>
    </cfRule>
  </conditionalFormatting>
  <conditionalFormatting sqref="I7:I116 I118:I125">
    <cfRule type="cellIs" dxfId="19" priority="736" operator="between">
      <formula>50</formula>
      <formula>#REF!</formula>
    </cfRule>
    <cfRule type="cellIs" dxfId="18" priority="737" operator="between">
      <formula>#REF!</formula>
      <formula>90</formula>
    </cfRule>
  </conditionalFormatting>
  <conditionalFormatting sqref="I7:I116 I118:I125">
    <cfRule type="cellIs" dxfId="17" priority="764" operator="between">
      <formula>50</formula>
      <formula>#REF!</formula>
    </cfRule>
    <cfRule type="cellIs" dxfId="16" priority="765" operator="between">
      <formula>#REF!</formula>
      <formula>90</formula>
    </cfRule>
  </conditionalFormatting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28"/>
  <sheetViews>
    <sheetView zoomScale="90" zoomScaleNormal="90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C4" sqref="C4:C5"/>
    </sheetView>
  </sheetViews>
  <sheetFormatPr defaultRowHeight="15" x14ac:dyDescent="0.25"/>
  <cols>
    <col min="1" max="1" width="4.7109375" style="18" customWidth="1"/>
    <col min="2" max="2" width="9.7109375" style="18" customWidth="1"/>
    <col min="3" max="3" width="32.7109375" style="18" customWidth="1"/>
    <col min="4" max="4" width="7.7109375" style="18" customWidth="1"/>
    <col min="5" max="8" width="7.28515625" style="18" customWidth="1"/>
    <col min="9" max="9" width="8.7109375" style="19" customWidth="1"/>
    <col min="10" max="10" width="7.85546875" style="18" customWidth="1"/>
    <col min="11" max="11" width="10.85546875" style="18" customWidth="1"/>
    <col min="12" max="15" width="9.7109375" style="18" customWidth="1"/>
    <col min="16" max="16384" width="9.140625" style="18"/>
  </cols>
  <sheetData>
    <row r="1" spans="1:18" x14ac:dyDescent="0.25">
      <c r="K1" s="63"/>
      <c r="L1" s="20" t="s">
        <v>81</v>
      </c>
    </row>
    <row r="2" spans="1:18" ht="16.5" customHeight="1" x14ac:dyDescent="0.25">
      <c r="A2" s="21"/>
      <c r="B2" s="21"/>
      <c r="C2" s="28" t="s">
        <v>151</v>
      </c>
      <c r="D2" s="28"/>
      <c r="E2" s="28"/>
      <c r="F2" s="28"/>
      <c r="G2" s="28"/>
      <c r="H2" s="28"/>
      <c r="I2" s="30">
        <v>2025</v>
      </c>
      <c r="J2" s="21"/>
      <c r="K2" s="31"/>
      <c r="L2" s="20" t="s">
        <v>83</v>
      </c>
    </row>
    <row r="3" spans="1:18" ht="15.75" thickBot="1" x14ac:dyDescent="0.3">
      <c r="A3" s="21"/>
      <c r="B3" s="21"/>
      <c r="C3" s="21"/>
      <c r="D3" s="21"/>
      <c r="E3" s="21"/>
      <c r="F3" s="21"/>
      <c r="G3" s="21"/>
      <c r="H3" s="21"/>
      <c r="I3" s="22"/>
      <c r="J3" s="21"/>
      <c r="K3" s="64"/>
      <c r="L3" s="20" t="s">
        <v>85</v>
      </c>
    </row>
    <row r="4" spans="1:18" ht="15" customHeight="1" thickBot="1" x14ac:dyDescent="0.3">
      <c r="A4" s="209" t="s">
        <v>0</v>
      </c>
      <c r="B4" s="211" t="s">
        <v>1</v>
      </c>
      <c r="C4" s="213" t="s">
        <v>2</v>
      </c>
      <c r="D4" s="222" t="s">
        <v>3</v>
      </c>
      <c r="E4" s="224" t="s">
        <v>4</v>
      </c>
      <c r="F4" s="225"/>
      <c r="G4" s="225"/>
      <c r="H4" s="226"/>
      <c r="I4" s="217" t="s">
        <v>69</v>
      </c>
      <c r="J4" s="21"/>
      <c r="K4" s="23"/>
      <c r="L4" s="20" t="s">
        <v>84</v>
      </c>
    </row>
    <row r="5" spans="1:18" ht="30" customHeight="1" thickBot="1" x14ac:dyDescent="0.3">
      <c r="A5" s="210"/>
      <c r="B5" s="212"/>
      <c r="C5" s="214"/>
      <c r="D5" s="223"/>
      <c r="E5" s="29">
        <v>2</v>
      </c>
      <c r="F5" s="29">
        <v>3</v>
      </c>
      <c r="G5" s="29">
        <v>4</v>
      </c>
      <c r="H5" s="29">
        <v>5</v>
      </c>
      <c r="I5" s="218"/>
      <c r="J5" s="21"/>
      <c r="K5" s="8" t="s">
        <v>76</v>
      </c>
      <c r="L5" s="9" t="s">
        <v>77</v>
      </c>
      <c r="M5" s="9" t="s">
        <v>135</v>
      </c>
      <c r="N5" s="9" t="s">
        <v>78</v>
      </c>
      <c r="O5" s="10" t="s">
        <v>79</v>
      </c>
    </row>
    <row r="6" spans="1:18" ht="15" customHeight="1" thickBot="1" x14ac:dyDescent="0.3">
      <c r="A6" s="32">
        <f>A16+A29+A47+A68+A83+A115+A125</f>
        <v>112</v>
      </c>
      <c r="B6" s="219" t="s">
        <v>82</v>
      </c>
      <c r="C6" s="220"/>
      <c r="D6" s="43">
        <f>D7+D17+D30+D48+D69+D84+D116</f>
        <v>3438</v>
      </c>
      <c r="E6" s="7">
        <f>AVERAGE(E8:E16,E18:E29,E31:E47,E49:E68,E70:E83,E85:E115,E117:E125)</f>
        <v>7.4637288135593236</v>
      </c>
      <c r="F6" s="95">
        <f t="shared" ref="F6:H6" si="0">AVERAGE(F8:F16,F18:F29,F31:F47,F49:F68,F70:F83,F85:F115,F117:F125)</f>
        <v>31.114062499999999</v>
      </c>
      <c r="G6" s="95">
        <f t="shared" si="0"/>
        <v>48.966597938144339</v>
      </c>
      <c r="H6" s="96">
        <f t="shared" si="0"/>
        <v>17.640217391304343</v>
      </c>
      <c r="I6" s="61">
        <f t="shared" ref="I6" si="1">(E6*2+F6*3+G6*4+H6*5)/100</f>
        <v>3.9233712383621775</v>
      </c>
      <c r="J6" s="66"/>
      <c r="K6" s="85">
        <f>D6</f>
        <v>3438</v>
      </c>
      <c r="L6" s="86">
        <f>L7+L17+L30+L48+L69+L84+L116</f>
        <v>2281.0059000000001</v>
      </c>
      <c r="M6" s="87">
        <f>SUM(G6,H6)</f>
        <v>66.606815329448679</v>
      </c>
      <c r="N6" s="86">
        <f>N7+N17+N30+N48+N68+N83+N115</f>
        <v>65.995900000000006</v>
      </c>
      <c r="O6" s="118">
        <f>E6</f>
        <v>7.4637288135593236</v>
      </c>
      <c r="P6" s="58"/>
    </row>
    <row r="7" spans="1:18" ht="15" customHeight="1" thickBot="1" x14ac:dyDescent="0.3">
      <c r="A7" s="32"/>
      <c r="B7" s="54"/>
      <c r="C7" s="33" t="s">
        <v>58</v>
      </c>
      <c r="D7" s="34">
        <f>SUM(D8:D16)</f>
        <v>236</v>
      </c>
      <c r="E7" s="57">
        <f>AVERAGE(E8:E16)</f>
        <v>6.6059999999999999</v>
      </c>
      <c r="F7" s="57">
        <f t="shared" ref="F7:H7" si="2">AVERAGE(F8:F16)</f>
        <v>25.938749999999999</v>
      </c>
      <c r="G7" s="57">
        <f t="shared" si="2"/>
        <v>47.726666666666659</v>
      </c>
      <c r="H7" s="57">
        <f t="shared" si="2"/>
        <v>25.548888888888889</v>
      </c>
      <c r="I7" s="56">
        <f>AVERAGE(I8:I16)</f>
        <v>3.9516111111111107</v>
      </c>
      <c r="J7" s="66"/>
      <c r="K7" s="119">
        <f t="shared" ref="K7:K70" si="3">D7</f>
        <v>236</v>
      </c>
      <c r="L7" s="123">
        <f>SUM(L8:L16)</f>
        <v>172.006</v>
      </c>
      <c r="M7" s="120">
        <f t="shared" ref="M7:M70" si="4">SUM(G7,H7)</f>
        <v>73.275555555555542</v>
      </c>
      <c r="N7" s="123">
        <f>SUM(N8:N16)</f>
        <v>8.9987999999999992</v>
      </c>
      <c r="O7" s="121">
        <f t="shared" ref="O7:O70" si="5">E7</f>
        <v>6.6059999999999999</v>
      </c>
      <c r="Q7" s="117"/>
      <c r="R7" s="20" t="s">
        <v>137</v>
      </c>
    </row>
    <row r="8" spans="1:18" s="65" customFormat="1" ht="15" customHeight="1" x14ac:dyDescent="0.25">
      <c r="A8" s="70">
        <v>1</v>
      </c>
      <c r="B8" s="71">
        <v>10003</v>
      </c>
      <c r="C8" s="12" t="s">
        <v>5</v>
      </c>
      <c r="D8" s="184">
        <v>20</v>
      </c>
      <c r="E8" s="185"/>
      <c r="F8" s="185">
        <v>20</v>
      </c>
      <c r="G8" s="185">
        <v>40</v>
      </c>
      <c r="H8" s="185">
        <v>40</v>
      </c>
      <c r="I8" s="62">
        <f t="shared" ref="I8:I16" si="6">(E8*2+F8*3+G8*4+H8*5)/100</f>
        <v>4.2</v>
      </c>
      <c r="J8" s="66"/>
      <c r="K8" s="107">
        <f t="shared" si="3"/>
        <v>20</v>
      </c>
      <c r="L8" s="124">
        <f t="shared" ref="L8:L71" si="7">K8*M8/100</f>
        <v>16</v>
      </c>
      <c r="M8" s="97">
        <f t="shared" si="4"/>
        <v>80</v>
      </c>
      <c r="N8" s="128">
        <f t="shared" ref="N8:N71" si="8">K8*O8/100</f>
        <v>0</v>
      </c>
      <c r="O8" s="108">
        <f t="shared" si="5"/>
        <v>0</v>
      </c>
      <c r="Q8" s="31"/>
      <c r="R8" s="20" t="s">
        <v>138</v>
      </c>
    </row>
    <row r="9" spans="1:18" s="65" customFormat="1" ht="15" customHeight="1" x14ac:dyDescent="0.25">
      <c r="A9" s="68">
        <v>2</v>
      </c>
      <c r="B9" s="44">
        <v>10002</v>
      </c>
      <c r="C9" s="6" t="s">
        <v>86</v>
      </c>
      <c r="D9" s="184">
        <v>21</v>
      </c>
      <c r="E9" s="185"/>
      <c r="F9" s="185">
        <v>14.29</v>
      </c>
      <c r="G9" s="185">
        <v>42.86</v>
      </c>
      <c r="H9" s="185">
        <v>42.86</v>
      </c>
      <c r="I9" s="42">
        <f t="shared" si="6"/>
        <v>4.2861000000000002</v>
      </c>
      <c r="J9" s="66"/>
      <c r="K9" s="107">
        <f t="shared" si="3"/>
        <v>21</v>
      </c>
      <c r="L9" s="125">
        <f t="shared" si="7"/>
        <v>18.001199999999997</v>
      </c>
      <c r="M9" s="98">
        <f t="shared" si="4"/>
        <v>85.72</v>
      </c>
      <c r="N9" s="129">
        <f t="shared" si="8"/>
        <v>0</v>
      </c>
      <c r="O9" s="109">
        <f t="shared" si="5"/>
        <v>0</v>
      </c>
      <c r="Q9" s="64"/>
      <c r="R9" s="20" t="s">
        <v>139</v>
      </c>
    </row>
    <row r="10" spans="1:18" s="65" customFormat="1" ht="15" customHeight="1" x14ac:dyDescent="0.25">
      <c r="A10" s="68">
        <v>3</v>
      </c>
      <c r="B10" s="44">
        <v>10090</v>
      </c>
      <c r="C10" s="13" t="s">
        <v>7</v>
      </c>
      <c r="D10" s="184">
        <v>56</v>
      </c>
      <c r="E10" s="185">
        <v>3.57</v>
      </c>
      <c r="F10" s="185">
        <v>23.21</v>
      </c>
      <c r="G10" s="185">
        <v>51.79</v>
      </c>
      <c r="H10" s="185">
        <v>21.43</v>
      </c>
      <c r="I10" s="42">
        <f t="shared" si="6"/>
        <v>3.9108000000000005</v>
      </c>
      <c r="J10" s="66"/>
      <c r="K10" s="107">
        <f t="shared" si="3"/>
        <v>56</v>
      </c>
      <c r="L10" s="125">
        <f t="shared" si="7"/>
        <v>41.0032</v>
      </c>
      <c r="M10" s="98">
        <f t="shared" si="4"/>
        <v>73.22</v>
      </c>
      <c r="N10" s="129">
        <f t="shared" si="8"/>
        <v>1.9991999999999999</v>
      </c>
      <c r="O10" s="109">
        <f t="shared" si="5"/>
        <v>3.57</v>
      </c>
      <c r="Q10" s="23"/>
      <c r="R10" s="20" t="s">
        <v>140</v>
      </c>
    </row>
    <row r="11" spans="1:18" s="65" customFormat="1" ht="15" customHeight="1" x14ac:dyDescent="0.25">
      <c r="A11" s="68">
        <v>4</v>
      </c>
      <c r="B11" s="44">
        <v>10004</v>
      </c>
      <c r="C11" s="13" t="s">
        <v>6</v>
      </c>
      <c r="D11" s="184">
        <v>28</v>
      </c>
      <c r="E11" s="185">
        <v>3.57</v>
      </c>
      <c r="F11" s="185">
        <v>28.57</v>
      </c>
      <c r="G11" s="185">
        <v>42.86</v>
      </c>
      <c r="H11" s="185">
        <v>25</v>
      </c>
      <c r="I11" s="42">
        <f t="shared" si="6"/>
        <v>3.8929</v>
      </c>
      <c r="J11" s="66"/>
      <c r="K11" s="107">
        <f t="shared" si="3"/>
        <v>28</v>
      </c>
      <c r="L11" s="125">
        <f t="shared" si="7"/>
        <v>19.000799999999998</v>
      </c>
      <c r="M11" s="98">
        <f t="shared" si="4"/>
        <v>67.86</v>
      </c>
      <c r="N11" s="129">
        <f t="shared" si="8"/>
        <v>0.99959999999999993</v>
      </c>
      <c r="O11" s="109">
        <f t="shared" si="5"/>
        <v>3.57</v>
      </c>
    </row>
    <row r="12" spans="1:18" s="65" customFormat="1" ht="15" customHeight="1" x14ac:dyDescent="0.25">
      <c r="A12" s="68">
        <v>5</v>
      </c>
      <c r="B12" s="44">
        <v>10001</v>
      </c>
      <c r="C12" s="6" t="s">
        <v>87</v>
      </c>
      <c r="D12" s="184">
        <v>24</v>
      </c>
      <c r="E12" s="185">
        <v>8.33</v>
      </c>
      <c r="F12" s="185">
        <v>16.670000000000002</v>
      </c>
      <c r="G12" s="185">
        <v>62.5</v>
      </c>
      <c r="H12" s="185">
        <v>12.5</v>
      </c>
      <c r="I12" s="42">
        <f t="shared" si="6"/>
        <v>3.7917000000000001</v>
      </c>
      <c r="J12" s="66"/>
      <c r="K12" s="107">
        <f t="shared" si="3"/>
        <v>24</v>
      </c>
      <c r="L12" s="125">
        <f t="shared" si="7"/>
        <v>18</v>
      </c>
      <c r="M12" s="98">
        <f t="shared" si="4"/>
        <v>75</v>
      </c>
      <c r="N12" s="129">
        <f t="shared" si="8"/>
        <v>1.9992000000000001</v>
      </c>
      <c r="O12" s="109">
        <f t="shared" si="5"/>
        <v>8.33</v>
      </c>
    </row>
    <row r="13" spans="1:18" s="65" customFormat="1" ht="15" customHeight="1" x14ac:dyDescent="0.25">
      <c r="A13" s="68">
        <v>6</v>
      </c>
      <c r="B13" s="44">
        <v>10120</v>
      </c>
      <c r="C13" s="13" t="s">
        <v>88</v>
      </c>
      <c r="D13" s="184">
        <v>18</v>
      </c>
      <c r="E13" s="185">
        <v>5.56</v>
      </c>
      <c r="F13" s="185">
        <v>22.22</v>
      </c>
      <c r="G13" s="185">
        <v>44.44</v>
      </c>
      <c r="H13" s="185">
        <v>27.78</v>
      </c>
      <c r="I13" s="42">
        <f t="shared" si="6"/>
        <v>3.9443999999999999</v>
      </c>
      <c r="J13" s="66"/>
      <c r="K13" s="107">
        <f t="shared" si="3"/>
        <v>18</v>
      </c>
      <c r="L13" s="125">
        <f t="shared" si="7"/>
        <v>12.999600000000001</v>
      </c>
      <c r="M13" s="98">
        <f t="shared" si="4"/>
        <v>72.22</v>
      </c>
      <c r="N13" s="129">
        <f t="shared" si="8"/>
        <v>1.0007999999999999</v>
      </c>
      <c r="O13" s="109">
        <f t="shared" si="5"/>
        <v>5.56</v>
      </c>
    </row>
    <row r="14" spans="1:18" s="65" customFormat="1" ht="15" customHeight="1" x14ac:dyDescent="0.25">
      <c r="A14" s="68">
        <v>7</v>
      </c>
      <c r="B14" s="44">
        <v>10190</v>
      </c>
      <c r="C14" s="13" t="s">
        <v>89</v>
      </c>
      <c r="D14" s="184">
        <v>25</v>
      </c>
      <c r="E14" s="185">
        <v>12</v>
      </c>
      <c r="F14" s="185">
        <v>28</v>
      </c>
      <c r="G14" s="185">
        <v>36</v>
      </c>
      <c r="H14" s="185">
        <v>24</v>
      </c>
      <c r="I14" s="42">
        <f t="shared" si="6"/>
        <v>3.72</v>
      </c>
      <c r="J14" s="66"/>
      <c r="K14" s="107">
        <f t="shared" si="3"/>
        <v>25</v>
      </c>
      <c r="L14" s="125">
        <f t="shared" si="7"/>
        <v>15</v>
      </c>
      <c r="M14" s="98">
        <f t="shared" si="4"/>
        <v>60</v>
      </c>
      <c r="N14" s="129">
        <f t="shared" si="8"/>
        <v>3</v>
      </c>
      <c r="O14" s="109">
        <f t="shared" si="5"/>
        <v>12</v>
      </c>
    </row>
    <row r="15" spans="1:18" s="65" customFormat="1" ht="15" customHeight="1" x14ac:dyDescent="0.25">
      <c r="A15" s="68">
        <v>8</v>
      </c>
      <c r="B15" s="44">
        <v>10320</v>
      </c>
      <c r="C15" s="13" t="s">
        <v>8</v>
      </c>
      <c r="D15" s="184">
        <v>22</v>
      </c>
      <c r="E15" s="185"/>
      <c r="F15" s="185"/>
      <c r="G15" s="185">
        <v>68.180000000000007</v>
      </c>
      <c r="H15" s="185">
        <v>31.82</v>
      </c>
      <c r="I15" s="42">
        <f t="shared" si="6"/>
        <v>4.3182000000000009</v>
      </c>
      <c r="J15" s="66"/>
      <c r="K15" s="107">
        <f t="shared" si="3"/>
        <v>22</v>
      </c>
      <c r="L15" s="125">
        <f t="shared" si="7"/>
        <v>22</v>
      </c>
      <c r="M15" s="98">
        <f t="shared" si="4"/>
        <v>100</v>
      </c>
      <c r="N15" s="129">
        <f t="shared" si="8"/>
        <v>0</v>
      </c>
      <c r="O15" s="109">
        <f t="shared" si="5"/>
        <v>0</v>
      </c>
    </row>
    <row r="16" spans="1:18" s="65" customFormat="1" ht="15" customHeight="1" thickBot="1" x14ac:dyDescent="0.3">
      <c r="A16" s="17">
        <v>9</v>
      </c>
      <c r="B16" s="45">
        <v>10860</v>
      </c>
      <c r="C16" s="14" t="s">
        <v>71</v>
      </c>
      <c r="D16" s="184">
        <v>22</v>
      </c>
      <c r="E16" s="185"/>
      <c r="F16" s="185">
        <v>54.55</v>
      </c>
      <c r="G16" s="185">
        <v>40.909999999999997</v>
      </c>
      <c r="H16" s="185">
        <v>4.55</v>
      </c>
      <c r="I16" s="60">
        <f t="shared" si="6"/>
        <v>3.5003999999999995</v>
      </c>
      <c r="J16" s="66"/>
      <c r="K16" s="107">
        <f t="shared" si="3"/>
        <v>22</v>
      </c>
      <c r="L16" s="126">
        <f t="shared" si="7"/>
        <v>10.001199999999999</v>
      </c>
      <c r="M16" s="99">
        <f t="shared" si="4"/>
        <v>45.459999999999994</v>
      </c>
      <c r="N16" s="129">
        <f t="shared" si="8"/>
        <v>0</v>
      </c>
      <c r="O16" s="110">
        <f t="shared" si="5"/>
        <v>0</v>
      </c>
    </row>
    <row r="17" spans="1:15" s="65" customFormat="1" ht="15" customHeight="1" thickBot="1" x14ac:dyDescent="0.3">
      <c r="A17" s="35"/>
      <c r="B17" s="55"/>
      <c r="C17" s="33" t="s">
        <v>59</v>
      </c>
      <c r="D17" s="36">
        <f>SUM(D18:D29)</f>
        <v>267</v>
      </c>
      <c r="E17" s="37">
        <f>AVERAGE(E18:E29)</f>
        <v>4.4249999999999998</v>
      </c>
      <c r="F17" s="37">
        <f>AVERAGE(F18:F29)</f>
        <v>36.405000000000001</v>
      </c>
      <c r="G17" s="37">
        <f>AVERAGE(G18:G29)</f>
        <v>56.891111111111108</v>
      </c>
      <c r="H17" s="37">
        <f>AVERAGE(H18:H29)</f>
        <v>12.786666666666667</v>
      </c>
      <c r="I17" s="38">
        <f>AVERAGE(I18:I29)</f>
        <v>3.7333300000000009</v>
      </c>
      <c r="J17" s="59"/>
      <c r="K17" s="122">
        <f t="shared" si="3"/>
        <v>267</v>
      </c>
      <c r="L17" s="123">
        <f>SUM(L18:L29)</f>
        <v>192.99729999999997</v>
      </c>
      <c r="M17" s="120">
        <f t="shared" si="4"/>
        <v>69.677777777777777</v>
      </c>
      <c r="N17" s="123">
        <f>SUM(N18:N29)</f>
        <v>2.0010000000000003</v>
      </c>
      <c r="O17" s="121">
        <f t="shared" si="5"/>
        <v>4.4249999999999998</v>
      </c>
    </row>
    <row r="18" spans="1:15" s="65" customFormat="1" ht="15" customHeight="1" x14ac:dyDescent="0.25">
      <c r="A18" s="70">
        <v>1</v>
      </c>
      <c r="B18" s="71">
        <v>20040</v>
      </c>
      <c r="C18" s="72" t="s">
        <v>9</v>
      </c>
      <c r="D18" s="186">
        <v>29</v>
      </c>
      <c r="E18" s="187"/>
      <c r="F18" s="187">
        <v>44.83</v>
      </c>
      <c r="G18" s="187">
        <v>51.72</v>
      </c>
      <c r="H18" s="187">
        <v>3.45</v>
      </c>
      <c r="I18" s="62">
        <f t="shared" ref="I18:I56" si="9">(E18*2+F18*3+G18*4+H18*5)/100</f>
        <v>3.5861999999999998</v>
      </c>
      <c r="J18" s="66"/>
      <c r="K18" s="107">
        <f t="shared" si="3"/>
        <v>29</v>
      </c>
      <c r="L18" s="127">
        <f t="shared" si="7"/>
        <v>15.9993</v>
      </c>
      <c r="M18" s="97">
        <f t="shared" si="4"/>
        <v>55.17</v>
      </c>
      <c r="N18" s="129">
        <f t="shared" si="8"/>
        <v>0</v>
      </c>
      <c r="O18" s="111">
        <f t="shared" si="5"/>
        <v>0</v>
      </c>
    </row>
    <row r="19" spans="1:15" s="65" customFormat="1" ht="15" customHeight="1" x14ac:dyDescent="0.25">
      <c r="A19" s="68">
        <v>2</v>
      </c>
      <c r="B19" s="44">
        <v>20061</v>
      </c>
      <c r="C19" s="50" t="s">
        <v>10</v>
      </c>
      <c r="D19" s="186"/>
      <c r="E19" s="187"/>
      <c r="F19" s="187"/>
      <c r="G19" s="187"/>
      <c r="H19" s="187"/>
      <c r="I19" s="42"/>
      <c r="J19" s="66"/>
      <c r="K19" s="107"/>
      <c r="L19" s="125"/>
      <c r="M19" s="98"/>
      <c r="N19" s="129"/>
      <c r="O19" s="109"/>
    </row>
    <row r="20" spans="1:15" s="65" customFormat="1" ht="15" customHeight="1" x14ac:dyDescent="0.25">
      <c r="A20" s="68">
        <v>3</v>
      </c>
      <c r="B20" s="44">
        <v>21020</v>
      </c>
      <c r="C20" s="50" t="s">
        <v>14</v>
      </c>
      <c r="D20" s="186">
        <v>25</v>
      </c>
      <c r="E20" s="187"/>
      <c r="F20" s="187">
        <v>24</v>
      </c>
      <c r="G20" s="187">
        <v>48</v>
      </c>
      <c r="H20" s="187">
        <v>28</v>
      </c>
      <c r="I20" s="42">
        <f t="shared" si="9"/>
        <v>4.04</v>
      </c>
      <c r="J20" s="66"/>
      <c r="K20" s="107">
        <f t="shared" si="3"/>
        <v>25</v>
      </c>
      <c r="L20" s="125">
        <f t="shared" si="7"/>
        <v>19</v>
      </c>
      <c r="M20" s="98">
        <f t="shared" si="4"/>
        <v>76</v>
      </c>
      <c r="N20" s="129">
        <f t="shared" si="8"/>
        <v>0</v>
      </c>
      <c r="O20" s="109">
        <f t="shared" si="5"/>
        <v>0</v>
      </c>
    </row>
    <row r="21" spans="1:15" s="65" customFormat="1" ht="15" customHeight="1" x14ac:dyDescent="0.25">
      <c r="A21" s="68">
        <v>4</v>
      </c>
      <c r="B21" s="71">
        <v>20060</v>
      </c>
      <c r="C21" s="72" t="s">
        <v>90</v>
      </c>
      <c r="D21" s="186">
        <v>51</v>
      </c>
      <c r="E21" s="187"/>
      <c r="F21" s="187">
        <v>13.73</v>
      </c>
      <c r="G21" s="187">
        <v>56.86</v>
      </c>
      <c r="H21" s="187">
        <v>29.41</v>
      </c>
      <c r="I21" s="42">
        <f t="shared" si="9"/>
        <v>4.1568000000000005</v>
      </c>
      <c r="J21" s="66"/>
      <c r="K21" s="107">
        <f t="shared" si="3"/>
        <v>51</v>
      </c>
      <c r="L21" s="125">
        <f t="shared" si="7"/>
        <v>43.997699999999995</v>
      </c>
      <c r="M21" s="98">
        <f t="shared" si="4"/>
        <v>86.27</v>
      </c>
      <c r="N21" s="129">
        <f t="shared" si="8"/>
        <v>0</v>
      </c>
      <c r="O21" s="109">
        <f t="shared" si="5"/>
        <v>0</v>
      </c>
    </row>
    <row r="22" spans="1:15" s="65" customFormat="1" ht="15" customHeight="1" x14ac:dyDescent="0.25">
      <c r="A22" s="68">
        <v>5</v>
      </c>
      <c r="B22" s="44">
        <v>20400</v>
      </c>
      <c r="C22" s="52" t="s">
        <v>11</v>
      </c>
      <c r="D22" s="186">
        <v>47</v>
      </c>
      <c r="E22" s="187"/>
      <c r="F22" s="187">
        <v>19.149999999999999</v>
      </c>
      <c r="G22" s="187">
        <v>65.959999999999994</v>
      </c>
      <c r="H22" s="187">
        <v>14.89</v>
      </c>
      <c r="I22" s="42">
        <f t="shared" si="9"/>
        <v>3.9573999999999994</v>
      </c>
      <c r="J22" s="66"/>
      <c r="K22" s="107">
        <f t="shared" si="3"/>
        <v>47</v>
      </c>
      <c r="L22" s="125">
        <f t="shared" si="7"/>
        <v>37.999499999999998</v>
      </c>
      <c r="M22" s="98">
        <f t="shared" si="4"/>
        <v>80.849999999999994</v>
      </c>
      <c r="N22" s="129">
        <f t="shared" si="8"/>
        <v>0</v>
      </c>
      <c r="O22" s="109">
        <f t="shared" si="5"/>
        <v>0</v>
      </c>
    </row>
    <row r="23" spans="1:15" s="65" customFormat="1" ht="15" customHeight="1" x14ac:dyDescent="0.25">
      <c r="A23" s="68">
        <v>6</v>
      </c>
      <c r="B23" s="44">
        <v>20080</v>
      </c>
      <c r="C23" s="50" t="s">
        <v>91</v>
      </c>
      <c r="D23" s="186">
        <v>20</v>
      </c>
      <c r="E23" s="187">
        <v>5</v>
      </c>
      <c r="F23" s="187">
        <v>45</v>
      </c>
      <c r="G23" s="187">
        <v>45</v>
      </c>
      <c r="H23" s="187">
        <v>5</v>
      </c>
      <c r="I23" s="42">
        <f t="shared" si="9"/>
        <v>3.5</v>
      </c>
      <c r="J23" s="66"/>
      <c r="K23" s="107">
        <f t="shared" si="3"/>
        <v>20</v>
      </c>
      <c r="L23" s="125">
        <f t="shared" si="7"/>
        <v>10</v>
      </c>
      <c r="M23" s="98">
        <f t="shared" si="4"/>
        <v>50</v>
      </c>
      <c r="N23" s="129">
        <f t="shared" si="8"/>
        <v>1</v>
      </c>
      <c r="O23" s="109">
        <f t="shared" si="5"/>
        <v>5</v>
      </c>
    </row>
    <row r="24" spans="1:15" s="65" customFormat="1" ht="15" customHeight="1" x14ac:dyDescent="0.25">
      <c r="A24" s="68">
        <v>7</v>
      </c>
      <c r="B24" s="44">
        <v>20460</v>
      </c>
      <c r="C24" s="50" t="s">
        <v>92</v>
      </c>
      <c r="D24" s="186">
        <v>24</v>
      </c>
      <c r="E24" s="187"/>
      <c r="F24" s="187">
        <v>25</v>
      </c>
      <c r="G24" s="187">
        <v>66.67</v>
      </c>
      <c r="H24" s="187">
        <v>8.33</v>
      </c>
      <c r="I24" s="42">
        <f t="shared" si="9"/>
        <v>3.8332999999999999</v>
      </c>
      <c r="J24" s="66"/>
      <c r="K24" s="107">
        <f t="shared" si="3"/>
        <v>24</v>
      </c>
      <c r="L24" s="125">
        <f t="shared" si="7"/>
        <v>18</v>
      </c>
      <c r="M24" s="98">
        <f t="shared" si="4"/>
        <v>75</v>
      </c>
      <c r="N24" s="129">
        <f t="shared" si="8"/>
        <v>0</v>
      </c>
      <c r="O24" s="109">
        <f t="shared" si="5"/>
        <v>0</v>
      </c>
    </row>
    <row r="25" spans="1:15" s="65" customFormat="1" ht="15" customHeight="1" x14ac:dyDescent="0.25">
      <c r="A25" s="68">
        <v>8</v>
      </c>
      <c r="B25" s="44">
        <v>20550</v>
      </c>
      <c r="C25" s="50" t="s">
        <v>12</v>
      </c>
      <c r="D25" s="186"/>
      <c r="E25" s="187"/>
      <c r="F25" s="187"/>
      <c r="G25" s="187"/>
      <c r="H25" s="187"/>
      <c r="I25" s="42"/>
      <c r="J25" s="66"/>
      <c r="K25" s="107"/>
      <c r="L25" s="125"/>
      <c r="M25" s="98"/>
      <c r="N25" s="129"/>
      <c r="O25" s="109"/>
    </row>
    <row r="26" spans="1:15" s="65" customFormat="1" ht="15" customHeight="1" x14ac:dyDescent="0.25">
      <c r="A26" s="68">
        <v>9</v>
      </c>
      <c r="B26" s="44">
        <v>20630</v>
      </c>
      <c r="C26" s="50" t="s">
        <v>143</v>
      </c>
      <c r="D26" s="186">
        <v>23</v>
      </c>
      <c r="E26" s="187"/>
      <c r="F26" s="187">
        <v>13.04</v>
      </c>
      <c r="G26" s="187">
        <v>69.569999999999993</v>
      </c>
      <c r="H26" s="187">
        <v>17.39</v>
      </c>
      <c r="I26" s="42">
        <f t="shared" si="9"/>
        <v>4.0434999999999999</v>
      </c>
      <c r="J26" s="66"/>
      <c r="K26" s="107">
        <f t="shared" si="3"/>
        <v>23</v>
      </c>
      <c r="L26" s="125">
        <f t="shared" si="7"/>
        <v>20.000799999999998</v>
      </c>
      <c r="M26" s="98">
        <f t="shared" si="4"/>
        <v>86.96</v>
      </c>
      <c r="N26" s="129">
        <f t="shared" si="8"/>
        <v>0</v>
      </c>
      <c r="O26" s="109">
        <f t="shared" si="5"/>
        <v>0</v>
      </c>
    </row>
    <row r="27" spans="1:15" s="65" customFormat="1" ht="15" customHeight="1" x14ac:dyDescent="0.25">
      <c r="A27" s="68">
        <v>10</v>
      </c>
      <c r="B27" s="44">
        <v>20810</v>
      </c>
      <c r="C27" s="50" t="s">
        <v>93</v>
      </c>
      <c r="D27" s="186">
        <v>21</v>
      </c>
      <c r="E27" s="187"/>
      <c r="F27" s="187">
        <v>52.38</v>
      </c>
      <c r="G27" s="187">
        <v>42.86</v>
      </c>
      <c r="H27" s="187">
        <v>4.76</v>
      </c>
      <c r="I27" s="42">
        <f t="shared" si="9"/>
        <v>3.5238000000000005</v>
      </c>
      <c r="J27" s="66"/>
      <c r="K27" s="107">
        <f t="shared" si="3"/>
        <v>21</v>
      </c>
      <c r="L27" s="125">
        <f t="shared" si="7"/>
        <v>10.0002</v>
      </c>
      <c r="M27" s="98">
        <f t="shared" si="4"/>
        <v>47.62</v>
      </c>
      <c r="N27" s="129">
        <f t="shared" si="8"/>
        <v>0</v>
      </c>
      <c r="O27" s="109">
        <f t="shared" si="5"/>
        <v>0</v>
      </c>
    </row>
    <row r="28" spans="1:15" s="65" customFormat="1" ht="15" customHeight="1" x14ac:dyDescent="0.25">
      <c r="A28" s="68">
        <v>11</v>
      </c>
      <c r="B28" s="44">
        <v>20900</v>
      </c>
      <c r="C28" s="50" t="s">
        <v>94</v>
      </c>
      <c r="D28" s="186">
        <v>1</v>
      </c>
      <c r="E28" s="187"/>
      <c r="F28" s="187">
        <v>100</v>
      </c>
      <c r="G28" s="187"/>
      <c r="H28" s="187"/>
      <c r="I28" s="42">
        <f t="shared" si="9"/>
        <v>3</v>
      </c>
      <c r="J28" s="66"/>
      <c r="K28" s="107">
        <f t="shared" si="3"/>
        <v>1</v>
      </c>
      <c r="L28" s="125">
        <f t="shared" si="7"/>
        <v>0</v>
      </c>
      <c r="M28" s="98">
        <f t="shared" si="4"/>
        <v>0</v>
      </c>
      <c r="N28" s="129">
        <f t="shared" si="8"/>
        <v>0</v>
      </c>
      <c r="O28" s="109">
        <f t="shared" si="5"/>
        <v>0</v>
      </c>
    </row>
    <row r="29" spans="1:15" s="65" customFormat="1" ht="15" customHeight="1" thickBot="1" x14ac:dyDescent="0.3">
      <c r="A29" s="68">
        <v>12</v>
      </c>
      <c r="B29" s="44">
        <v>21350</v>
      </c>
      <c r="C29" s="50" t="s">
        <v>95</v>
      </c>
      <c r="D29" s="186">
        <v>26</v>
      </c>
      <c r="E29" s="187">
        <v>3.85</v>
      </c>
      <c r="F29" s="187">
        <v>26.92</v>
      </c>
      <c r="G29" s="187">
        <v>65.38</v>
      </c>
      <c r="H29" s="187">
        <v>3.85</v>
      </c>
      <c r="I29" s="42">
        <f t="shared" si="9"/>
        <v>3.6923000000000004</v>
      </c>
      <c r="J29" s="66"/>
      <c r="K29" s="107">
        <f t="shared" si="3"/>
        <v>26</v>
      </c>
      <c r="L29" s="126">
        <f t="shared" si="7"/>
        <v>17.999799999999997</v>
      </c>
      <c r="M29" s="99">
        <f t="shared" si="4"/>
        <v>69.22999999999999</v>
      </c>
      <c r="N29" s="129">
        <f t="shared" si="8"/>
        <v>1.0010000000000001</v>
      </c>
      <c r="O29" s="110">
        <f t="shared" si="5"/>
        <v>3.85</v>
      </c>
    </row>
    <row r="30" spans="1:15" s="65" customFormat="1" ht="15" customHeight="1" thickBot="1" x14ac:dyDescent="0.3">
      <c r="A30" s="35"/>
      <c r="B30" s="54"/>
      <c r="C30" s="33" t="s">
        <v>60</v>
      </c>
      <c r="D30" s="36">
        <f>SUM(D31:D47)</f>
        <v>379</v>
      </c>
      <c r="E30" s="3">
        <f>AVERAGE(E31:E47)</f>
        <v>9.9281818181818196</v>
      </c>
      <c r="F30" s="37">
        <f>AVERAGE(F31:F47)</f>
        <v>35.866</v>
      </c>
      <c r="G30" s="37">
        <f>AVERAGE(G31:G47)</f>
        <v>46.388000000000005</v>
      </c>
      <c r="H30" s="37">
        <f>AVERAGE(H31:H47)</f>
        <v>13.082500000000001</v>
      </c>
      <c r="I30" s="4">
        <f>AVERAGE(I31:I47)</f>
        <v>3.6004133333333335</v>
      </c>
      <c r="J30" s="66"/>
      <c r="K30" s="122">
        <f t="shared" si="3"/>
        <v>379</v>
      </c>
      <c r="L30" s="123">
        <f>SUM(L31:L47)</f>
        <v>225.00200000000001</v>
      </c>
      <c r="M30" s="120">
        <f t="shared" si="4"/>
        <v>59.470500000000008</v>
      </c>
      <c r="N30" s="123">
        <f>SUM(N31:N47)</f>
        <v>24.998699999999999</v>
      </c>
      <c r="O30" s="121">
        <f t="shared" si="5"/>
        <v>9.9281818181818196</v>
      </c>
    </row>
    <row r="31" spans="1:15" s="65" customFormat="1" ht="15" customHeight="1" x14ac:dyDescent="0.25">
      <c r="A31" s="70">
        <v>1</v>
      </c>
      <c r="B31" s="71">
        <v>30070</v>
      </c>
      <c r="C31" s="72" t="s">
        <v>15</v>
      </c>
      <c r="D31" s="190">
        <v>25</v>
      </c>
      <c r="E31" s="191"/>
      <c r="F31" s="191">
        <v>28</v>
      </c>
      <c r="G31" s="191">
        <v>64</v>
      </c>
      <c r="H31" s="191">
        <v>8</v>
      </c>
      <c r="I31" s="189">
        <f t="shared" si="9"/>
        <v>3.8</v>
      </c>
      <c r="J31" s="66"/>
      <c r="K31" s="107">
        <f t="shared" si="3"/>
        <v>25</v>
      </c>
      <c r="L31" s="127">
        <f t="shared" si="7"/>
        <v>18</v>
      </c>
      <c r="M31" s="97">
        <f t="shared" si="4"/>
        <v>72</v>
      </c>
      <c r="N31" s="129">
        <f t="shared" si="8"/>
        <v>0</v>
      </c>
      <c r="O31" s="111">
        <f t="shared" si="5"/>
        <v>0</v>
      </c>
    </row>
    <row r="32" spans="1:15" s="65" customFormat="1" ht="15" customHeight="1" x14ac:dyDescent="0.25">
      <c r="A32" s="68">
        <v>2</v>
      </c>
      <c r="B32" s="44">
        <v>30480</v>
      </c>
      <c r="C32" s="50" t="s">
        <v>72</v>
      </c>
      <c r="D32" s="190">
        <v>20</v>
      </c>
      <c r="E32" s="191">
        <v>5</v>
      </c>
      <c r="F32" s="191">
        <v>40</v>
      </c>
      <c r="G32" s="191">
        <v>30</v>
      </c>
      <c r="H32" s="191">
        <v>25</v>
      </c>
      <c r="I32" s="188">
        <f t="shared" si="9"/>
        <v>3.75</v>
      </c>
      <c r="J32" s="66"/>
      <c r="K32" s="107">
        <f t="shared" si="3"/>
        <v>20</v>
      </c>
      <c r="L32" s="125">
        <f t="shared" si="7"/>
        <v>11</v>
      </c>
      <c r="M32" s="98">
        <f t="shared" si="4"/>
        <v>55</v>
      </c>
      <c r="N32" s="129">
        <f t="shared" si="8"/>
        <v>1</v>
      </c>
      <c r="O32" s="109">
        <f t="shared" si="5"/>
        <v>5</v>
      </c>
    </row>
    <row r="33" spans="1:15" s="65" customFormat="1" ht="15" customHeight="1" x14ac:dyDescent="0.25">
      <c r="A33" s="68">
        <v>3</v>
      </c>
      <c r="B33" s="44">
        <v>30460</v>
      </c>
      <c r="C33" s="50" t="s">
        <v>19</v>
      </c>
      <c r="D33" s="190">
        <v>58</v>
      </c>
      <c r="E33" s="191"/>
      <c r="F33" s="191">
        <v>20.69</v>
      </c>
      <c r="G33" s="191">
        <v>60.34</v>
      </c>
      <c r="H33" s="191">
        <v>18.97</v>
      </c>
      <c r="I33" s="188">
        <f t="shared" si="9"/>
        <v>3.9827999999999997</v>
      </c>
      <c r="J33" s="66"/>
      <c r="K33" s="107">
        <f t="shared" si="3"/>
        <v>58</v>
      </c>
      <c r="L33" s="125">
        <f t="shared" si="7"/>
        <v>45.999800000000008</v>
      </c>
      <c r="M33" s="98">
        <f t="shared" si="4"/>
        <v>79.31</v>
      </c>
      <c r="N33" s="129">
        <f t="shared" si="8"/>
        <v>0</v>
      </c>
      <c r="O33" s="109">
        <f t="shared" si="5"/>
        <v>0</v>
      </c>
    </row>
    <row r="34" spans="1:15" s="65" customFormat="1" ht="15" customHeight="1" x14ac:dyDescent="0.25">
      <c r="A34" s="68">
        <v>4</v>
      </c>
      <c r="B34" s="44">
        <v>30030</v>
      </c>
      <c r="C34" s="50" t="s">
        <v>96</v>
      </c>
      <c r="D34" s="190">
        <v>24</v>
      </c>
      <c r="E34" s="191">
        <v>4.17</v>
      </c>
      <c r="F34" s="191">
        <v>41.67</v>
      </c>
      <c r="G34" s="191">
        <v>50</v>
      </c>
      <c r="H34" s="191">
        <v>4.17</v>
      </c>
      <c r="I34" s="188">
        <f t="shared" si="9"/>
        <v>3.5420000000000003</v>
      </c>
      <c r="J34" s="66"/>
      <c r="K34" s="107">
        <f t="shared" si="3"/>
        <v>24</v>
      </c>
      <c r="L34" s="125">
        <f t="shared" si="7"/>
        <v>13.0008</v>
      </c>
      <c r="M34" s="98">
        <f t="shared" si="4"/>
        <v>54.17</v>
      </c>
      <c r="N34" s="129">
        <f t="shared" si="8"/>
        <v>1.0007999999999999</v>
      </c>
      <c r="O34" s="109">
        <f t="shared" si="5"/>
        <v>4.17</v>
      </c>
    </row>
    <row r="35" spans="1:15" s="65" customFormat="1" ht="15" customHeight="1" x14ac:dyDescent="0.25">
      <c r="A35" s="68">
        <v>5</v>
      </c>
      <c r="B35" s="44">
        <v>31000</v>
      </c>
      <c r="C35" s="50" t="s">
        <v>23</v>
      </c>
      <c r="D35" s="190">
        <v>21</v>
      </c>
      <c r="E35" s="191">
        <v>14.29</v>
      </c>
      <c r="F35" s="191">
        <v>42.86</v>
      </c>
      <c r="G35" s="191">
        <v>28.57</v>
      </c>
      <c r="H35" s="191">
        <v>14.29</v>
      </c>
      <c r="I35" s="188">
        <f t="shared" si="9"/>
        <v>3.4288999999999992</v>
      </c>
      <c r="J35" s="66"/>
      <c r="K35" s="107">
        <f t="shared" si="3"/>
        <v>21</v>
      </c>
      <c r="L35" s="125">
        <f t="shared" si="7"/>
        <v>9.0005999999999986</v>
      </c>
      <c r="M35" s="98">
        <f t="shared" si="4"/>
        <v>42.86</v>
      </c>
      <c r="N35" s="129">
        <f t="shared" si="8"/>
        <v>3.0008999999999997</v>
      </c>
      <c r="O35" s="109">
        <f t="shared" si="5"/>
        <v>14.29</v>
      </c>
    </row>
    <row r="36" spans="1:15" s="65" customFormat="1" ht="15" customHeight="1" x14ac:dyDescent="0.25">
      <c r="A36" s="68">
        <v>6</v>
      </c>
      <c r="B36" s="44">
        <v>30130</v>
      </c>
      <c r="C36" s="50" t="s">
        <v>16</v>
      </c>
      <c r="D36" s="190"/>
      <c r="E36" s="191"/>
      <c r="F36" s="191"/>
      <c r="G36" s="191"/>
      <c r="H36" s="191"/>
      <c r="I36" s="188"/>
      <c r="J36" s="66"/>
      <c r="K36" s="107"/>
      <c r="L36" s="125"/>
      <c r="M36" s="98"/>
      <c r="N36" s="129"/>
      <c r="O36" s="109"/>
    </row>
    <row r="37" spans="1:15" s="65" customFormat="1" ht="15" customHeight="1" x14ac:dyDescent="0.25">
      <c r="A37" s="68">
        <v>7</v>
      </c>
      <c r="B37" s="44">
        <v>30160</v>
      </c>
      <c r="C37" s="50" t="s">
        <v>97</v>
      </c>
      <c r="D37" s="190">
        <v>31</v>
      </c>
      <c r="E37" s="191">
        <v>6.45</v>
      </c>
      <c r="F37" s="191">
        <v>32.26</v>
      </c>
      <c r="G37" s="191">
        <v>45.16</v>
      </c>
      <c r="H37" s="191">
        <v>16.13</v>
      </c>
      <c r="I37" s="188">
        <f t="shared" si="9"/>
        <v>3.7096999999999998</v>
      </c>
      <c r="J37" s="66"/>
      <c r="K37" s="107">
        <f t="shared" si="3"/>
        <v>31</v>
      </c>
      <c r="L37" s="125">
        <f t="shared" si="7"/>
        <v>18.999899999999997</v>
      </c>
      <c r="M37" s="98">
        <f t="shared" si="4"/>
        <v>61.289999999999992</v>
      </c>
      <c r="N37" s="129">
        <f t="shared" si="8"/>
        <v>1.9995000000000003</v>
      </c>
      <c r="O37" s="109">
        <f t="shared" si="5"/>
        <v>6.45</v>
      </c>
    </row>
    <row r="38" spans="1:15" s="65" customFormat="1" ht="15" customHeight="1" x14ac:dyDescent="0.25">
      <c r="A38" s="68">
        <v>8</v>
      </c>
      <c r="B38" s="44">
        <v>30310</v>
      </c>
      <c r="C38" s="50" t="s">
        <v>17</v>
      </c>
      <c r="D38" s="190">
        <v>23</v>
      </c>
      <c r="E38" s="191">
        <v>13.04</v>
      </c>
      <c r="F38" s="191">
        <v>30.43</v>
      </c>
      <c r="G38" s="191">
        <v>52.17</v>
      </c>
      <c r="H38" s="191">
        <v>4.3499999999999996</v>
      </c>
      <c r="I38" s="188">
        <f t="shared" si="9"/>
        <v>3.4780000000000002</v>
      </c>
      <c r="J38" s="66"/>
      <c r="K38" s="107">
        <f t="shared" si="3"/>
        <v>23</v>
      </c>
      <c r="L38" s="125">
        <f t="shared" si="7"/>
        <v>12.999600000000001</v>
      </c>
      <c r="M38" s="98">
        <f t="shared" si="4"/>
        <v>56.52</v>
      </c>
      <c r="N38" s="129">
        <f t="shared" si="8"/>
        <v>2.9991999999999996</v>
      </c>
      <c r="O38" s="109">
        <f t="shared" si="5"/>
        <v>13.04</v>
      </c>
    </row>
    <row r="39" spans="1:15" s="65" customFormat="1" ht="15" customHeight="1" x14ac:dyDescent="0.25">
      <c r="A39" s="68">
        <v>9</v>
      </c>
      <c r="B39" s="44">
        <v>30440</v>
      </c>
      <c r="C39" s="50" t="s">
        <v>18</v>
      </c>
      <c r="D39" s="190">
        <v>26</v>
      </c>
      <c r="E39" s="191">
        <v>15.38</v>
      </c>
      <c r="F39" s="191">
        <v>53.85</v>
      </c>
      <c r="G39" s="191">
        <v>30.77</v>
      </c>
      <c r="H39" s="191"/>
      <c r="I39" s="188">
        <f t="shared" si="9"/>
        <v>3.1538999999999997</v>
      </c>
      <c r="J39" s="66"/>
      <c r="K39" s="107">
        <f t="shared" si="3"/>
        <v>26</v>
      </c>
      <c r="L39" s="125">
        <f t="shared" si="7"/>
        <v>8.0001999999999995</v>
      </c>
      <c r="M39" s="98">
        <f t="shared" si="4"/>
        <v>30.77</v>
      </c>
      <c r="N39" s="129">
        <f t="shared" si="8"/>
        <v>3.9988000000000001</v>
      </c>
      <c r="O39" s="109">
        <f t="shared" si="5"/>
        <v>15.38</v>
      </c>
    </row>
    <row r="40" spans="1:15" s="65" customFormat="1" ht="15" customHeight="1" x14ac:dyDescent="0.25">
      <c r="A40" s="68">
        <v>10</v>
      </c>
      <c r="B40" s="44">
        <v>30500</v>
      </c>
      <c r="C40" s="50" t="s">
        <v>98</v>
      </c>
      <c r="D40" s="190"/>
      <c r="E40" s="191"/>
      <c r="F40" s="191"/>
      <c r="G40" s="191"/>
      <c r="H40" s="191"/>
      <c r="I40" s="188"/>
      <c r="J40" s="66"/>
      <c r="K40" s="107"/>
      <c r="L40" s="125"/>
      <c r="M40" s="98"/>
      <c r="N40" s="129"/>
      <c r="O40" s="109"/>
    </row>
    <row r="41" spans="1:15" s="65" customFormat="1" ht="15" customHeight="1" x14ac:dyDescent="0.25">
      <c r="A41" s="68">
        <v>11</v>
      </c>
      <c r="B41" s="44">
        <v>30530</v>
      </c>
      <c r="C41" s="50" t="s">
        <v>99</v>
      </c>
      <c r="D41" s="190">
        <v>17</v>
      </c>
      <c r="E41" s="191"/>
      <c r="F41" s="191">
        <v>41.18</v>
      </c>
      <c r="G41" s="191">
        <v>52.94</v>
      </c>
      <c r="H41" s="191">
        <v>5.88</v>
      </c>
      <c r="I41" s="188">
        <f t="shared" si="9"/>
        <v>3.6469999999999994</v>
      </c>
      <c r="J41" s="66"/>
      <c r="K41" s="107">
        <f t="shared" si="3"/>
        <v>17</v>
      </c>
      <c r="L41" s="125">
        <f t="shared" si="7"/>
        <v>9.9994000000000014</v>
      </c>
      <c r="M41" s="98">
        <f t="shared" si="4"/>
        <v>58.82</v>
      </c>
      <c r="N41" s="129">
        <f t="shared" si="8"/>
        <v>0</v>
      </c>
      <c r="O41" s="109">
        <f t="shared" si="5"/>
        <v>0</v>
      </c>
    </row>
    <row r="42" spans="1:15" s="65" customFormat="1" ht="15" customHeight="1" x14ac:dyDescent="0.25">
      <c r="A42" s="68">
        <v>12</v>
      </c>
      <c r="B42" s="44">
        <v>30640</v>
      </c>
      <c r="C42" s="50" t="s">
        <v>20</v>
      </c>
      <c r="D42" s="190">
        <v>25</v>
      </c>
      <c r="E42" s="191"/>
      <c r="F42" s="191">
        <v>24</v>
      </c>
      <c r="G42" s="191">
        <v>76</v>
      </c>
      <c r="H42" s="191"/>
      <c r="I42" s="188">
        <f t="shared" si="9"/>
        <v>3.76</v>
      </c>
      <c r="J42" s="66"/>
      <c r="K42" s="107">
        <f t="shared" si="3"/>
        <v>25</v>
      </c>
      <c r="L42" s="125">
        <f t="shared" si="7"/>
        <v>19</v>
      </c>
      <c r="M42" s="98">
        <f t="shared" si="4"/>
        <v>76</v>
      </c>
      <c r="N42" s="129">
        <f t="shared" si="8"/>
        <v>0</v>
      </c>
      <c r="O42" s="109">
        <f t="shared" si="5"/>
        <v>0</v>
      </c>
    </row>
    <row r="43" spans="1:15" s="65" customFormat="1" ht="15" customHeight="1" x14ac:dyDescent="0.25">
      <c r="A43" s="68">
        <v>13</v>
      </c>
      <c r="B43" s="44">
        <v>30650</v>
      </c>
      <c r="C43" s="50" t="s">
        <v>100</v>
      </c>
      <c r="D43" s="190">
        <v>24</v>
      </c>
      <c r="E43" s="191">
        <v>8.33</v>
      </c>
      <c r="F43" s="191">
        <v>33.33</v>
      </c>
      <c r="G43" s="191">
        <v>41.67</v>
      </c>
      <c r="H43" s="191">
        <v>16.670000000000002</v>
      </c>
      <c r="I43" s="188">
        <f t="shared" si="9"/>
        <v>3.6668000000000003</v>
      </c>
      <c r="J43" s="66"/>
      <c r="K43" s="107">
        <f t="shared" si="3"/>
        <v>24</v>
      </c>
      <c r="L43" s="125">
        <f t="shared" si="7"/>
        <v>14.001600000000002</v>
      </c>
      <c r="M43" s="98">
        <f t="shared" si="4"/>
        <v>58.34</v>
      </c>
      <c r="N43" s="129">
        <f t="shared" si="8"/>
        <v>1.9992000000000001</v>
      </c>
      <c r="O43" s="109">
        <f t="shared" si="5"/>
        <v>8.33</v>
      </c>
    </row>
    <row r="44" spans="1:15" s="65" customFormat="1" ht="15" customHeight="1" x14ac:dyDescent="0.25">
      <c r="A44" s="68">
        <v>14</v>
      </c>
      <c r="B44" s="71">
        <v>30790</v>
      </c>
      <c r="C44" s="50" t="s">
        <v>21</v>
      </c>
      <c r="D44" s="190">
        <v>21</v>
      </c>
      <c r="E44" s="191">
        <v>14.29</v>
      </c>
      <c r="F44" s="191">
        <v>57.14</v>
      </c>
      <c r="G44" s="191">
        <v>28.57</v>
      </c>
      <c r="H44" s="191"/>
      <c r="I44" s="188">
        <f t="shared" si="9"/>
        <v>3.1427999999999998</v>
      </c>
      <c r="J44" s="66"/>
      <c r="K44" s="107">
        <f t="shared" si="3"/>
        <v>21</v>
      </c>
      <c r="L44" s="125">
        <f t="shared" si="7"/>
        <v>5.9997000000000007</v>
      </c>
      <c r="M44" s="98">
        <f t="shared" si="4"/>
        <v>28.57</v>
      </c>
      <c r="N44" s="129">
        <f t="shared" si="8"/>
        <v>3.0008999999999997</v>
      </c>
      <c r="O44" s="109">
        <f t="shared" si="5"/>
        <v>14.29</v>
      </c>
    </row>
    <row r="45" spans="1:15" s="65" customFormat="1" ht="15" customHeight="1" x14ac:dyDescent="0.25">
      <c r="A45" s="68">
        <v>15</v>
      </c>
      <c r="B45" s="44">
        <v>30880</v>
      </c>
      <c r="C45" s="72" t="s">
        <v>101</v>
      </c>
      <c r="D45" s="190">
        <v>19</v>
      </c>
      <c r="E45" s="191">
        <v>5.26</v>
      </c>
      <c r="F45" s="191">
        <v>31.58</v>
      </c>
      <c r="G45" s="191">
        <v>52.63</v>
      </c>
      <c r="H45" s="191">
        <v>10.53</v>
      </c>
      <c r="I45" s="188">
        <f t="shared" si="9"/>
        <v>3.6842999999999995</v>
      </c>
      <c r="J45" s="66"/>
      <c r="K45" s="107">
        <f t="shared" si="3"/>
        <v>19</v>
      </c>
      <c r="L45" s="125">
        <f t="shared" si="7"/>
        <v>12.000399999999999</v>
      </c>
      <c r="M45" s="98">
        <f t="shared" si="4"/>
        <v>63.160000000000004</v>
      </c>
      <c r="N45" s="129">
        <f t="shared" si="8"/>
        <v>0.99939999999999996</v>
      </c>
      <c r="O45" s="109">
        <f t="shared" si="5"/>
        <v>5.26</v>
      </c>
    </row>
    <row r="46" spans="1:15" s="65" customFormat="1" ht="15" customHeight="1" x14ac:dyDescent="0.25">
      <c r="A46" s="68">
        <v>16</v>
      </c>
      <c r="B46" s="44">
        <v>30940</v>
      </c>
      <c r="C46" s="50" t="s">
        <v>22</v>
      </c>
      <c r="D46" s="190">
        <v>25</v>
      </c>
      <c r="E46" s="191">
        <v>8</v>
      </c>
      <c r="F46" s="191">
        <v>16</v>
      </c>
      <c r="G46" s="191">
        <v>48</v>
      </c>
      <c r="H46" s="191">
        <v>28</v>
      </c>
      <c r="I46" s="188">
        <f t="shared" si="9"/>
        <v>3.96</v>
      </c>
      <c r="J46" s="66"/>
      <c r="K46" s="107">
        <f t="shared" si="3"/>
        <v>25</v>
      </c>
      <c r="L46" s="125">
        <f t="shared" si="7"/>
        <v>19</v>
      </c>
      <c r="M46" s="98">
        <f t="shared" si="4"/>
        <v>76</v>
      </c>
      <c r="N46" s="129">
        <f t="shared" si="8"/>
        <v>2</v>
      </c>
      <c r="O46" s="109">
        <f t="shared" si="5"/>
        <v>8</v>
      </c>
    </row>
    <row r="47" spans="1:15" s="65" customFormat="1" ht="15" customHeight="1" thickBot="1" x14ac:dyDescent="0.3">
      <c r="A47" s="68">
        <v>17</v>
      </c>
      <c r="B47" s="47">
        <v>31480</v>
      </c>
      <c r="C47" s="50" t="s">
        <v>24</v>
      </c>
      <c r="D47" s="190">
        <v>20</v>
      </c>
      <c r="E47" s="191">
        <v>15</v>
      </c>
      <c r="F47" s="191">
        <v>45</v>
      </c>
      <c r="G47" s="191">
        <v>35</v>
      </c>
      <c r="H47" s="191">
        <v>5</v>
      </c>
      <c r="I47" s="188">
        <f t="shared" si="9"/>
        <v>3.3</v>
      </c>
      <c r="J47" s="66"/>
      <c r="K47" s="107">
        <f t="shared" si="3"/>
        <v>20</v>
      </c>
      <c r="L47" s="126">
        <f t="shared" si="7"/>
        <v>8</v>
      </c>
      <c r="M47" s="99">
        <f t="shared" si="4"/>
        <v>40</v>
      </c>
      <c r="N47" s="129">
        <f t="shared" si="8"/>
        <v>3</v>
      </c>
      <c r="O47" s="110">
        <f t="shared" si="5"/>
        <v>15</v>
      </c>
    </row>
    <row r="48" spans="1:15" s="65" customFormat="1" ht="15" customHeight="1" thickBot="1" x14ac:dyDescent="0.3">
      <c r="A48" s="35"/>
      <c r="B48" s="54"/>
      <c r="C48" s="39" t="s">
        <v>61</v>
      </c>
      <c r="D48" s="36">
        <f>SUM(D49:D68)</f>
        <v>545</v>
      </c>
      <c r="E48" s="37">
        <f t="shared" ref="E48:H48" si="10">AVERAGE(E49:E68)</f>
        <v>6.5569999999999995</v>
      </c>
      <c r="F48" s="5">
        <f t="shared" si="10"/>
        <v>28.277142857142856</v>
      </c>
      <c r="G48" s="37">
        <f t="shared" si="10"/>
        <v>48.713571428571434</v>
      </c>
      <c r="H48" s="37">
        <f t="shared" si="10"/>
        <v>19.733076923076926</v>
      </c>
      <c r="I48" s="4">
        <f>AVERAGE(I49:I68)</f>
        <v>3.8067071428571428</v>
      </c>
      <c r="J48" s="66"/>
      <c r="K48" s="122">
        <f t="shared" si="3"/>
        <v>545</v>
      </c>
      <c r="L48" s="130">
        <f>SUM(L49:L68)</f>
        <v>364.00069999999999</v>
      </c>
      <c r="M48" s="120">
        <f t="shared" si="4"/>
        <v>68.446648351648363</v>
      </c>
      <c r="N48" s="123">
        <f>SUM(N49:N67)</f>
        <v>21.994800000000001</v>
      </c>
      <c r="O48" s="121">
        <f t="shared" si="5"/>
        <v>6.5569999999999995</v>
      </c>
    </row>
    <row r="49" spans="1:15" s="65" customFormat="1" ht="15" customHeight="1" x14ac:dyDescent="0.25">
      <c r="A49" s="70">
        <v>1</v>
      </c>
      <c r="B49" s="71">
        <v>40010</v>
      </c>
      <c r="C49" s="72" t="s">
        <v>73</v>
      </c>
      <c r="D49" s="195">
        <v>51</v>
      </c>
      <c r="E49" s="196"/>
      <c r="F49" s="196">
        <v>23.53</v>
      </c>
      <c r="G49" s="196">
        <v>58.82</v>
      </c>
      <c r="H49" s="196">
        <v>17.649999999999999</v>
      </c>
      <c r="I49" s="194">
        <f t="shared" si="9"/>
        <v>3.9412000000000003</v>
      </c>
      <c r="J49" s="66"/>
      <c r="K49" s="107">
        <f t="shared" si="3"/>
        <v>51</v>
      </c>
      <c r="L49" s="127">
        <f t="shared" si="7"/>
        <v>38.999699999999997</v>
      </c>
      <c r="M49" s="97">
        <f t="shared" si="4"/>
        <v>76.47</v>
      </c>
      <c r="N49" s="129">
        <f t="shared" si="8"/>
        <v>0</v>
      </c>
      <c r="O49" s="111">
        <f t="shared" si="5"/>
        <v>0</v>
      </c>
    </row>
    <row r="50" spans="1:15" s="65" customFormat="1" ht="15" customHeight="1" x14ac:dyDescent="0.25">
      <c r="A50" s="68">
        <v>2</v>
      </c>
      <c r="B50" s="44">
        <v>40030</v>
      </c>
      <c r="C50" s="50" t="s">
        <v>75</v>
      </c>
      <c r="D50" s="195">
        <v>26</v>
      </c>
      <c r="E50" s="196"/>
      <c r="F50" s="196">
        <v>30.77</v>
      </c>
      <c r="G50" s="196">
        <v>57.69</v>
      </c>
      <c r="H50" s="196">
        <v>11.54</v>
      </c>
      <c r="I50" s="192">
        <f t="shared" si="9"/>
        <v>3.8076999999999996</v>
      </c>
      <c r="J50" s="66"/>
      <c r="K50" s="107">
        <f t="shared" si="3"/>
        <v>26</v>
      </c>
      <c r="L50" s="125">
        <f t="shared" si="7"/>
        <v>17.999799999999997</v>
      </c>
      <c r="M50" s="98">
        <f t="shared" si="4"/>
        <v>69.22999999999999</v>
      </c>
      <c r="N50" s="129">
        <f t="shared" si="8"/>
        <v>0</v>
      </c>
      <c r="O50" s="109">
        <f t="shared" si="5"/>
        <v>0</v>
      </c>
    </row>
    <row r="51" spans="1:15" s="65" customFormat="1" ht="15" customHeight="1" x14ac:dyDescent="0.25">
      <c r="A51" s="68">
        <v>3</v>
      </c>
      <c r="B51" s="44">
        <v>40410</v>
      </c>
      <c r="C51" s="50" t="s">
        <v>34</v>
      </c>
      <c r="D51" s="195">
        <v>45</v>
      </c>
      <c r="E51" s="196">
        <v>4.4400000000000004</v>
      </c>
      <c r="F51" s="196">
        <v>6.67</v>
      </c>
      <c r="G51" s="196">
        <v>53.33</v>
      </c>
      <c r="H51" s="196">
        <v>35.56</v>
      </c>
      <c r="I51" s="192">
        <f t="shared" si="9"/>
        <v>4.2000999999999999</v>
      </c>
      <c r="J51" s="66"/>
      <c r="K51" s="107">
        <f t="shared" si="3"/>
        <v>45</v>
      </c>
      <c r="L51" s="125">
        <f t="shared" si="7"/>
        <v>40.000500000000002</v>
      </c>
      <c r="M51" s="98">
        <f t="shared" si="4"/>
        <v>88.89</v>
      </c>
      <c r="N51" s="129">
        <f t="shared" si="8"/>
        <v>1.9980000000000002</v>
      </c>
      <c r="O51" s="109">
        <f t="shared" si="5"/>
        <v>4.4400000000000004</v>
      </c>
    </row>
    <row r="52" spans="1:15" s="65" customFormat="1" ht="15" customHeight="1" x14ac:dyDescent="0.25">
      <c r="A52" s="68">
        <v>4</v>
      </c>
      <c r="B52" s="44">
        <v>40011</v>
      </c>
      <c r="C52" s="50" t="s">
        <v>25</v>
      </c>
      <c r="D52" s="195">
        <v>81</v>
      </c>
      <c r="E52" s="196">
        <v>4.9400000000000004</v>
      </c>
      <c r="F52" s="196">
        <v>11.11</v>
      </c>
      <c r="G52" s="196">
        <v>58.02</v>
      </c>
      <c r="H52" s="196">
        <v>25.93</v>
      </c>
      <c r="I52" s="192">
        <f t="shared" si="9"/>
        <v>4.0494000000000003</v>
      </c>
      <c r="J52" s="66"/>
      <c r="K52" s="107">
        <f t="shared" si="3"/>
        <v>81</v>
      </c>
      <c r="L52" s="125">
        <f t="shared" si="7"/>
        <v>67.999499999999998</v>
      </c>
      <c r="M52" s="98">
        <f t="shared" si="4"/>
        <v>83.95</v>
      </c>
      <c r="N52" s="129">
        <f t="shared" si="8"/>
        <v>4.0014000000000003</v>
      </c>
      <c r="O52" s="109">
        <f t="shared" si="5"/>
        <v>4.9400000000000004</v>
      </c>
    </row>
    <row r="53" spans="1:15" s="65" customFormat="1" ht="15" customHeight="1" x14ac:dyDescent="0.25">
      <c r="A53" s="68">
        <v>5</v>
      </c>
      <c r="B53" s="44">
        <v>40080</v>
      </c>
      <c r="C53" s="50" t="s">
        <v>27</v>
      </c>
      <c r="D53" s="195">
        <v>25</v>
      </c>
      <c r="E53" s="196">
        <v>4</v>
      </c>
      <c r="F53" s="196">
        <v>28</v>
      </c>
      <c r="G53" s="196">
        <v>40</v>
      </c>
      <c r="H53" s="196">
        <v>28</v>
      </c>
      <c r="I53" s="192">
        <f t="shared" si="9"/>
        <v>3.92</v>
      </c>
      <c r="J53" s="66"/>
      <c r="K53" s="107">
        <f t="shared" si="3"/>
        <v>25</v>
      </c>
      <c r="L53" s="125">
        <f t="shared" si="7"/>
        <v>17</v>
      </c>
      <c r="M53" s="98">
        <f t="shared" si="4"/>
        <v>68</v>
      </c>
      <c r="N53" s="129">
        <f t="shared" si="8"/>
        <v>1</v>
      </c>
      <c r="O53" s="109">
        <f t="shared" si="5"/>
        <v>4</v>
      </c>
    </row>
    <row r="54" spans="1:15" s="65" customFormat="1" ht="15" customHeight="1" x14ac:dyDescent="0.25">
      <c r="A54" s="68">
        <v>6</v>
      </c>
      <c r="B54" s="44">
        <v>40100</v>
      </c>
      <c r="C54" s="50" t="s">
        <v>28</v>
      </c>
      <c r="D54" s="195">
        <v>23</v>
      </c>
      <c r="E54" s="196">
        <v>4.3499999999999996</v>
      </c>
      <c r="F54" s="196">
        <v>30.43</v>
      </c>
      <c r="G54" s="196">
        <v>65.22</v>
      </c>
      <c r="H54" s="196"/>
      <c r="I54" s="192">
        <f t="shared" si="9"/>
        <v>3.6087000000000002</v>
      </c>
      <c r="J54" s="66"/>
      <c r="K54" s="107">
        <f t="shared" si="3"/>
        <v>23</v>
      </c>
      <c r="L54" s="125">
        <f t="shared" si="7"/>
        <v>15.000599999999999</v>
      </c>
      <c r="M54" s="98">
        <f t="shared" si="4"/>
        <v>65.22</v>
      </c>
      <c r="N54" s="129">
        <f t="shared" si="8"/>
        <v>1.0004999999999999</v>
      </c>
      <c r="O54" s="109">
        <f t="shared" si="5"/>
        <v>4.3499999999999996</v>
      </c>
    </row>
    <row r="55" spans="1:15" s="65" customFormat="1" ht="15" customHeight="1" x14ac:dyDescent="0.25">
      <c r="A55" s="68">
        <v>7</v>
      </c>
      <c r="B55" s="44">
        <v>40020</v>
      </c>
      <c r="C55" s="50" t="s">
        <v>102</v>
      </c>
      <c r="D55" s="195"/>
      <c r="E55" s="196"/>
      <c r="F55" s="196"/>
      <c r="G55" s="196"/>
      <c r="H55" s="196"/>
      <c r="I55" s="192"/>
      <c r="J55" s="66"/>
      <c r="K55" s="107"/>
      <c r="L55" s="125"/>
      <c r="M55" s="98"/>
      <c r="N55" s="129"/>
      <c r="O55" s="109"/>
    </row>
    <row r="56" spans="1:15" s="65" customFormat="1" ht="15" customHeight="1" x14ac:dyDescent="0.25">
      <c r="A56" s="68">
        <v>8</v>
      </c>
      <c r="B56" s="44">
        <v>40031</v>
      </c>
      <c r="C56" s="52" t="s">
        <v>144</v>
      </c>
      <c r="D56" s="195">
        <v>27</v>
      </c>
      <c r="E56" s="196">
        <v>3.7</v>
      </c>
      <c r="F56" s="196">
        <v>18.52</v>
      </c>
      <c r="G56" s="196">
        <v>51.85</v>
      </c>
      <c r="H56" s="196">
        <v>25.93</v>
      </c>
      <c r="I56" s="192">
        <f t="shared" si="9"/>
        <v>4.0000999999999998</v>
      </c>
      <c r="J56" s="66"/>
      <c r="K56" s="107">
        <f t="shared" si="3"/>
        <v>27</v>
      </c>
      <c r="L56" s="125">
        <f t="shared" si="7"/>
        <v>21.000599999999999</v>
      </c>
      <c r="M56" s="98">
        <f t="shared" si="4"/>
        <v>77.78</v>
      </c>
      <c r="N56" s="129">
        <f t="shared" si="8"/>
        <v>0.99900000000000011</v>
      </c>
      <c r="O56" s="109">
        <f t="shared" si="5"/>
        <v>3.7</v>
      </c>
    </row>
    <row r="57" spans="1:15" s="65" customFormat="1" ht="15" customHeight="1" x14ac:dyDescent="0.25">
      <c r="A57" s="68">
        <v>9</v>
      </c>
      <c r="B57" s="44">
        <v>40210</v>
      </c>
      <c r="C57" s="52" t="s">
        <v>30</v>
      </c>
      <c r="D57" s="195"/>
      <c r="E57" s="196"/>
      <c r="F57" s="196"/>
      <c r="G57" s="196"/>
      <c r="H57" s="196"/>
      <c r="I57" s="192"/>
      <c r="J57" s="66"/>
      <c r="K57" s="107"/>
      <c r="L57" s="125"/>
      <c r="M57" s="98"/>
      <c r="N57" s="129"/>
      <c r="O57" s="109"/>
    </row>
    <row r="58" spans="1:15" s="65" customFormat="1" ht="15" customHeight="1" x14ac:dyDescent="0.25">
      <c r="A58" s="68">
        <v>10</v>
      </c>
      <c r="B58" s="71">
        <v>40300</v>
      </c>
      <c r="C58" s="53" t="s">
        <v>31</v>
      </c>
      <c r="D58" s="195"/>
      <c r="E58" s="196"/>
      <c r="F58" s="196"/>
      <c r="G58" s="196"/>
      <c r="H58" s="196"/>
      <c r="I58" s="192"/>
      <c r="J58" s="66"/>
      <c r="K58" s="107"/>
      <c r="L58" s="125"/>
      <c r="M58" s="98"/>
      <c r="N58" s="129"/>
      <c r="O58" s="109"/>
    </row>
    <row r="59" spans="1:15" s="65" customFormat="1" ht="15" customHeight="1" x14ac:dyDescent="0.25">
      <c r="A59" s="68">
        <v>11</v>
      </c>
      <c r="B59" s="44">
        <v>40360</v>
      </c>
      <c r="C59" s="50" t="s">
        <v>32</v>
      </c>
      <c r="D59" s="195"/>
      <c r="E59" s="196"/>
      <c r="F59" s="196"/>
      <c r="G59" s="196"/>
      <c r="H59" s="196"/>
      <c r="I59" s="192"/>
      <c r="J59" s="66"/>
      <c r="K59" s="107"/>
      <c r="L59" s="125"/>
      <c r="M59" s="98"/>
      <c r="N59" s="129"/>
      <c r="O59" s="109"/>
    </row>
    <row r="60" spans="1:15" s="65" customFormat="1" ht="15" customHeight="1" x14ac:dyDescent="0.25">
      <c r="A60" s="68">
        <v>12</v>
      </c>
      <c r="B60" s="44">
        <v>40390</v>
      </c>
      <c r="C60" s="50" t="s">
        <v>33</v>
      </c>
      <c r="D60" s="195"/>
      <c r="E60" s="196"/>
      <c r="F60" s="196"/>
      <c r="G60" s="196"/>
      <c r="H60" s="196"/>
      <c r="I60" s="192"/>
      <c r="J60" s="66"/>
      <c r="K60" s="107"/>
      <c r="L60" s="125"/>
      <c r="M60" s="98"/>
      <c r="N60" s="129"/>
      <c r="O60" s="109"/>
    </row>
    <row r="61" spans="1:15" s="65" customFormat="1" ht="15" customHeight="1" x14ac:dyDescent="0.25">
      <c r="A61" s="68">
        <v>13</v>
      </c>
      <c r="B61" s="44">
        <v>40720</v>
      </c>
      <c r="C61" s="50" t="s">
        <v>145</v>
      </c>
      <c r="D61" s="195">
        <v>33</v>
      </c>
      <c r="E61" s="196">
        <v>15.15</v>
      </c>
      <c r="F61" s="196">
        <v>39.39</v>
      </c>
      <c r="G61" s="196">
        <v>33.33</v>
      </c>
      <c r="H61" s="196">
        <v>12.12</v>
      </c>
      <c r="I61" s="192">
        <f t="shared" ref="I61:I68" si="11">(E61*2+F61*3+G61*4+H61*5)/100</f>
        <v>3.4238999999999997</v>
      </c>
      <c r="J61" s="66"/>
      <c r="K61" s="107">
        <f t="shared" si="3"/>
        <v>33</v>
      </c>
      <c r="L61" s="125">
        <f t="shared" si="7"/>
        <v>14.9985</v>
      </c>
      <c r="M61" s="98">
        <f t="shared" si="4"/>
        <v>45.449999999999996</v>
      </c>
      <c r="N61" s="129">
        <f t="shared" si="8"/>
        <v>4.9995000000000003</v>
      </c>
      <c r="O61" s="109">
        <f t="shared" si="5"/>
        <v>15.15</v>
      </c>
    </row>
    <row r="62" spans="1:15" s="65" customFormat="1" ht="15" customHeight="1" x14ac:dyDescent="0.25">
      <c r="A62" s="68">
        <v>14</v>
      </c>
      <c r="B62" s="44">
        <v>40730</v>
      </c>
      <c r="C62" s="50" t="s">
        <v>35</v>
      </c>
      <c r="D62" s="195"/>
      <c r="E62" s="196"/>
      <c r="F62" s="196"/>
      <c r="G62" s="196"/>
      <c r="H62" s="196"/>
      <c r="I62" s="192"/>
      <c r="J62" s="66"/>
      <c r="K62" s="107"/>
      <c r="L62" s="125"/>
      <c r="M62" s="98"/>
      <c r="N62" s="129"/>
      <c r="O62" s="109"/>
    </row>
    <row r="63" spans="1:15" s="65" customFormat="1" ht="15" customHeight="1" x14ac:dyDescent="0.25">
      <c r="A63" s="68">
        <v>15</v>
      </c>
      <c r="B63" s="44">
        <v>40820</v>
      </c>
      <c r="C63" s="50" t="s">
        <v>103</v>
      </c>
      <c r="D63" s="195">
        <v>25</v>
      </c>
      <c r="E63" s="196">
        <v>8</v>
      </c>
      <c r="F63" s="196">
        <v>28</v>
      </c>
      <c r="G63" s="196">
        <v>28</v>
      </c>
      <c r="H63" s="196">
        <v>36</v>
      </c>
      <c r="I63" s="192">
        <f t="shared" si="11"/>
        <v>3.92</v>
      </c>
      <c r="J63" s="66"/>
      <c r="K63" s="107">
        <f t="shared" si="3"/>
        <v>25</v>
      </c>
      <c r="L63" s="125">
        <f t="shared" si="7"/>
        <v>16</v>
      </c>
      <c r="M63" s="98">
        <f t="shared" si="4"/>
        <v>64</v>
      </c>
      <c r="N63" s="129">
        <f t="shared" si="8"/>
        <v>2</v>
      </c>
      <c r="O63" s="109">
        <f t="shared" si="5"/>
        <v>8</v>
      </c>
    </row>
    <row r="64" spans="1:15" s="65" customFormat="1" ht="15" customHeight="1" x14ac:dyDescent="0.25">
      <c r="A64" s="68">
        <v>16</v>
      </c>
      <c r="B64" s="44">
        <v>40840</v>
      </c>
      <c r="C64" s="50" t="s">
        <v>36</v>
      </c>
      <c r="D64" s="195">
        <v>21</v>
      </c>
      <c r="E64" s="196"/>
      <c r="F64" s="196">
        <v>33.33</v>
      </c>
      <c r="G64" s="196">
        <v>57.14</v>
      </c>
      <c r="H64" s="196">
        <v>9.52</v>
      </c>
      <c r="I64" s="192">
        <f t="shared" si="11"/>
        <v>3.7614999999999998</v>
      </c>
      <c r="J64" s="66"/>
      <c r="K64" s="107">
        <f t="shared" si="3"/>
        <v>21</v>
      </c>
      <c r="L64" s="125">
        <f t="shared" si="7"/>
        <v>13.9986</v>
      </c>
      <c r="M64" s="98">
        <f t="shared" si="4"/>
        <v>66.66</v>
      </c>
      <c r="N64" s="129">
        <f t="shared" si="8"/>
        <v>0</v>
      </c>
      <c r="O64" s="109">
        <f t="shared" si="5"/>
        <v>0</v>
      </c>
    </row>
    <row r="65" spans="1:15" s="65" customFormat="1" ht="15" customHeight="1" x14ac:dyDescent="0.25">
      <c r="A65" s="68">
        <v>17</v>
      </c>
      <c r="B65" s="44">
        <v>40950</v>
      </c>
      <c r="C65" s="50" t="s">
        <v>37</v>
      </c>
      <c r="D65" s="195">
        <v>48</v>
      </c>
      <c r="E65" s="196">
        <v>8.33</v>
      </c>
      <c r="F65" s="196">
        <v>31.25</v>
      </c>
      <c r="G65" s="196">
        <v>50</v>
      </c>
      <c r="H65" s="196">
        <v>10.42</v>
      </c>
      <c r="I65" s="192">
        <f t="shared" si="11"/>
        <v>3.6250999999999998</v>
      </c>
      <c r="J65" s="66"/>
      <c r="K65" s="107">
        <f t="shared" si="3"/>
        <v>48</v>
      </c>
      <c r="L65" s="125">
        <f t="shared" si="7"/>
        <v>29.0016</v>
      </c>
      <c r="M65" s="98">
        <f t="shared" si="4"/>
        <v>60.42</v>
      </c>
      <c r="N65" s="129">
        <f t="shared" si="8"/>
        <v>3.9984000000000002</v>
      </c>
      <c r="O65" s="109">
        <f t="shared" si="5"/>
        <v>8.33</v>
      </c>
    </row>
    <row r="66" spans="1:15" s="65" customFormat="1" ht="15" customHeight="1" x14ac:dyDescent="0.25">
      <c r="A66" s="68">
        <v>18</v>
      </c>
      <c r="B66" s="44">
        <v>40990</v>
      </c>
      <c r="C66" s="50" t="s">
        <v>38</v>
      </c>
      <c r="D66" s="195">
        <v>22</v>
      </c>
      <c r="E66" s="196"/>
      <c r="F66" s="196">
        <v>27.27</v>
      </c>
      <c r="G66" s="196">
        <v>45.45</v>
      </c>
      <c r="H66" s="196">
        <v>27.27</v>
      </c>
      <c r="I66" s="192">
        <f t="shared" si="11"/>
        <v>3.9996000000000005</v>
      </c>
      <c r="J66" s="66"/>
      <c r="K66" s="107">
        <f t="shared" si="3"/>
        <v>22</v>
      </c>
      <c r="L66" s="125">
        <f t="shared" si="7"/>
        <v>15.998399999999998</v>
      </c>
      <c r="M66" s="98">
        <f t="shared" si="4"/>
        <v>72.72</v>
      </c>
      <c r="N66" s="129">
        <f t="shared" si="8"/>
        <v>0</v>
      </c>
      <c r="O66" s="109">
        <f t="shared" si="5"/>
        <v>0</v>
      </c>
    </row>
    <row r="67" spans="1:15" s="65" customFormat="1" ht="15" customHeight="1" x14ac:dyDescent="0.25">
      <c r="A67" s="17">
        <v>19</v>
      </c>
      <c r="B67" s="46">
        <v>40133</v>
      </c>
      <c r="C67" s="51" t="s">
        <v>29</v>
      </c>
      <c r="D67" s="195">
        <v>45</v>
      </c>
      <c r="E67" s="196">
        <v>4.4400000000000004</v>
      </c>
      <c r="F67" s="196">
        <v>35.56</v>
      </c>
      <c r="G67" s="196">
        <v>48.89</v>
      </c>
      <c r="H67" s="196">
        <v>11.11</v>
      </c>
      <c r="I67" s="193">
        <f t="shared" si="11"/>
        <v>3.6667000000000001</v>
      </c>
      <c r="J67" s="66"/>
      <c r="K67" s="107">
        <f t="shared" si="3"/>
        <v>45</v>
      </c>
      <c r="L67" s="125">
        <f t="shared" si="7"/>
        <v>27</v>
      </c>
      <c r="M67" s="98">
        <f t="shared" si="4"/>
        <v>60</v>
      </c>
      <c r="N67" s="132">
        <f t="shared" si="8"/>
        <v>1.9980000000000002</v>
      </c>
      <c r="O67" s="109">
        <f t="shared" si="5"/>
        <v>4.4400000000000004</v>
      </c>
    </row>
    <row r="68" spans="1:15" s="65" customFormat="1" ht="15" customHeight="1" thickBot="1" x14ac:dyDescent="0.3">
      <c r="A68" s="17">
        <v>20</v>
      </c>
      <c r="B68" s="46">
        <v>40400</v>
      </c>
      <c r="C68" s="51" t="s">
        <v>141</v>
      </c>
      <c r="D68" s="195">
        <v>73</v>
      </c>
      <c r="E68" s="196">
        <v>8.2200000000000006</v>
      </c>
      <c r="F68" s="196">
        <v>52.05</v>
      </c>
      <c r="G68" s="196">
        <v>34.25</v>
      </c>
      <c r="H68" s="196">
        <v>5.48</v>
      </c>
      <c r="I68" s="193">
        <f t="shared" si="11"/>
        <v>3.3698999999999995</v>
      </c>
      <c r="J68" s="66"/>
      <c r="K68" s="133">
        <f t="shared" si="3"/>
        <v>73</v>
      </c>
      <c r="L68" s="134">
        <f t="shared" si="7"/>
        <v>29.002900000000004</v>
      </c>
      <c r="M68" s="135">
        <f t="shared" si="4"/>
        <v>39.730000000000004</v>
      </c>
      <c r="N68" s="134">
        <f t="shared" si="8"/>
        <v>6.0006000000000004</v>
      </c>
      <c r="O68" s="136">
        <f t="shared" si="5"/>
        <v>8.2200000000000006</v>
      </c>
    </row>
    <row r="69" spans="1:15" s="65" customFormat="1" ht="15" customHeight="1" thickBot="1" x14ac:dyDescent="0.3">
      <c r="A69" s="35"/>
      <c r="B69" s="54"/>
      <c r="C69" s="33" t="s">
        <v>62</v>
      </c>
      <c r="D69" s="36">
        <f>SUM(D70:D83)</f>
        <v>475</v>
      </c>
      <c r="E69" s="37">
        <f>AVERAGE(E70:E83)</f>
        <v>7.0933333333333337</v>
      </c>
      <c r="F69" s="37">
        <f>AVERAGE(F70:F83)</f>
        <v>33.917857142857137</v>
      </c>
      <c r="G69" s="37">
        <f>AVERAGE(G70:G83)</f>
        <v>50.929285714285705</v>
      </c>
      <c r="H69" s="37">
        <f>AVERAGE(H70:H83)</f>
        <v>12.11142857142857</v>
      </c>
      <c r="I69" s="38">
        <f>AVERAGE(I70:I83)</f>
        <v>3.7210785714285706</v>
      </c>
      <c r="J69" s="66"/>
      <c r="K69" s="137">
        <f t="shared" si="3"/>
        <v>475</v>
      </c>
      <c r="L69" s="123">
        <f>SUM(L70:L83)</f>
        <v>299.0016</v>
      </c>
      <c r="M69" s="120">
        <f t="shared" si="4"/>
        <v>63.040714285714273</v>
      </c>
      <c r="N69" s="130">
        <f>SUM(N70:N83)</f>
        <v>15.002600000000003</v>
      </c>
      <c r="O69" s="121">
        <f t="shared" si="5"/>
        <v>7.0933333333333337</v>
      </c>
    </row>
    <row r="70" spans="1:15" s="65" customFormat="1" ht="15" customHeight="1" x14ac:dyDescent="0.25">
      <c r="A70" s="70">
        <v>1</v>
      </c>
      <c r="B70" s="71">
        <v>50040</v>
      </c>
      <c r="C70" s="72" t="s">
        <v>40</v>
      </c>
      <c r="D70" s="197">
        <v>18</v>
      </c>
      <c r="E70" s="198"/>
      <c r="F70" s="198">
        <v>33.33</v>
      </c>
      <c r="G70" s="198">
        <v>50</v>
      </c>
      <c r="H70" s="198">
        <v>16.670000000000002</v>
      </c>
      <c r="I70" s="62">
        <f t="shared" ref="I70:I83" si="12">(E70*2+F70*3+G70*4+H70*5)/100</f>
        <v>3.8334000000000001</v>
      </c>
      <c r="J70" s="66"/>
      <c r="K70" s="131">
        <f t="shared" si="3"/>
        <v>18</v>
      </c>
      <c r="L70" s="127">
        <f t="shared" si="7"/>
        <v>12.000599999999999</v>
      </c>
      <c r="M70" s="97">
        <f t="shared" si="4"/>
        <v>66.67</v>
      </c>
      <c r="N70" s="129">
        <f t="shared" si="8"/>
        <v>0</v>
      </c>
      <c r="O70" s="111">
        <f t="shared" si="5"/>
        <v>0</v>
      </c>
    </row>
    <row r="71" spans="1:15" s="65" customFormat="1" ht="15" customHeight="1" x14ac:dyDescent="0.25">
      <c r="A71" s="68">
        <v>2</v>
      </c>
      <c r="B71" s="44">
        <v>50003</v>
      </c>
      <c r="C71" s="50" t="s">
        <v>39</v>
      </c>
      <c r="D71" s="197">
        <v>24</v>
      </c>
      <c r="E71" s="198">
        <v>8.33</v>
      </c>
      <c r="F71" s="198">
        <v>20.83</v>
      </c>
      <c r="G71" s="198">
        <v>58.33</v>
      </c>
      <c r="H71" s="198">
        <v>12.5</v>
      </c>
      <c r="I71" s="42">
        <f t="shared" si="12"/>
        <v>3.7496999999999998</v>
      </c>
      <c r="J71" s="66"/>
      <c r="K71" s="107">
        <f t="shared" ref="K71:K125" si="13">D71</f>
        <v>24</v>
      </c>
      <c r="L71" s="125">
        <f t="shared" si="7"/>
        <v>16.999200000000002</v>
      </c>
      <c r="M71" s="98">
        <f t="shared" ref="M71:M125" si="14">SUM(G71,H71)</f>
        <v>70.83</v>
      </c>
      <c r="N71" s="129">
        <f t="shared" si="8"/>
        <v>1.9992000000000001</v>
      </c>
      <c r="O71" s="109">
        <f t="shared" ref="O71:O125" si="15">E71</f>
        <v>8.33</v>
      </c>
    </row>
    <row r="72" spans="1:15" s="65" customFormat="1" ht="15" customHeight="1" x14ac:dyDescent="0.25">
      <c r="A72" s="68">
        <v>3</v>
      </c>
      <c r="B72" s="44">
        <v>50060</v>
      </c>
      <c r="C72" s="50" t="s">
        <v>104</v>
      </c>
      <c r="D72" s="197">
        <v>48</v>
      </c>
      <c r="E72" s="198">
        <v>4.17</v>
      </c>
      <c r="F72" s="198">
        <v>27.08</v>
      </c>
      <c r="G72" s="198">
        <v>58.33</v>
      </c>
      <c r="H72" s="198">
        <v>10.42</v>
      </c>
      <c r="I72" s="42">
        <f t="shared" si="12"/>
        <v>3.75</v>
      </c>
      <c r="J72" s="66"/>
      <c r="K72" s="107">
        <f t="shared" si="13"/>
        <v>48</v>
      </c>
      <c r="L72" s="125">
        <f t="shared" ref="L72:L125" si="16">K72*M72/100</f>
        <v>33</v>
      </c>
      <c r="M72" s="98">
        <f t="shared" si="14"/>
        <v>68.75</v>
      </c>
      <c r="N72" s="129">
        <f t="shared" ref="N72:N125" si="17">K72*O72/100</f>
        <v>2.0015999999999998</v>
      </c>
      <c r="O72" s="109">
        <f t="shared" si="15"/>
        <v>4.17</v>
      </c>
    </row>
    <row r="73" spans="1:15" s="65" customFormat="1" ht="15" customHeight="1" x14ac:dyDescent="0.25">
      <c r="A73" s="68">
        <v>4</v>
      </c>
      <c r="B73" s="44">
        <v>50170</v>
      </c>
      <c r="C73" s="50" t="s">
        <v>105</v>
      </c>
      <c r="D73" s="197">
        <v>27</v>
      </c>
      <c r="E73" s="198"/>
      <c r="F73" s="198">
        <v>62.96</v>
      </c>
      <c r="G73" s="198">
        <v>33.33</v>
      </c>
      <c r="H73" s="198">
        <v>3.7</v>
      </c>
      <c r="I73" s="42">
        <f t="shared" si="12"/>
        <v>3.407</v>
      </c>
      <c r="J73" s="66"/>
      <c r="K73" s="107">
        <f t="shared" si="13"/>
        <v>27</v>
      </c>
      <c r="L73" s="125">
        <f t="shared" si="16"/>
        <v>9.9981000000000009</v>
      </c>
      <c r="M73" s="98">
        <f t="shared" si="14"/>
        <v>37.03</v>
      </c>
      <c r="N73" s="129">
        <f t="shared" si="17"/>
        <v>0</v>
      </c>
      <c r="O73" s="109">
        <f t="shared" si="15"/>
        <v>0</v>
      </c>
    </row>
    <row r="74" spans="1:15" s="65" customFormat="1" ht="15" customHeight="1" x14ac:dyDescent="0.25">
      <c r="A74" s="68">
        <v>5</v>
      </c>
      <c r="B74" s="44">
        <v>50230</v>
      </c>
      <c r="C74" s="50" t="s">
        <v>41</v>
      </c>
      <c r="D74" s="197">
        <v>25</v>
      </c>
      <c r="E74" s="198"/>
      <c r="F74" s="198">
        <v>56</v>
      </c>
      <c r="G74" s="198">
        <v>40</v>
      </c>
      <c r="H74" s="198">
        <v>4</v>
      </c>
      <c r="I74" s="42">
        <f t="shared" si="12"/>
        <v>3.48</v>
      </c>
      <c r="J74" s="66"/>
      <c r="K74" s="107">
        <f t="shared" si="13"/>
        <v>25</v>
      </c>
      <c r="L74" s="125">
        <f t="shared" si="16"/>
        <v>11</v>
      </c>
      <c r="M74" s="98">
        <f t="shared" si="14"/>
        <v>44</v>
      </c>
      <c r="N74" s="129">
        <f t="shared" si="17"/>
        <v>0</v>
      </c>
      <c r="O74" s="109">
        <f t="shared" si="15"/>
        <v>0</v>
      </c>
    </row>
    <row r="75" spans="1:15" s="65" customFormat="1" ht="15" customHeight="1" x14ac:dyDescent="0.25">
      <c r="A75" s="68">
        <v>6</v>
      </c>
      <c r="B75" s="44">
        <v>50340</v>
      </c>
      <c r="C75" s="50" t="s">
        <v>106</v>
      </c>
      <c r="D75" s="197">
        <v>23</v>
      </c>
      <c r="E75" s="198"/>
      <c r="F75" s="198">
        <v>26.09</v>
      </c>
      <c r="G75" s="198">
        <v>56.52</v>
      </c>
      <c r="H75" s="198">
        <v>17.39</v>
      </c>
      <c r="I75" s="42">
        <f t="shared" si="12"/>
        <v>3.9130000000000003</v>
      </c>
      <c r="J75" s="66"/>
      <c r="K75" s="107">
        <f t="shared" si="13"/>
        <v>23</v>
      </c>
      <c r="L75" s="125">
        <f t="shared" si="16"/>
        <v>16.999299999999998</v>
      </c>
      <c r="M75" s="98">
        <f t="shared" si="14"/>
        <v>73.91</v>
      </c>
      <c r="N75" s="129">
        <f t="shared" si="17"/>
        <v>0</v>
      </c>
      <c r="O75" s="109">
        <f t="shared" si="15"/>
        <v>0</v>
      </c>
    </row>
    <row r="76" spans="1:15" s="65" customFormat="1" ht="15" customHeight="1" x14ac:dyDescent="0.25">
      <c r="A76" s="68">
        <v>7</v>
      </c>
      <c r="B76" s="44">
        <v>50420</v>
      </c>
      <c r="C76" s="50" t="s">
        <v>107</v>
      </c>
      <c r="D76" s="197">
        <v>21</v>
      </c>
      <c r="E76" s="198"/>
      <c r="F76" s="198">
        <v>19.05</v>
      </c>
      <c r="G76" s="198">
        <v>61.9</v>
      </c>
      <c r="H76" s="198">
        <v>19.05</v>
      </c>
      <c r="I76" s="42">
        <f t="shared" si="12"/>
        <v>4</v>
      </c>
      <c r="J76" s="66"/>
      <c r="K76" s="107">
        <f t="shared" si="13"/>
        <v>21</v>
      </c>
      <c r="L76" s="125">
        <f t="shared" si="16"/>
        <v>16.999500000000001</v>
      </c>
      <c r="M76" s="98">
        <f t="shared" si="14"/>
        <v>80.95</v>
      </c>
      <c r="N76" s="129">
        <f t="shared" si="17"/>
        <v>0</v>
      </c>
      <c r="O76" s="109">
        <f t="shared" si="15"/>
        <v>0</v>
      </c>
    </row>
    <row r="77" spans="1:15" s="65" customFormat="1" ht="15" customHeight="1" x14ac:dyDescent="0.25">
      <c r="A77" s="68">
        <v>8</v>
      </c>
      <c r="B77" s="71">
        <v>50450</v>
      </c>
      <c r="C77" s="72" t="s">
        <v>108</v>
      </c>
      <c r="D77" s="197">
        <v>52</v>
      </c>
      <c r="E77" s="198">
        <v>3.85</v>
      </c>
      <c r="F77" s="198">
        <v>28.85</v>
      </c>
      <c r="G77" s="198">
        <v>55.77</v>
      </c>
      <c r="H77" s="198">
        <v>11.54</v>
      </c>
      <c r="I77" s="42">
        <f t="shared" si="12"/>
        <v>3.7503000000000002</v>
      </c>
      <c r="J77" s="66"/>
      <c r="K77" s="107">
        <f t="shared" si="13"/>
        <v>52</v>
      </c>
      <c r="L77" s="125">
        <f t="shared" si="16"/>
        <v>35.001199999999997</v>
      </c>
      <c r="M77" s="98">
        <f t="shared" si="14"/>
        <v>67.31</v>
      </c>
      <c r="N77" s="129">
        <f t="shared" si="17"/>
        <v>2.0020000000000002</v>
      </c>
      <c r="O77" s="109">
        <f t="shared" si="15"/>
        <v>3.85</v>
      </c>
    </row>
    <row r="78" spans="1:15" s="65" customFormat="1" ht="15" customHeight="1" x14ac:dyDescent="0.25">
      <c r="A78" s="68">
        <v>9</v>
      </c>
      <c r="B78" s="44">
        <v>50620</v>
      </c>
      <c r="C78" s="50" t="s">
        <v>42</v>
      </c>
      <c r="D78" s="197">
        <v>24</v>
      </c>
      <c r="E78" s="198"/>
      <c r="F78" s="198">
        <v>25</v>
      </c>
      <c r="G78" s="198">
        <v>50</v>
      </c>
      <c r="H78" s="198">
        <v>25</v>
      </c>
      <c r="I78" s="42">
        <f t="shared" si="12"/>
        <v>4</v>
      </c>
      <c r="J78" s="66"/>
      <c r="K78" s="107">
        <f t="shared" si="13"/>
        <v>24</v>
      </c>
      <c r="L78" s="125">
        <f t="shared" si="16"/>
        <v>18</v>
      </c>
      <c r="M78" s="98">
        <f t="shared" si="14"/>
        <v>75</v>
      </c>
      <c r="N78" s="129">
        <f t="shared" si="17"/>
        <v>0</v>
      </c>
      <c r="O78" s="109">
        <f t="shared" si="15"/>
        <v>0</v>
      </c>
    </row>
    <row r="79" spans="1:15" s="65" customFormat="1" ht="15" customHeight="1" x14ac:dyDescent="0.25">
      <c r="A79" s="68">
        <v>10</v>
      </c>
      <c r="B79" s="44">
        <v>50760</v>
      </c>
      <c r="C79" s="50" t="s">
        <v>109</v>
      </c>
      <c r="D79" s="197">
        <v>51</v>
      </c>
      <c r="E79" s="198"/>
      <c r="F79" s="198">
        <v>37.25</v>
      </c>
      <c r="G79" s="198">
        <v>47.06</v>
      </c>
      <c r="H79" s="198">
        <v>15.69</v>
      </c>
      <c r="I79" s="42">
        <f t="shared" si="12"/>
        <v>3.7843999999999998</v>
      </c>
      <c r="J79" s="66"/>
      <c r="K79" s="107">
        <f t="shared" si="13"/>
        <v>51</v>
      </c>
      <c r="L79" s="125">
        <f t="shared" si="16"/>
        <v>32.002499999999998</v>
      </c>
      <c r="M79" s="98">
        <f t="shared" si="14"/>
        <v>62.75</v>
      </c>
      <c r="N79" s="129">
        <f t="shared" si="17"/>
        <v>0</v>
      </c>
      <c r="O79" s="109">
        <f t="shared" si="15"/>
        <v>0</v>
      </c>
    </row>
    <row r="80" spans="1:15" s="65" customFormat="1" ht="15" customHeight="1" x14ac:dyDescent="0.25">
      <c r="A80" s="68">
        <v>11</v>
      </c>
      <c r="B80" s="44">
        <v>50780</v>
      </c>
      <c r="C80" s="50" t="s">
        <v>110</v>
      </c>
      <c r="D80" s="197">
        <v>31</v>
      </c>
      <c r="E80" s="198">
        <v>12.9</v>
      </c>
      <c r="F80" s="198">
        <v>22.58</v>
      </c>
      <c r="G80" s="198">
        <v>61.29</v>
      </c>
      <c r="H80" s="198">
        <v>3.23</v>
      </c>
      <c r="I80" s="42">
        <f t="shared" si="12"/>
        <v>3.5484999999999998</v>
      </c>
      <c r="J80" s="66"/>
      <c r="K80" s="107">
        <f t="shared" si="13"/>
        <v>31</v>
      </c>
      <c r="L80" s="125">
        <f t="shared" si="16"/>
        <v>20.001199999999997</v>
      </c>
      <c r="M80" s="98">
        <f t="shared" si="14"/>
        <v>64.52</v>
      </c>
      <c r="N80" s="129">
        <f t="shared" si="17"/>
        <v>3.9990000000000006</v>
      </c>
      <c r="O80" s="109">
        <f t="shared" si="15"/>
        <v>12.9</v>
      </c>
    </row>
    <row r="81" spans="1:15" s="65" customFormat="1" ht="15" customHeight="1" x14ac:dyDescent="0.25">
      <c r="A81" s="68">
        <v>12</v>
      </c>
      <c r="B81" s="44">
        <v>50930</v>
      </c>
      <c r="C81" s="50" t="s">
        <v>111</v>
      </c>
      <c r="D81" s="197">
        <v>28</v>
      </c>
      <c r="E81" s="198">
        <v>10.71</v>
      </c>
      <c r="F81" s="198">
        <v>50</v>
      </c>
      <c r="G81" s="198">
        <v>32.14</v>
      </c>
      <c r="H81" s="198">
        <v>7.14</v>
      </c>
      <c r="I81" s="42">
        <f t="shared" si="12"/>
        <v>3.3568000000000002</v>
      </c>
      <c r="J81" s="66"/>
      <c r="K81" s="107">
        <f t="shared" si="13"/>
        <v>28</v>
      </c>
      <c r="L81" s="125">
        <f t="shared" si="16"/>
        <v>10.998400000000002</v>
      </c>
      <c r="M81" s="98">
        <f t="shared" si="14"/>
        <v>39.28</v>
      </c>
      <c r="N81" s="129">
        <f t="shared" si="17"/>
        <v>2.9988000000000001</v>
      </c>
      <c r="O81" s="109">
        <f t="shared" si="15"/>
        <v>10.71</v>
      </c>
    </row>
    <row r="82" spans="1:15" s="65" customFormat="1" ht="15" customHeight="1" x14ac:dyDescent="0.25">
      <c r="A82" s="68">
        <v>13</v>
      </c>
      <c r="B82" s="46">
        <v>51370</v>
      </c>
      <c r="C82" s="50" t="s">
        <v>43</v>
      </c>
      <c r="D82" s="197">
        <v>26</v>
      </c>
      <c r="E82" s="198"/>
      <c r="F82" s="198">
        <v>30.77</v>
      </c>
      <c r="G82" s="198">
        <v>57.69</v>
      </c>
      <c r="H82" s="198">
        <v>11.54</v>
      </c>
      <c r="I82" s="42">
        <f t="shared" si="12"/>
        <v>3.8076999999999996</v>
      </c>
      <c r="J82" s="66"/>
      <c r="K82" s="107">
        <f t="shared" si="13"/>
        <v>26</v>
      </c>
      <c r="L82" s="125">
        <f t="shared" si="16"/>
        <v>17.999799999999997</v>
      </c>
      <c r="M82" s="98">
        <f t="shared" si="14"/>
        <v>69.22999999999999</v>
      </c>
      <c r="N82" s="132">
        <f t="shared" si="17"/>
        <v>0</v>
      </c>
      <c r="O82" s="109">
        <f t="shared" si="15"/>
        <v>0</v>
      </c>
    </row>
    <row r="83" spans="1:15" s="65" customFormat="1" ht="15" customHeight="1" thickBot="1" x14ac:dyDescent="0.3">
      <c r="A83" s="68">
        <v>14</v>
      </c>
      <c r="B83" s="46">
        <v>51580</v>
      </c>
      <c r="C83" s="50" t="s">
        <v>112</v>
      </c>
      <c r="D83" s="197">
        <v>77</v>
      </c>
      <c r="E83" s="198">
        <v>2.6</v>
      </c>
      <c r="F83" s="198">
        <v>35.06</v>
      </c>
      <c r="G83" s="198">
        <v>50.65</v>
      </c>
      <c r="H83" s="198">
        <v>11.69</v>
      </c>
      <c r="I83" s="42">
        <f t="shared" si="12"/>
        <v>3.7143000000000002</v>
      </c>
      <c r="J83" s="66"/>
      <c r="K83" s="133">
        <f t="shared" si="13"/>
        <v>77</v>
      </c>
      <c r="L83" s="138">
        <f t="shared" si="16"/>
        <v>48.001799999999996</v>
      </c>
      <c r="M83" s="135">
        <f t="shared" si="14"/>
        <v>62.339999999999996</v>
      </c>
      <c r="N83" s="134">
        <f t="shared" si="17"/>
        <v>2.0020000000000002</v>
      </c>
      <c r="O83" s="136">
        <f t="shared" si="15"/>
        <v>2.6</v>
      </c>
    </row>
    <row r="84" spans="1:15" s="65" customFormat="1" ht="15" customHeight="1" thickBot="1" x14ac:dyDescent="0.3">
      <c r="A84" s="35"/>
      <c r="B84" s="54"/>
      <c r="C84" s="39" t="s">
        <v>63</v>
      </c>
      <c r="D84" s="36">
        <f>SUM(D85:D115)</f>
        <v>1218</v>
      </c>
      <c r="E84" s="37">
        <f>AVERAGE(E85:E115)</f>
        <v>7.625</v>
      </c>
      <c r="F84" s="37">
        <f>AVERAGE(F85:F115)</f>
        <v>29.735517241379309</v>
      </c>
      <c r="G84" s="37">
        <f>AVERAGE(G85:G115)</f>
        <v>47.81379310344829</v>
      </c>
      <c r="H84" s="37">
        <f>AVERAGE(H85:H115)</f>
        <v>17.262142857142855</v>
      </c>
      <c r="I84" s="38">
        <f>AVERAGE(I85:I115)</f>
        <v>3.7536517241379297</v>
      </c>
      <c r="J84" s="66"/>
      <c r="K84" s="137">
        <f t="shared" si="13"/>
        <v>1218</v>
      </c>
      <c r="L84" s="123">
        <f>SUM(L85:L115)</f>
        <v>811.00959999999986</v>
      </c>
      <c r="M84" s="120">
        <f>SUM(G84,H84)</f>
        <v>65.075935960591153</v>
      </c>
      <c r="N84" s="130">
        <f>SUM(N85:N115)</f>
        <v>61.990500000000011</v>
      </c>
      <c r="O84" s="121">
        <f t="shared" si="15"/>
        <v>7.625</v>
      </c>
    </row>
    <row r="85" spans="1:15" s="65" customFormat="1" ht="15" customHeight="1" x14ac:dyDescent="0.25">
      <c r="A85" s="70">
        <v>1</v>
      </c>
      <c r="B85" s="71">
        <v>60010</v>
      </c>
      <c r="C85" s="72" t="s">
        <v>113</v>
      </c>
      <c r="D85" s="199">
        <v>26</v>
      </c>
      <c r="E85" s="200">
        <v>3.85</v>
      </c>
      <c r="F85" s="200">
        <v>23.08</v>
      </c>
      <c r="G85" s="200">
        <v>65.38</v>
      </c>
      <c r="H85" s="200">
        <v>7.69</v>
      </c>
      <c r="I85" s="62">
        <f t="shared" ref="I85:I115" si="18">(E85*2+F85*3+G85*4+H85*5)/100</f>
        <v>3.7690999999999999</v>
      </c>
      <c r="J85" s="66"/>
      <c r="K85" s="131">
        <f t="shared" si="13"/>
        <v>26</v>
      </c>
      <c r="L85" s="127">
        <f t="shared" si="16"/>
        <v>18.998199999999997</v>
      </c>
      <c r="M85" s="97">
        <f t="shared" si="14"/>
        <v>73.069999999999993</v>
      </c>
      <c r="N85" s="129">
        <f t="shared" si="17"/>
        <v>1.0010000000000001</v>
      </c>
      <c r="O85" s="111">
        <f t="shared" si="15"/>
        <v>3.85</v>
      </c>
    </row>
    <row r="86" spans="1:15" s="65" customFormat="1" ht="15" customHeight="1" x14ac:dyDescent="0.25">
      <c r="A86" s="68">
        <v>2</v>
      </c>
      <c r="B86" s="44">
        <v>60020</v>
      </c>
      <c r="C86" s="50" t="s">
        <v>44</v>
      </c>
      <c r="D86" s="199">
        <v>18</v>
      </c>
      <c r="E86" s="200">
        <v>16.670000000000002</v>
      </c>
      <c r="F86" s="200">
        <v>22.22</v>
      </c>
      <c r="G86" s="200">
        <v>33.33</v>
      </c>
      <c r="H86" s="200">
        <v>27.78</v>
      </c>
      <c r="I86" s="42">
        <f t="shared" si="18"/>
        <v>3.7222000000000004</v>
      </c>
      <c r="J86" s="66"/>
      <c r="K86" s="107">
        <f t="shared" si="13"/>
        <v>18</v>
      </c>
      <c r="L86" s="125">
        <f t="shared" si="16"/>
        <v>10.9998</v>
      </c>
      <c r="M86" s="98">
        <f t="shared" si="14"/>
        <v>61.11</v>
      </c>
      <c r="N86" s="129">
        <f t="shared" si="17"/>
        <v>3.0006000000000004</v>
      </c>
      <c r="O86" s="109">
        <f t="shared" si="15"/>
        <v>16.670000000000002</v>
      </c>
    </row>
    <row r="87" spans="1:15" s="65" customFormat="1" ht="15" customHeight="1" x14ac:dyDescent="0.25">
      <c r="A87" s="68">
        <v>3</v>
      </c>
      <c r="B87" s="44">
        <v>60050</v>
      </c>
      <c r="C87" s="50" t="s">
        <v>114</v>
      </c>
      <c r="D87" s="199">
        <v>31</v>
      </c>
      <c r="E87" s="200">
        <v>3.23</v>
      </c>
      <c r="F87" s="200">
        <v>16.13</v>
      </c>
      <c r="G87" s="200">
        <v>54.84</v>
      </c>
      <c r="H87" s="200">
        <v>25.81</v>
      </c>
      <c r="I87" s="42">
        <f t="shared" si="18"/>
        <v>4.0325999999999995</v>
      </c>
      <c r="J87" s="66"/>
      <c r="K87" s="107">
        <f t="shared" si="13"/>
        <v>31</v>
      </c>
      <c r="L87" s="125">
        <f t="shared" si="16"/>
        <v>25.0015</v>
      </c>
      <c r="M87" s="98">
        <f t="shared" si="14"/>
        <v>80.650000000000006</v>
      </c>
      <c r="N87" s="129">
        <f t="shared" si="17"/>
        <v>1.0012999999999999</v>
      </c>
      <c r="O87" s="109">
        <f t="shared" si="15"/>
        <v>3.23</v>
      </c>
    </row>
    <row r="88" spans="1:15" s="65" customFormat="1" ht="15" customHeight="1" x14ac:dyDescent="0.25">
      <c r="A88" s="68">
        <v>4</v>
      </c>
      <c r="B88" s="44">
        <v>60070</v>
      </c>
      <c r="C88" s="50" t="s">
        <v>115</v>
      </c>
      <c r="D88" s="199">
        <v>25</v>
      </c>
      <c r="E88" s="200"/>
      <c r="F88" s="200">
        <v>20</v>
      </c>
      <c r="G88" s="200">
        <v>56</v>
      </c>
      <c r="H88" s="200">
        <v>24</v>
      </c>
      <c r="I88" s="42">
        <f t="shared" si="18"/>
        <v>4.04</v>
      </c>
      <c r="J88" s="66"/>
      <c r="K88" s="107">
        <f t="shared" si="13"/>
        <v>25</v>
      </c>
      <c r="L88" s="125">
        <f t="shared" si="16"/>
        <v>20</v>
      </c>
      <c r="M88" s="98">
        <f t="shared" si="14"/>
        <v>80</v>
      </c>
      <c r="N88" s="129">
        <f t="shared" si="17"/>
        <v>0</v>
      </c>
      <c r="O88" s="109">
        <f t="shared" si="15"/>
        <v>0</v>
      </c>
    </row>
    <row r="89" spans="1:15" s="65" customFormat="1" ht="15" customHeight="1" x14ac:dyDescent="0.25">
      <c r="A89" s="68">
        <v>5</v>
      </c>
      <c r="B89" s="44">
        <v>60180</v>
      </c>
      <c r="C89" s="50" t="s">
        <v>116</v>
      </c>
      <c r="D89" s="199">
        <v>50</v>
      </c>
      <c r="E89" s="200">
        <v>4</v>
      </c>
      <c r="F89" s="200">
        <v>30</v>
      </c>
      <c r="G89" s="200">
        <v>56</v>
      </c>
      <c r="H89" s="200">
        <v>10</v>
      </c>
      <c r="I89" s="42">
        <f t="shared" si="18"/>
        <v>3.72</v>
      </c>
      <c r="J89" s="66"/>
      <c r="K89" s="107">
        <f t="shared" si="13"/>
        <v>50</v>
      </c>
      <c r="L89" s="125">
        <f t="shared" si="16"/>
        <v>33</v>
      </c>
      <c r="M89" s="98">
        <f t="shared" si="14"/>
        <v>66</v>
      </c>
      <c r="N89" s="129">
        <f t="shared" si="17"/>
        <v>2</v>
      </c>
      <c r="O89" s="109">
        <f t="shared" si="15"/>
        <v>4</v>
      </c>
    </row>
    <row r="90" spans="1:15" s="65" customFormat="1" ht="15" customHeight="1" x14ac:dyDescent="0.25">
      <c r="A90" s="68">
        <v>6</v>
      </c>
      <c r="B90" s="44">
        <v>60240</v>
      </c>
      <c r="C90" s="50" t="s">
        <v>117</v>
      </c>
      <c r="D90" s="199">
        <v>54</v>
      </c>
      <c r="E90" s="200">
        <v>3.7</v>
      </c>
      <c r="F90" s="200">
        <v>22.22</v>
      </c>
      <c r="G90" s="200">
        <v>62.96</v>
      </c>
      <c r="H90" s="200">
        <v>11.11</v>
      </c>
      <c r="I90" s="42">
        <f t="shared" si="18"/>
        <v>3.8144999999999998</v>
      </c>
      <c r="J90" s="66"/>
      <c r="K90" s="107">
        <f t="shared" si="13"/>
        <v>54</v>
      </c>
      <c r="L90" s="125">
        <f t="shared" si="16"/>
        <v>39.997799999999998</v>
      </c>
      <c r="M90" s="98">
        <f t="shared" si="14"/>
        <v>74.069999999999993</v>
      </c>
      <c r="N90" s="129">
        <f t="shared" si="17"/>
        <v>1.9980000000000002</v>
      </c>
      <c r="O90" s="109">
        <f t="shared" si="15"/>
        <v>3.7</v>
      </c>
    </row>
    <row r="91" spans="1:15" s="65" customFormat="1" ht="15" customHeight="1" x14ac:dyDescent="0.25">
      <c r="A91" s="68">
        <v>7</v>
      </c>
      <c r="B91" s="44">
        <v>60560</v>
      </c>
      <c r="C91" s="50" t="s">
        <v>45</v>
      </c>
      <c r="D91" s="199"/>
      <c r="E91" s="200"/>
      <c r="F91" s="200"/>
      <c r="G91" s="200"/>
      <c r="H91" s="200"/>
      <c r="I91" s="42"/>
      <c r="J91" s="66"/>
      <c r="K91" s="107"/>
      <c r="L91" s="125"/>
      <c r="M91" s="98"/>
      <c r="N91" s="129"/>
      <c r="O91" s="109"/>
    </row>
    <row r="92" spans="1:15" s="65" customFormat="1" ht="15" customHeight="1" x14ac:dyDescent="0.25">
      <c r="A92" s="68">
        <v>8</v>
      </c>
      <c r="B92" s="44">
        <v>60660</v>
      </c>
      <c r="C92" s="50" t="s">
        <v>118</v>
      </c>
      <c r="D92" s="199">
        <v>26</v>
      </c>
      <c r="E92" s="200"/>
      <c r="F92" s="200">
        <v>53.85</v>
      </c>
      <c r="G92" s="200">
        <v>38.46</v>
      </c>
      <c r="H92" s="200">
        <v>7.69</v>
      </c>
      <c r="I92" s="42">
        <f t="shared" si="18"/>
        <v>3.5383999999999998</v>
      </c>
      <c r="J92" s="66"/>
      <c r="K92" s="107">
        <f t="shared" si="13"/>
        <v>26</v>
      </c>
      <c r="L92" s="125">
        <f t="shared" si="16"/>
        <v>11.998999999999999</v>
      </c>
      <c r="M92" s="98">
        <f t="shared" si="14"/>
        <v>46.15</v>
      </c>
      <c r="N92" s="129">
        <f t="shared" si="17"/>
        <v>0</v>
      </c>
      <c r="O92" s="109">
        <f t="shared" si="15"/>
        <v>0</v>
      </c>
    </row>
    <row r="93" spans="1:15" s="65" customFormat="1" ht="15" customHeight="1" x14ac:dyDescent="0.25">
      <c r="A93" s="68">
        <v>9</v>
      </c>
      <c r="B93" s="44">
        <v>60001</v>
      </c>
      <c r="C93" s="50" t="s">
        <v>119</v>
      </c>
      <c r="D93" s="199">
        <v>24</v>
      </c>
      <c r="E93" s="200">
        <v>4.17</v>
      </c>
      <c r="F93" s="200">
        <v>37.5</v>
      </c>
      <c r="G93" s="200">
        <v>50</v>
      </c>
      <c r="H93" s="200">
        <v>8.33</v>
      </c>
      <c r="I93" s="42">
        <f t="shared" si="18"/>
        <v>3.6249000000000002</v>
      </c>
      <c r="J93" s="66"/>
      <c r="K93" s="107">
        <f t="shared" si="13"/>
        <v>24</v>
      </c>
      <c r="L93" s="125">
        <f t="shared" si="16"/>
        <v>13.9992</v>
      </c>
      <c r="M93" s="98">
        <f t="shared" si="14"/>
        <v>58.33</v>
      </c>
      <c r="N93" s="129">
        <f t="shared" si="17"/>
        <v>1.0007999999999999</v>
      </c>
      <c r="O93" s="109">
        <f t="shared" si="15"/>
        <v>4.17</v>
      </c>
    </row>
    <row r="94" spans="1:15" s="65" customFormat="1" ht="15" customHeight="1" x14ac:dyDescent="0.25">
      <c r="A94" s="68">
        <v>10</v>
      </c>
      <c r="B94" s="44">
        <v>60850</v>
      </c>
      <c r="C94" s="50" t="s">
        <v>120</v>
      </c>
      <c r="D94" s="199">
        <v>24</v>
      </c>
      <c r="E94" s="200">
        <v>8.33</v>
      </c>
      <c r="F94" s="200">
        <v>50</v>
      </c>
      <c r="G94" s="200">
        <v>25</v>
      </c>
      <c r="H94" s="200">
        <v>16.670000000000002</v>
      </c>
      <c r="I94" s="42">
        <f t="shared" si="18"/>
        <v>3.5000999999999998</v>
      </c>
      <c r="J94" s="66"/>
      <c r="K94" s="107">
        <f t="shared" si="13"/>
        <v>24</v>
      </c>
      <c r="L94" s="125">
        <f t="shared" si="16"/>
        <v>10.0008</v>
      </c>
      <c r="M94" s="98">
        <f t="shared" si="14"/>
        <v>41.67</v>
      </c>
      <c r="N94" s="129">
        <f t="shared" si="17"/>
        <v>1.9992000000000001</v>
      </c>
      <c r="O94" s="109">
        <f t="shared" si="15"/>
        <v>8.33</v>
      </c>
    </row>
    <row r="95" spans="1:15" s="65" customFormat="1" ht="15" customHeight="1" x14ac:dyDescent="0.25">
      <c r="A95" s="68">
        <v>11</v>
      </c>
      <c r="B95" s="44">
        <v>60910</v>
      </c>
      <c r="C95" s="52" t="s">
        <v>146</v>
      </c>
      <c r="D95" s="199">
        <v>18</v>
      </c>
      <c r="E95" s="200">
        <v>38.89</v>
      </c>
      <c r="F95" s="200">
        <v>50</v>
      </c>
      <c r="G95" s="200">
        <v>11.11</v>
      </c>
      <c r="H95" s="200"/>
      <c r="I95" s="42">
        <f t="shared" si="18"/>
        <v>2.7222000000000004</v>
      </c>
      <c r="J95" s="66"/>
      <c r="K95" s="107">
        <f t="shared" si="13"/>
        <v>18</v>
      </c>
      <c r="L95" s="125">
        <f t="shared" si="16"/>
        <v>1.9997999999999998</v>
      </c>
      <c r="M95" s="98">
        <f t="shared" si="14"/>
        <v>11.11</v>
      </c>
      <c r="N95" s="129">
        <f t="shared" si="17"/>
        <v>7.0001999999999995</v>
      </c>
      <c r="O95" s="109">
        <f t="shared" si="15"/>
        <v>38.89</v>
      </c>
    </row>
    <row r="96" spans="1:15" s="65" customFormat="1" ht="15" customHeight="1" x14ac:dyDescent="0.25">
      <c r="A96" s="68">
        <v>12</v>
      </c>
      <c r="B96" s="44">
        <v>60980</v>
      </c>
      <c r="C96" s="50" t="s">
        <v>147</v>
      </c>
      <c r="D96" s="199"/>
      <c r="E96" s="200"/>
      <c r="F96" s="200"/>
      <c r="G96" s="200"/>
      <c r="H96" s="200"/>
      <c r="I96" s="42"/>
      <c r="J96" s="66"/>
      <c r="K96" s="107"/>
      <c r="L96" s="125"/>
      <c r="M96" s="98"/>
      <c r="N96" s="129"/>
      <c r="O96" s="109"/>
    </row>
    <row r="97" spans="1:15" s="65" customFormat="1" ht="15" customHeight="1" x14ac:dyDescent="0.25">
      <c r="A97" s="68">
        <v>13</v>
      </c>
      <c r="B97" s="44">
        <v>61080</v>
      </c>
      <c r="C97" s="50" t="s">
        <v>121</v>
      </c>
      <c r="D97" s="199">
        <v>51</v>
      </c>
      <c r="E97" s="200">
        <v>1.96</v>
      </c>
      <c r="F97" s="200">
        <v>33.33</v>
      </c>
      <c r="G97" s="200">
        <v>56.86</v>
      </c>
      <c r="H97" s="200">
        <v>7.84</v>
      </c>
      <c r="I97" s="42">
        <f t="shared" si="18"/>
        <v>3.7055000000000002</v>
      </c>
      <c r="J97" s="66"/>
      <c r="K97" s="107">
        <f t="shared" si="13"/>
        <v>51</v>
      </c>
      <c r="L97" s="125">
        <f t="shared" si="16"/>
        <v>32.997</v>
      </c>
      <c r="M97" s="98">
        <f t="shared" si="14"/>
        <v>64.7</v>
      </c>
      <c r="N97" s="129">
        <f t="shared" si="17"/>
        <v>0.99959999999999993</v>
      </c>
      <c r="O97" s="109">
        <f t="shared" si="15"/>
        <v>1.96</v>
      </c>
    </row>
    <row r="98" spans="1:15" s="65" customFormat="1" ht="15" customHeight="1" x14ac:dyDescent="0.25">
      <c r="A98" s="68">
        <v>14</v>
      </c>
      <c r="B98" s="44">
        <v>61150</v>
      </c>
      <c r="C98" s="50" t="s">
        <v>122</v>
      </c>
      <c r="D98" s="199">
        <v>28</v>
      </c>
      <c r="E98" s="200"/>
      <c r="F98" s="200">
        <v>17.86</v>
      </c>
      <c r="G98" s="200">
        <v>42.86</v>
      </c>
      <c r="H98" s="200">
        <v>39.29</v>
      </c>
      <c r="I98" s="42">
        <f t="shared" si="18"/>
        <v>4.2146999999999997</v>
      </c>
      <c r="J98" s="66"/>
      <c r="K98" s="107">
        <f t="shared" si="13"/>
        <v>28</v>
      </c>
      <c r="L98" s="125">
        <f t="shared" si="16"/>
        <v>23.002000000000002</v>
      </c>
      <c r="M98" s="98">
        <f t="shared" si="14"/>
        <v>82.15</v>
      </c>
      <c r="N98" s="129">
        <f t="shared" si="17"/>
        <v>0</v>
      </c>
      <c r="O98" s="109">
        <f t="shared" si="15"/>
        <v>0</v>
      </c>
    </row>
    <row r="99" spans="1:15" s="65" customFormat="1" ht="15" customHeight="1" x14ac:dyDescent="0.25">
      <c r="A99" s="68">
        <v>15</v>
      </c>
      <c r="B99" s="44">
        <v>61210</v>
      </c>
      <c r="C99" s="50" t="s">
        <v>123</v>
      </c>
      <c r="D99" s="199">
        <v>29</v>
      </c>
      <c r="E99" s="200"/>
      <c r="F99" s="200">
        <v>37.93</v>
      </c>
      <c r="G99" s="200">
        <v>41.38</v>
      </c>
      <c r="H99" s="200">
        <v>20.69</v>
      </c>
      <c r="I99" s="42">
        <f t="shared" si="18"/>
        <v>3.8275999999999999</v>
      </c>
      <c r="J99" s="66"/>
      <c r="K99" s="107">
        <f t="shared" si="13"/>
        <v>29</v>
      </c>
      <c r="L99" s="125">
        <f t="shared" si="16"/>
        <v>18.000300000000003</v>
      </c>
      <c r="M99" s="98">
        <f t="shared" si="14"/>
        <v>62.070000000000007</v>
      </c>
      <c r="N99" s="129">
        <f t="shared" si="17"/>
        <v>0</v>
      </c>
      <c r="O99" s="109">
        <f t="shared" si="15"/>
        <v>0</v>
      </c>
    </row>
    <row r="100" spans="1:15" s="65" customFormat="1" ht="15" customHeight="1" x14ac:dyDescent="0.25">
      <c r="A100" s="68">
        <v>16</v>
      </c>
      <c r="B100" s="44">
        <v>61290</v>
      </c>
      <c r="C100" s="50" t="s">
        <v>148</v>
      </c>
      <c r="D100" s="199">
        <v>26</v>
      </c>
      <c r="E100" s="200">
        <v>7.69</v>
      </c>
      <c r="F100" s="200">
        <v>57.69</v>
      </c>
      <c r="G100" s="200">
        <v>23.08</v>
      </c>
      <c r="H100" s="200">
        <v>11.54</v>
      </c>
      <c r="I100" s="42">
        <f t="shared" si="18"/>
        <v>3.3846999999999996</v>
      </c>
      <c r="J100" s="66"/>
      <c r="K100" s="107">
        <f t="shared" si="13"/>
        <v>26</v>
      </c>
      <c r="L100" s="125">
        <f t="shared" si="16"/>
        <v>9.001199999999999</v>
      </c>
      <c r="M100" s="98">
        <f t="shared" si="14"/>
        <v>34.619999999999997</v>
      </c>
      <c r="N100" s="129">
        <f t="shared" si="17"/>
        <v>1.9994000000000001</v>
      </c>
      <c r="O100" s="109">
        <f t="shared" si="15"/>
        <v>7.69</v>
      </c>
    </row>
    <row r="101" spans="1:15" s="65" customFormat="1" ht="15" customHeight="1" x14ac:dyDescent="0.25">
      <c r="A101" s="68">
        <v>17</v>
      </c>
      <c r="B101" s="44">
        <v>61340</v>
      </c>
      <c r="C101" s="50" t="s">
        <v>124</v>
      </c>
      <c r="D101" s="199">
        <v>29</v>
      </c>
      <c r="E101" s="200">
        <v>17.239999999999998</v>
      </c>
      <c r="F101" s="200">
        <v>34.479999999999997</v>
      </c>
      <c r="G101" s="200">
        <v>41.38</v>
      </c>
      <c r="H101" s="200">
        <v>6.9</v>
      </c>
      <c r="I101" s="42">
        <f t="shared" si="18"/>
        <v>3.3794</v>
      </c>
      <c r="J101" s="66"/>
      <c r="K101" s="107">
        <f t="shared" si="13"/>
        <v>29</v>
      </c>
      <c r="L101" s="125">
        <f t="shared" si="16"/>
        <v>14.001200000000001</v>
      </c>
      <c r="M101" s="98">
        <f t="shared" si="14"/>
        <v>48.28</v>
      </c>
      <c r="N101" s="129">
        <f t="shared" si="17"/>
        <v>4.9996</v>
      </c>
      <c r="O101" s="109">
        <f t="shared" si="15"/>
        <v>17.239999999999998</v>
      </c>
    </row>
    <row r="102" spans="1:15" s="65" customFormat="1" ht="15" customHeight="1" x14ac:dyDescent="0.25">
      <c r="A102" s="68">
        <v>18</v>
      </c>
      <c r="B102" s="44">
        <v>61390</v>
      </c>
      <c r="C102" s="50" t="s">
        <v>125</v>
      </c>
      <c r="D102" s="199">
        <v>20</v>
      </c>
      <c r="E102" s="200">
        <v>5</v>
      </c>
      <c r="F102" s="200">
        <v>15</v>
      </c>
      <c r="G102" s="200">
        <v>50</v>
      </c>
      <c r="H102" s="200">
        <v>30</v>
      </c>
      <c r="I102" s="42">
        <f t="shared" si="18"/>
        <v>4.05</v>
      </c>
      <c r="J102" s="66"/>
      <c r="K102" s="107">
        <f t="shared" si="13"/>
        <v>20</v>
      </c>
      <c r="L102" s="125">
        <f t="shared" si="16"/>
        <v>16</v>
      </c>
      <c r="M102" s="98">
        <f t="shared" si="14"/>
        <v>80</v>
      </c>
      <c r="N102" s="129">
        <f t="shared" si="17"/>
        <v>1</v>
      </c>
      <c r="O102" s="109">
        <f t="shared" si="15"/>
        <v>5</v>
      </c>
    </row>
    <row r="103" spans="1:15" s="65" customFormat="1" ht="15" customHeight="1" x14ac:dyDescent="0.25">
      <c r="A103" s="68">
        <v>19</v>
      </c>
      <c r="B103" s="44">
        <v>61410</v>
      </c>
      <c r="C103" s="50" t="s">
        <v>126</v>
      </c>
      <c r="D103" s="199">
        <v>27</v>
      </c>
      <c r="E103" s="200">
        <v>3.7</v>
      </c>
      <c r="F103" s="200">
        <v>29.63</v>
      </c>
      <c r="G103" s="200">
        <v>29.63</v>
      </c>
      <c r="H103" s="200">
        <v>37.04</v>
      </c>
      <c r="I103" s="42">
        <f t="shared" si="18"/>
        <v>4.0000999999999998</v>
      </c>
      <c r="J103" s="66"/>
      <c r="K103" s="107">
        <f t="shared" si="13"/>
        <v>27</v>
      </c>
      <c r="L103" s="125">
        <f t="shared" si="16"/>
        <v>18.000900000000001</v>
      </c>
      <c r="M103" s="98">
        <f t="shared" si="14"/>
        <v>66.67</v>
      </c>
      <c r="N103" s="129">
        <f t="shared" si="17"/>
        <v>0.99900000000000011</v>
      </c>
      <c r="O103" s="109">
        <f t="shared" si="15"/>
        <v>3.7</v>
      </c>
    </row>
    <row r="104" spans="1:15" s="65" customFormat="1" ht="15" customHeight="1" x14ac:dyDescent="0.25">
      <c r="A104" s="68">
        <v>20</v>
      </c>
      <c r="B104" s="44">
        <v>61430</v>
      </c>
      <c r="C104" s="50" t="s">
        <v>66</v>
      </c>
      <c r="D104" s="199">
        <v>55</v>
      </c>
      <c r="E104" s="200"/>
      <c r="F104" s="200">
        <v>21.82</v>
      </c>
      <c r="G104" s="200">
        <v>65.45</v>
      </c>
      <c r="H104" s="200">
        <v>12.73</v>
      </c>
      <c r="I104" s="42">
        <f t="shared" si="18"/>
        <v>3.9090999999999996</v>
      </c>
      <c r="J104" s="66"/>
      <c r="K104" s="107">
        <f t="shared" si="13"/>
        <v>55</v>
      </c>
      <c r="L104" s="125">
        <f t="shared" si="16"/>
        <v>42.999000000000002</v>
      </c>
      <c r="M104" s="98">
        <f t="shared" si="14"/>
        <v>78.180000000000007</v>
      </c>
      <c r="N104" s="129">
        <f t="shared" si="17"/>
        <v>0</v>
      </c>
      <c r="O104" s="109">
        <f t="shared" si="15"/>
        <v>0</v>
      </c>
    </row>
    <row r="105" spans="1:15" s="65" customFormat="1" ht="15" customHeight="1" x14ac:dyDescent="0.25">
      <c r="A105" s="68">
        <v>21</v>
      </c>
      <c r="B105" s="44">
        <v>61440</v>
      </c>
      <c r="C105" s="50" t="s">
        <v>127</v>
      </c>
      <c r="D105" s="199">
        <v>64</v>
      </c>
      <c r="E105" s="200">
        <v>1.56</v>
      </c>
      <c r="F105" s="200">
        <v>21.88</v>
      </c>
      <c r="G105" s="200">
        <v>68.75</v>
      </c>
      <c r="H105" s="200">
        <v>7.81</v>
      </c>
      <c r="I105" s="42">
        <f t="shared" si="18"/>
        <v>3.8281000000000001</v>
      </c>
      <c r="J105" s="66"/>
      <c r="K105" s="107">
        <f t="shared" si="13"/>
        <v>64</v>
      </c>
      <c r="L105" s="125">
        <f t="shared" si="16"/>
        <v>48.998400000000004</v>
      </c>
      <c r="M105" s="98">
        <f t="shared" si="14"/>
        <v>76.56</v>
      </c>
      <c r="N105" s="129">
        <f t="shared" si="17"/>
        <v>0.99840000000000007</v>
      </c>
      <c r="O105" s="109">
        <f t="shared" si="15"/>
        <v>1.56</v>
      </c>
    </row>
    <row r="106" spans="1:15" s="65" customFormat="1" ht="15" customHeight="1" x14ac:dyDescent="0.25">
      <c r="A106" s="68">
        <v>22</v>
      </c>
      <c r="B106" s="44">
        <v>61450</v>
      </c>
      <c r="C106" s="50" t="s">
        <v>65</v>
      </c>
      <c r="D106" s="199">
        <v>49</v>
      </c>
      <c r="E106" s="200">
        <v>2.04</v>
      </c>
      <c r="F106" s="200">
        <v>32.65</v>
      </c>
      <c r="G106" s="200">
        <v>63.27</v>
      </c>
      <c r="H106" s="200">
        <v>2.04</v>
      </c>
      <c r="I106" s="42">
        <f t="shared" si="18"/>
        <v>3.6531000000000002</v>
      </c>
      <c r="J106" s="66"/>
      <c r="K106" s="107">
        <f t="shared" si="13"/>
        <v>49</v>
      </c>
      <c r="L106" s="125">
        <f t="shared" si="16"/>
        <v>32.001899999999999</v>
      </c>
      <c r="M106" s="98">
        <f t="shared" si="14"/>
        <v>65.31</v>
      </c>
      <c r="N106" s="129">
        <f t="shared" si="17"/>
        <v>0.99960000000000004</v>
      </c>
      <c r="O106" s="109">
        <f t="shared" si="15"/>
        <v>2.04</v>
      </c>
    </row>
    <row r="107" spans="1:15" s="65" customFormat="1" ht="15" customHeight="1" x14ac:dyDescent="0.25">
      <c r="A107" s="68">
        <v>23</v>
      </c>
      <c r="B107" s="44">
        <v>61470</v>
      </c>
      <c r="C107" s="50" t="s">
        <v>149</v>
      </c>
      <c r="D107" s="199">
        <v>28</v>
      </c>
      <c r="E107" s="200">
        <v>3.57</v>
      </c>
      <c r="F107" s="200">
        <v>42.86</v>
      </c>
      <c r="G107" s="200">
        <v>42.86</v>
      </c>
      <c r="H107" s="200">
        <v>10.71</v>
      </c>
      <c r="I107" s="42">
        <f t="shared" si="18"/>
        <v>3.6071</v>
      </c>
      <c r="J107" s="66"/>
      <c r="K107" s="107">
        <f t="shared" si="13"/>
        <v>28</v>
      </c>
      <c r="L107" s="125">
        <f t="shared" si="16"/>
        <v>14.999600000000001</v>
      </c>
      <c r="M107" s="98">
        <f t="shared" si="14"/>
        <v>53.57</v>
      </c>
      <c r="N107" s="129">
        <f t="shared" si="17"/>
        <v>0.99959999999999993</v>
      </c>
      <c r="O107" s="109">
        <f t="shared" si="15"/>
        <v>3.57</v>
      </c>
    </row>
    <row r="108" spans="1:15" s="65" customFormat="1" ht="15" customHeight="1" x14ac:dyDescent="0.25">
      <c r="A108" s="68">
        <v>24</v>
      </c>
      <c r="B108" s="44">
        <v>61490</v>
      </c>
      <c r="C108" s="50" t="s">
        <v>67</v>
      </c>
      <c r="D108" s="199">
        <v>55</v>
      </c>
      <c r="E108" s="200">
        <v>18.18</v>
      </c>
      <c r="F108" s="200">
        <v>34.549999999999997</v>
      </c>
      <c r="G108" s="200">
        <v>41.82</v>
      </c>
      <c r="H108" s="200">
        <v>5.45</v>
      </c>
      <c r="I108" s="42">
        <f t="shared" si="18"/>
        <v>3.3453999999999997</v>
      </c>
      <c r="J108" s="66"/>
      <c r="K108" s="107">
        <f t="shared" si="13"/>
        <v>55</v>
      </c>
      <c r="L108" s="125">
        <f t="shared" si="16"/>
        <v>25.998500000000003</v>
      </c>
      <c r="M108" s="98">
        <f t="shared" si="14"/>
        <v>47.27</v>
      </c>
      <c r="N108" s="129">
        <f t="shared" si="17"/>
        <v>9.9990000000000006</v>
      </c>
      <c r="O108" s="109">
        <f t="shared" si="15"/>
        <v>18.18</v>
      </c>
    </row>
    <row r="109" spans="1:15" s="65" customFormat="1" ht="15" customHeight="1" x14ac:dyDescent="0.25">
      <c r="A109" s="68">
        <v>25</v>
      </c>
      <c r="B109" s="44">
        <v>61500</v>
      </c>
      <c r="C109" s="50" t="s">
        <v>68</v>
      </c>
      <c r="D109" s="199">
        <v>88</v>
      </c>
      <c r="E109" s="200">
        <v>9.09</v>
      </c>
      <c r="F109" s="200">
        <v>19.32</v>
      </c>
      <c r="G109" s="200">
        <v>53.41</v>
      </c>
      <c r="H109" s="200">
        <v>18.18</v>
      </c>
      <c r="I109" s="42">
        <f t="shared" si="18"/>
        <v>3.8067999999999995</v>
      </c>
      <c r="J109" s="66"/>
      <c r="K109" s="107">
        <f t="shared" si="13"/>
        <v>88</v>
      </c>
      <c r="L109" s="125">
        <f t="shared" si="16"/>
        <v>62.999200000000002</v>
      </c>
      <c r="M109" s="98">
        <f t="shared" si="14"/>
        <v>71.59</v>
      </c>
      <c r="N109" s="129">
        <f t="shared" si="17"/>
        <v>7.9991999999999992</v>
      </c>
      <c r="O109" s="109">
        <f t="shared" si="15"/>
        <v>9.09</v>
      </c>
    </row>
    <row r="110" spans="1:15" s="65" customFormat="1" ht="15" customHeight="1" x14ac:dyDescent="0.25">
      <c r="A110" s="68">
        <v>26</v>
      </c>
      <c r="B110" s="44">
        <v>61510</v>
      </c>
      <c r="C110" s="50" t="s">
        <v>50</v>
      </c>
      <c r="D110" s="199">
        <v>45</v>
      </c>
      <c r="E110" s="200">
        <v>2.2200000000000002</v>
      </c>
      <c r="F110" s="200">
        <v>17.78</v>
      </c>
      <c r="G110" s="200">
        <v>68.89</v>
      </c>
      <c r="H110" s="200">
        <v>11.11</v>
      </c>
      <c r="I110" s="42">
        <f t="shared" si="18"/>
        <v>3.8889000000000005</v>
      </c>
      <c r="J110" s="66"/>
      <c r="K110" s="107">
        <f t="shared" si="13"/>
        <v>45</v>
      </c>
      <c r="L110" s="125">
        <f t="shared" si="16"/>
        <v>36</v>
      </c>
      <c r="M110" s="98">
        <f t="shared" si="14"/>
        <v>80</v>
      </c>
      <c r="N110" s="129">
        <f t="shared" si="17"/>
        <v>0.99900000000000011</v>
      </c>
      <c r="O110" s="109">
        <f t="shared" si="15"/>
        <v>2.2200000000000002</v>
      </c>
    </row>
    <row r="111" spans="1:15" s="65" customFormat="1" ht="15" customHeight="1" x14ac:dyDescent="0.25">
      <c r="A111" s="68">
        <v>27</v>
      </c>
      <c r="B111" s="44">
        <v>61520</v>
      </c>
      <c r="C111" s="50" t="s">
        <v>128</v>
      </c>
      <c r="D111" s="199">
        <v>55</v>
      </c>
      <c r="E111" s="200"/>
      <c r="F111" s="200">
        <v>18.18</v>
      </c>
      <c r="G111" s="200">
        <v>58.18</v>
      </c>
      <c r="H111" s="200">
        <v>23.64</v>
      </c>
      <c r="I111" s="42">
        <f t="shared" si="18"/>
        <v>4.0545999999999998</v>
      </c>
      <c r="J111" s="66"/>
      <c r="K111" s="107">
        <f t="shared" si="13"/>
        <v>55</v>
      </c>
      <c r="L111" s="125">
        <f t="shared" si="16"/>
        <v>45.000999999999998</v>
      </c>
      <c r="M111" s="98">
        <f t="shared" si="14"/>
        <v>81.819999999999993</v>
      </c>
      <c r="N111" s="129">
        <f t="shared" si="17"/>
        <v>0</v>
      </c>
      <c r="O111" s="109">
        <f t="shared" si="15"/>
        <v>0</v>
      </c>
    </row>
    <row r="112" spans="1:15" s="65" customFormat="1" ht="15" customHeight="1" x14ac:dyDescent="0.25">
      <c r="A112" s="68">
        <v>28</v>
      </c>
      <c r="B112" s="71">
        <v>61540</v>
      </c>
      <c r="C112" s="50" t="s">
        <v>129</v>
      </c>
      <c r="D112" s="199">
        <v>50</v>
      </c>
      <c r="E112" s="200">
        <v>2</v>
      </c>
      <c r="F112" s="200">
        <v>24</v>
      </c>
      <c r="G112" s="200">
        <v>58</v>
      </c>
      <c r="H112" s="200">
        <v>16</v>
      </c>
      <c r="I112" s="42">
        <f t="shared" si="18"/>
        <v>3.88</v>
      </c>
      <c r="J112" s="66"/>
      <c r="K112" s="107">
        <f t="shared" si="13"/>
        <v>50</v>
      </c>
      <c r="L112" s="125">
        <f t="shared" si="16"/>
        <v>37</v>
      </c>
      <c r="M112" s="98">
        <f t="shared" si="14"/>
        <v>74</v>
      </c>
      <c r="N112" s="129">
        <f t="shared" si="17"/>
        <v>1</v>
      </c>
      <c r="O112" s="109">
        <f t="shared" si="15"/>
        <v>2</v>
      </c>
    </row>
    <row r="113" spans="1:15" s="65" customFormat="1" ht="15" customHeight="1" x14ac:dyDescent="0.25">
      <c r="A113" s="68">
        <v>29</v>
      </c>
      <c r="B113" s="44">
        <v>61560</v>
      </c>
      <c r="C113" s="72" t="s">
        <v>130</v>
      </c>
      <c r="D113" s="199">
        <v>111</v>
      </c>
      <c r="E113" s="200">
        <v>3.6</v>
      </c>
      <c r="F113" s="200">
        <v>35.14</v>
      </c>
      <c r="G113" s="200">
        <v>45.95</v>
      </c>
      <c r="H113" s="200">
        <v>15.32</v>
      </c>
      <c r="I113" s="42">
        <f t="shared" si="18"/>
        <v>3.7302</v>
      </c>
      <c r="J113" s="66"/>
      <c r="K113" s="107">
        <f t="shared" si="13"/>
        <v>111</v>
      </c>
      <c r="L113" s="125">
        <f t="shared" si="16"/>
        <v>68.009700000000009</v>
      </c>
      <c r="M113" s="98">
        <f t="shared" si="14"/>
        <v>61.27</v>
      </c>
      <c r="N113" s="132">
        <f t="shared" si="17"/>
        <v>3.9960000000000004</v>
      </c>
      <c r="O113" s="109">
        <f t="shared" si="15"/>
        <v>3.6</v>
      </c>
    </row>
    <row r="114" spans="1:15" s="65" customFormat="1" ht="15" customHeight="1" x14ac:dyDescent="0.25">
      <c r="A114" s="68">
        <v>30</v>
      </c>
      <c r="B114" s="44">
        <v>61570</v>
      </c>
      <c r="C114" s="72" t="s">
        <v>131</v>
      </c>
      <c r="D114" s="199">
        <v>85</v>
      </c>
      <c r="E114" s="200">
        <v>7.06</v>
      </c>
      <c r="F114" s="200">
        <v>24.71</v>
      </c>
      <c r="G114" s="200">
        <v>44.71</v>
      </c>
      <c r="H114" s="200">
        <v>23.53</v>
      </c>
      <c r="I114" s="42">
        <f t="shared" ref="I114" si="19">(E114*2+F114*3+G114*4+H114*5)/100</f>
        <v>3.8473999999999999</v>
      </c>
      <c r="J114" s="66"/>
      <c r="K114" s="107">
        <f t="shared" ref="K114" si="20">D114</f>
        <v>85</v>
      </c>
      <c r="L114" s="125">
        <f t="shared" ref="L114" si="21">K114*M114/100</f>
        <v>58.004000000000005</v>
      </c>
      <c r="M114" s="98">
        <f t="shared" ref="M114" si="22">SUM(G114,H114)</f>
        <v>68.240000000000009</v>
      </c>
      <c r="N114" s="132">
        <f t="shared" ref="N114" si="23">K114*O114/100</f>
        <v>6.0010000000000003</v>
      </c>
      <c r="O114" s="109">
        <f t="shared" ref="O114" si="24">E114</f>
        <v>7.06</v>
      </c>
    </row>
    <row r="115" spans="1:15" s="65" customFormat="1" ht="15" customHeight="1" thickBot="1" x14ac:dyDescent="0.3">
      <c r="A115" s="68">
        <v>31</v>
      </c>
      <c r="B115" s="44">
        <v>61600</v>
      </c>
      <c r="C115" s="50" t="s">
        <v>150</v>
      </c>
      <c r="D115" s="199">
        <v>27</v>
      </c>
      <c r="E115" s="200"/>
      <c r="F115" s="200">
        <v>18.52</v>
      </c>
      <c r="G115" s="200">
        <v>37.04</v>
      </c>
      <c r="H115" s="200">
        <v>44.44</v>
      </c>
      <c r="I115" s="42">
        <f t="shared" si="18"/>
        <v>4.2591999999999999</v>
      </c>
      <c r="J115" s="66"/>
      <c r="K115" s="133">
        <f t="shared" si="13"/>
        <v>27</v>
      </c>
      <c r="L115" s="134">
        <f t="shared" si="16"/>
        <v>21.999599999999997</v>
      </c>
      <c r="M115" s="135">
        <f t="shared" si="14"/>
        <v>81.47999999999999</v>
      </c>
      <c r="N115" s="134">
        <f t="shared" si="17"/>
        <v>0</v>
      </c>
      <c r="O115" s="136">
        <f t="shared" si="15"/>
        <v>0</v>
      </c>
    </row>
    <row r="116" spans="1:15" s="65" customFormat="1" ht="15" customHeight="1" thickBot="1" x14ac:dyDescent="0.3">
      <c r="A116" s="35"/>
      <c r="B116" s="54"/>
      <c r="C116" s="33" t="s">
        <v>64</v>
      </c>
      <c r="D116" s="36">
        <f>SUM(D117:D125)</f>
        <v>318</v>
      </c>
      <c r="E116" s="37">
        <f t="shared" ref="E116:H116" si="25">AVERAGE(E117:E125)</f>
        <v>4.4633333333333338</v>
      </c>
      <c r="F116" s="37">
        <f t="shared" si="25"/>
        <v>24.056666666666668</v>
      </c>
      <c r="G116" s="37">
        <f t="shared" si="25"/>
        <v>47.254285714285707</v>
      </c>
      <c r="H116" s="37">
        <f t="shared" si="25"/>
        <v>30.208571428571425</v>
      </c>
      <c r="I116" s="38">
        <f>AVERAGE(I117:I125)</f>
        <v>4.0574571428571424</v>
      </c>
      <c r="J116" s="66"/>
      <c r="K116" s="149">
        <f t="shared" si="13"/>
        <v>318</v>
      </c>
      <c r="L116" s="150">
        <f>SUM(L117:L125)</f>
        <v>216.98869999999999</v>
      </c>
      <c r="M116" s="151">
        <f t="shared" si="14"/>
        <v>77.462857142857132</v>
      </c>
      <c r="N116" s="152">
        <f>SUM(N117:N125)</f>
        <v>10.0029</v>
      </c>
      <c r="O116" s="153">
        <f t="shared" si="15"/>
        <v>4.4633333333333338</v>
      </c>
    </row>
    <row r="117" spans="1:15" s="65" customFormat="1" ht="15" customHeight="1" x14ac:dyDescent="0.25">
      <c r="A117" s="67">
        <v>1</v>
      </c>
      <c r="B117" s="15">
        <v>70020</v>
      </c>
      <c r="C117" s="12" t="s">
        <v>51</v>
      </c>
      <c r="D117" s="201">
        <v>27</v>
      </c>
      <c r="E117" s="204">
        <v>3.7</v>
      </c>
      <c r="F117" s="204">
        <v>11.11</v>
      </c>
      <c r="G117" s="204">
        <v>40.74</v>
      </c>
      <c r="H117" s="204">
        <v>44.44</v>
      </c>
      <c r="I117" s="41">
        <f t="shared" ref="I117:I125" si="26">(E117*2+F117*3+G117*4+H117*5)/100</f>
        <v>4.2588999999999997</v>
      </c>
      <c r="J117" s="66"/>
      <c r="K117" s="141">
        <f t="shared" si="13"/>
        <v>27</v>
      </c>
      <c r="L117" s="142">
        <f t="shared" si="16"/>
        <v>22.9986</v>
      </c>
      <c r="M117" s="173">
        <f t="shared" si="14"/>
        <v>85.18</v>
      </c>
      <c r="N117" s="143">
        <f t="shared" si="17"/>
        <v>0.99900000000000011</v>
      </c>
      <c r="O117" s="144">
        <f t="shared" si="15"/>
        <v>3.7</v>
      </c>
    </row>
    <row r="118" spans="1:15" s="65" customFormat="1" ht="15" customHeight="1" x14ac:dyDescent="0.25">
      <c r="A118" s="68">
        <v>2</v>
      </c>
      <c r="B118" s="44">
        <v>70110</v>
      </c>
      <c r="C118" s="13" t="s">
        <v>54</v>
      </c>
      <c r="D118" s="202">
        <v>28</v>
      </c>
      <c r="E118" s="203"/>
      <c r="F118" s="203"/>
      <c r="G118" s="203">
        <v>21.43</v>
      </c>
      <c r="H118" s="203">
        <v>78.569999999999993</v>
      </c>
      <c r="I118" s="42">
        <f t="shared" si="26"/>
        <v>4.7856999999999994</v>
      </c>
      <c r="J118" s="66"/>
      <c r="K118" s="107">
        <f t="shared" si="13"/>
        <v>28</v>
      </c>
      <c r="L118" s="125">
        <f t="shared" si="16"/>
        <v>28</v>
      </c>
      <c r="M118" s="98">
        <f t="shared" si="14"/>
        <v>100</v>
      </c>
      <c r="N118" s="129">
        <f t="shared" si="17"/>
        <v>0</v>
      </c>
      <c r="O118" s="109">
        <f t="shared" si="15"/>
        <v>0</v>
      </c>
    </row>
    <row r="119" spans="1:15" s="65" customFormat="1" ht="15" customHeight="1" x14ac:dyDescent="0.25">
      <c r="A119" s="70">
        <v>3</v>
      </c>
      <c r="B119" s="44">
        <v>70021</v>
      </c>
      <c r="C119" s="13" t="s">
        <v>52</v>
      </c>
      <c r="D119" s="202"/>
      <c r="E119" s="203"/>
      <c r="F119" s="203"/>
      <c r="G119" s="203"/>
      <c r="H119" s="203"/>
      <c r="I119" s="42"/>
      <c r="J119" s="66"/>
      <c r="K119" s="107"/>
      <c r="L119" s="125"/>
      <c r="M119" s="98"/>
      <c r="N119" s="129"/>
      <c r="O119" s="109"/>
    </row>
    <row r="120" spans="1:15" s="65" customFormat="1" ht="15" customHeight="1" x14ac:dyDescent="0.25">
      <c r="A120" s="68">
        <v>4</v>
      </c>
      <c r="B120" s="44">
        <v>70040</v>
      </c>
      <c r="C120" s="13" t="s">
        <v>53</v>
      </c>
      <c r="D120" s="202">
        <v>26</v>
      </c>
      <c r="E120" s="203"/>
      <c r="F120" s="203">
        <v>15.38</v>
      </c>
      <c r="G120" s="203">
        <v>76.92</v>
      </c>
      <c r="H120" s="203">
        <v>7.69</v>
      </c>
      <c r="I120" s="42">
        <f t="shared" si="26"/>
        <v>3.9226999999999999</v>
      </c>
      <c r="J120" s="66"/>
      <c r="K120" s="107">
        <f t="shared" si="13"/>
        <v>26</v>
      </c>
      <c r="L120" s="125">
        <f t="shared" si="16"/>
        <v>21.9986</v>
      </c>
      <c r="M120" s="98">
        <f t="shared" si="14"/>
        <v>84.61</v>
      </c>
      <c r="N120" s="129">
        <f t="shared" si="17"/>
        <v>0</v>
      </c>
      <c r="O120" s="109">
        <f t="shared" si="15"/>
        <v>0</v>
      </c>
    </row>
    <row r="121" spans="1:15" s="65" customFormat="1" ht="15" customHeight="1" x14ac:dyDescent="0.25">
      <c r="A121" s="68">
        <v>5</v>
      </c>
      <c r="B121" s="44">
        <v>70100</v>
      </c>
      <c r="C121" s="13" t="s">
        <v>132</v>
      </c>
      <c r="D121" s="202">
        <v>23</v>
      </c>
      <c r="E121" s="203"/>
      <c r="F121" s="203">
        <v>21.74</v>
      </c>
      <c r="G121" s="203">
        <v>52.17</v>
      </c>
      <c r="H121" s="203">
        <v>26.09</v>
      </c>
      <c r="I121" s="42">
        <f t="shared" si="26"/>
        <v>4.0434999999999999</v>
      </c>
      <c r="J121" s="66"/>
      <c r="K121" s="107">
        <f t="shared" si="13"/>
        <v>23</v>
      </c>
      <c r="L121" s="125">
        <f t="shared" si="16"/>
        <v>17.9998</v>
      </c>
      <c r="M121" s="98">
        <f t="shared" si="14"/>
        <v>78.260000000000005</v>
      </c>
      <c r="N121" s="129">
        <f t="shared" si="17"/>
        <v>0</v>
      </c>
      <c r="O121" s="109">
        <f t="shared" si="15"/>
        <v>0</v>
      </c>
    </row>
    <row r="122" spans="1:15" s="65" customFormat="1" ht="15" customHeight="1" x14ac:dyDescent="0.25">
      <c r="A122" s="68">
        <v>6</v>
      </c>
      <c r="B122" s="44">
        <v>70270</v>
      </c>
      <c r="C122" s="13" t="s">
        <v>55</v>
      </c>
      <c r="D122" s="202">
        <v>21</v>
      </c>
      <c r="E122" s="203"/>
      <c r="F122" s="203">
        <v>19.05</v>
      </c>
      <c r="G122" s="203">
        <v>57.14</v>
      </c>
      <c r="H122" s="203">
        <v>23.81</v>
      </c>
      <c r="I122" s="42">
        <f t="shared" si="26"/>
        <v>4.0476000000000001</v>
      </c>
      <c r="J122" s="66"/>
      <c r="K122" s="107">
        <f t="shared" si="13"/>
        <v>21</v>
      </c>
      <c r="L122" s="125">
        <f t="shared" si="16"/>
        <v>16.999500000000001</v>
      </c>
      <c r="M122" s="98">
        <f t="shared" si="14"/>
        <v>80.95</v>
      </c>
      <c r="N122" s="129">
        <f t="shared" si="17"/>
        <v>0</v>
      </c>
      <c r="O122" s="109">
        <f t="shared" si="15"/>
        <v>0</v>
      </c>
    </row>
    <row r="123" spans="1:15" s="65" customFormat="1" ht="15" customHeight="1" x14ac:dyDescent="0.25">
      <c r="A123" s="68">
        <v>7</v>
      </c>
      <c r="B123" s="48">
        <v>70510</v>
      </c>
      <c r="C123" s="13" t="s">
        <v>56</v>
      </c>
      <c r="D123" s="202"/>
      <c r="E123" s="203"/>
      <c r="F123" s="203"/>
      <c r="G123" s="203"/>
      <c r="H123" s="203"/>
      <c r="I123" s="42"/>
      <c r="J123" s="66"/>
      <c r="K123" s="107"/>
      <c r="L123" s="125"/>
      <c r="M123" s="98"/>
      <c r="N123" s="129"/>
      <c r="O123" s="109"/>
    </row>
    <row r="124" spans="1:15" s="65" customFormat="1" ht="15" customHeight="1" x14ac:dyDescent="0.25">
      <c r="A124" s="68">
        <v>8</v>
      </c>
      <c r="B124" s="48">
        <v>10880</v>
      </c>
      <c r="C124" s="13" t="s">
        <v>133</v>
      </c>
      <c r="D124" s="202">
        <v>101</v>
      </c>
      <c r="E124" s="203">
        <v>0.99</v>
      </c>
      <c r="F124" s="203">
        <v>45.54</v>
      </c>
      <c r="G124" s="203">
        <v>35.64</v>
      </c>
      <c r="H124" s="203">
        <v>17.82</v>
      </c>
      <c r="I124" s="42">
        <f t="shared" si="26"/>
        <v>3.7025999999999999</v>
      </c>
      <c r="J124" s="66"/>
      <c r="K124" s="139">
        <f t="shared" si="13"/>
        <v>101</v>
      </c>
      <c r="L124" s="126">
        <f t="shared" si="16"/>
        <v>53.994599999999998</v>
      </c>
      <c r="M124" s="99">
        <f t="shared" si="14"/>
        <v>53.46</v>
      </c>
      <c r="N124" s="140">
        <f t="shared" si="17"/>
        <v>0.9998999999999999</v>
      </c>
      <c r="O124" s="110">
        <f t="shared" si="15"/>
        <v>0.99</v>
      </c>
    </row>
    <row r="125" spans="1:15" s="65" customFormat="1" ht="15" customHeight="1" thickBot="1" x14ac:dyDescent="0.3">
      <c r="A125" s="1">
        <v>9</v>
      </c>
      <c r="B125" s="49">
        <v>10890</v>
      </c>
      <c r="C125" s="14" t="s">
        <v>70</v>
      </c>
      <c r="D125" s="205">
        <v>92</v>
      </c>
      <c r="E125" s="206">
        <v>8.6999999999999993</v>
      </c>
      <c r="F125" s="206">
        <v>31.52</v>
      </c>
      <c r="G125" s="206">
        <v>46.74</v>
      </c>
      <c r="H125" s="206">
        <v>13.04</v>
      </c>
      <c r="I125" s="2">
        <f t="shared" si="26"/>
        <v>3.6412</v>
      </c>
      <c r="J125" s="66"/>
      <c r="K125" s="145">
        <f t="shared" si="13"/>
        <v>92</v>
      </c>
      <c r="L125" s="148">
        <f t="shared" si="16"/>
        <v>54.997600000000006</v>
      </c>
      <c r="M125" s="146">
        <f t="shared" si="14"/>
        <v>59.78</v>
      </c>
      <c r="N125" s="148">
        <f t="shared" si="17"/>
        <v>8.0039999999999996</v>
      </c>
      <c r="O125" s="147">
        <f t="shared" si="15"/>
        <v>8.6999999999999993</v>
      </c>
    </row>
    <row r="126" spans="1:15" ht="15" customHeight="1" x14ac:dyDescent="0.25">
      <c r="A126" s="24"/>
      <c r="B126" s="24"/>
      <c r="C126" s="24"/>
      <c r="D126" s="221" t="s">
        <v>57</v>
      </c>
      <c r="E126" s="221"/>
      <c r="F126" s="221"/>
      <c r="G126" s="221"/>
      <c r="H126" s="221"/>
      <c r="I126" s="40">
        <f>AVERAGE(I8:I16,I18:I29,I31:I47,I49:I68,I70:I83,I85:I115,I117:I125)</f>
        <v>3.7709295918367349</v>
      </c>
      <c r="J126" s="21"/>
    </row>
    <row r="127" spans="1:15" ht="15" customHeight="1" x14ac:dyDescent="0.25">
      <c r="A127" s="24"/>
      <c r="B127" s="24"/>
      <c r="C127" s="24"/>
      <c r="D127" s="24"/>
      <c r="E127" s="25"/>
      <c r="F127" s="25"/>
      <c r="G127" s="26"/>
      <c r="H127" s="26"/>
      <c r="I127" s="27"/>
      <c r="J127" s="21"/>
    </row>
    <row r="128" spans="1:15" x14ac:dyDescent="0.25">
      <c r="A128" s="21"/>
      <c r="B128" s="21"/>
      <c r="C128" s="21"/>
      <c r="D128" s="21"/>
      <c r="E128" s="21"/>
      <c r="F128" s="21"/>
      <c r="G128" s="21"/>
      <c r="H128" s="21"/>
      <c r="I128" s="22"/>
      <c r="J128" s="21"/>
    </row>
  </sheetData>
  <mergeCells count="8">
    <mergeCell ref="I4:I5"/>
    <mergeCell ref="B6:C6"/>
    <mergeCell ref="D126:H126"/>
    <mergeCell ref="A4:A5"/>
    <mergeCell ref="B4:B5"/>
    <mergeCell ref="C4:C5"/>
    <mergeCell ref="D4:D5"/>
    <mergeCell ref="E4:H4"/>
  </mergeCells>
  <conditionalFormatting sqref="I6:I126">
    <cfRule type="cellIs" dxfId="15" priority="12" stopIfTrue="1" operator="between">
      <formula>$I$126</formula>
      <formula>3.766</formula>
    </cfRule>
    <cfRule type="cellIs" dxfId="14" priority="13" stopIfTrue="1" operator="lessThan">
      <formula>3.5</formula>
    </cfRule>
    <cfRule type="cellIs" dxfId="13" priority="14" stopIfTrue="1" operator="between">
      <formula>$I$126</formula>
      <formula>3.5</formula>
    </cfRule>
    <cfRule type="cellIs" dxfId="12" priority="15" stopIfTrue="1" operator="between">
      <formula>4.5</formula>
      <formula>$I$126</formula>
    </cfRule>
    <cfRule type="cellIs" dxfId="11" priority="16" stopIfTrue="1" operator="greaterThanOrEqual">
      <formula>4.5</formula>
    </cfRule>
    <cfRule type="containsBlanks" dxfId="10" priority="2">
      <formula>LEN(TRIM(I6))=0</formula>
    </cfRule>
  </conditionalFormatting>
  <conditionalFormatting sqref="N7:O125">
    <cfRule type="containsBlanks" dxfId="9" priority="8">
      <formula>LEN(TRIM(N7))=0</formula>
    </cfRule>
    <cfRule type="cellIs" dxfId="8" priority="9" stopIfTrue="1" operator="equal">
      <formula>0</formula>
    </cfRule>
    <cfRule type="cellIs" dxfId="7" priority="10" operator="between">
      <formula>0</formula>
      <formula>9.99</formula>
    </cfRule>
    <cfRule type="cellIs" dxfId="6" priority="11" operator="greaterThanOrEqual">
      <formula>9.9</formula>
    </cfRule>
  </conditionalFormatting>
  <conditionalFormatting sqref="M7:M116 M118:M125">
    <cfRule type="cellIs" dxfId="5" priority="3" operator="equal">
      <formula>90</formula>
    </cfRule>
    <cfRule type="cellIs" dxfId="4" priority="4" operator="lessThan">
      <formula>50</formula>
    </cfRule>
    <cfRule type="cellIs" dxfId="3" priority="5" operator="between">
      <formula>50</formula>
      <formula>$M$6</formula>
    </cfRule>
    <cfRule type="cellIs" dxfId="2" priority="6" operator="between">
      <formula>$M$6</formula>
      <formula>90</formula>
    </cfRule>
    <cfRule type="cellIs" dxfId="1" priority="7" operator="between">
      <formula>90</formula>
      <formula>100</formula>
    </cfRule>
  </conditionalFormatting>
  <conditionalFormatting sqref="M7:M125">
    <cfRule type="containsBlanks" dxfId="0" priority="1">
      <formula>LEN(TRIM(M7))=0</formula>
    </cfRule>
  </conditionalFormatting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АЯ-4 2025</vt:lpstr>
      <vt:lpstr>Английский-4 2025 расклад </vt:lpstr>
    </vt:vector>
  </TitlesOfParts>
  <Company>DNS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gala</dc:creator>
  <cp:lastModifiedBy>User</cp:lastModifiedBy>
  <dcterms:created xsi:type="dcterms:W3CDTF">2017-12-19T03:05:30Z</dcterms:created>
  <dcterms:modified xsi:type="dcterms:W3CDTF">2025-09-22T05:31:07Z</dcterms:modified>
</cp:coreProperties>
</file>