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6455" windowHeight="11910" tabRatio="527"/>
  </bookViews>
  <sheets>
    <sheet name="2022-2023 свод" sheetId="15" r:id="rId1"/>
    <sheet name="2022 диаграммы" sheetId="11" r:id="rId2"/>
    <sheet name="2022 исходные" sheetId="13" r:id="rId3"/>
  </sheets>
  <definedNames>
    <definedName name="_xlnm._FilterDatabase" localSheetId="2" hidden="1">'2022 исходные'!#REF!</definedName>
    <definedName name="_xlnm._FilterDatabase" localSheetId="0" hidden="1">'2022-2023 свод'!$B$5:$R$5</definedName>
  </definedNames>
  <calcPr calcId="152511"/>
</workbook>
</file>

<file path=xl/calcChain.xml><?xml version="1.0" encoding="utf-8"?>
<calcChain xmlns="http://schemas.openxmlformats.org/spreadsheetml/2006/main">
  <c r="O126" i="15" l="1"/>
  <c r="L126" i="15"/>
  <c r="I126" i="15"/>
  <c r="F126" i="15"/>
  <c r="C126" i="15"/>
  <c r="C99" i="15"/>
  <c r="A123" i="13" l="1"/>
  <c r="A124" i="15"/>
  <c r="J81" i="13" l="1"/>
  <c r="F82" i="15" s="1"/>
  <c r="H82" i="15" s="1"/>
  <c r="T82" i="15" s="1"/>
  <c r="E47" i="13" l="1"/>
  <c r="F81" i="13" l="1"/>
  <c r="C82" i="15" s="1"/>
  <c r="E82" i="15" s="1"/>
  <c r="S82" i="15" s="1"/>
  <c r="P7" i="13" l="1"/>
  <c r="P8" i="13"/>
  <c r="P9" i="13"/>
  <c r="P10" i="13"/>
  <c r="P11" i="13"/>
  <c r="P12" i="13"/>
  <c r="P14" i="13"/>
  <c r="Q67" i="13" l="1"/>
  <c r="Q16" i="13"/>
  <c r="P81" i="13" l="1"/>
  <c r="L82" i="15" s="1"/>
  <c r="N82" i="15" s="1"/>
  <c r="J112" i="13"/>
  <c r="F113" i="15" s="1"/>
  <c r="H113" i="15" s="1"/>
  <c r="T113" i="15" s="1"/>
  <c r="F112" i="13"/>
  <c r="C113" i="15" s="1"/>
  <c r="E113" i="15" s="1"/>
  <c r="S113" i="15" s="1"/>
  <c r="S81" i="13"/>
  <c r="O82" i="15" s="1"/>
  <c r="Q82" i="15" s="1"/>
  <c r="M81" i="13"/>
  <c r="I82" i="15" s="1"/>
  <c r="K82" i="15" s="1"/>
  <c r="R67" i="13"/>
  <c r="O67" i="13"/>
  <c r="N67" i="13"/>
  <c r="L67" i="13"/>
  <c r="K67" i="13"/>
  <c r="I67" i="13"/>
  <c r="H67" i="13"/>
  <c r="E67" i="13"/>
  <c r="D67" i="13"/>
  <c r="G67" i="13"/>
  <c r="P112" i="13" l="1"/>
  <c r="J122" i="13"/>
  <c r="F123" i="15" s="1"/>
  <c r="H123" i="15" s="1"/>
  <c r="T123" i="15" s="1"/>
  <c r="S112" i="13"/>
  <c r="O113" i="15" s="1"/>
  <c r="Q113" i="15" s="1"/>
  <c r="W113" i="15" s="1"/>
  <c r="Q82" i="13"/>
  <c r="R113" i="13"/>
  <c r="R82" i="13"/>
  <c r="R47" i="13"/>
  <c r="R29" i="13"/>
  <c r="R16" i="13"/>
  <c r="R6" i="13"/>
  <c r="O113" i="13"/>
  <c r="O82" i="13"/>
  <c r="O47" i="13"/>
  <c r="O29" i="13"/>
  <c r="O16" i="13"/>
  <c r="O6" i="13"/>
  <c r="E82" i="13"/>
  <c r="D82" i="13"/>
  <c r="I82" i="13"/>
  <c r="H82" i="13"/>
  <c r="G82" i="13"/>
  <c r="N82" i="13"/>
  <c r="L82" i="13"/>
  <c r="O5" i="13" l="1"/>
  <c r="R5" i="13"/>
  <c r="M122" i="13"/>
  <c r="I123" i="15" s="1"/>
  <c r="K123" i="15" s="1"/>
  <c r="U123" i="15" s="1"/>
  <c r="J111" i="13"/>
  <c r="F112" i="15" s="1"/>
  <c r="H112" i="15" s="1"/>
  <c r="T112" i="15" s="1"/>
  <c r="K82" i="13"/>
  <c r="M112" i="13"/>
  <c r="I113" i="15" s="1"/>
  <c r="K113" i="15" s="1"/>
  <c r="U113" i="15" s="1"/>
  <c r="M111" i="13"/>
  <c r="I112" i="15" s="1"/>
  <c r="K112" i="15" s="1"/>
  <c r="U112" i="15" s="1"/>
  <c r="K113" i="13"/>
  <c r="K47" i="13"/>
  <c r="K29" i="13"/>
  <c r="K16" i="13"/>
  <c r="K6" i="13"/>
  <c r="F122" i="13"/>
  <c r="C123" i="15" s="1"/>
  <c r="E123" i="15" s="1"/>
  <c r="S123" i="15" s="1"/>
  <c r="F99" i="13"/>
  <c r="C100" i="15" s="1"/>
  <c r="E100" i="15" s="1"/>
  <c r="S100" i="15" s="1"/>
  <c r="H113" i="13"/>
  <c r="H47" i="13"/>
  <c r="H29" i="13"/>
  <c r="H16" i="13"/>
  <c r="H6" i="13"/>
  <c r="H5" i="13" s="1"/>
  <c r="F111" i="13"/>
  <c r="C112" i="15" s="1"/>
  <c r="E112" i="15" s="1"/>
  <c r="S112" i="15" s="1"/>
  <c r="D113" i="13"/>
  <c r="I113" i="13"/>
  <c r="I47" i="13"/>
  <c r="I29" i="13"/>
  <c r="I16" i="13"/>
  <c r="I6" i="13"/>
  <c r="F65" i="13"/>
  <c r="C66" i="15" s="1"/>
  <c r="E66" i="15" s="1"/>
  <c r="S66" i="15" s="1"/>
  <c r="F27" i="13"/>
  <c r="C28" i="15" s="1"/>
  <c r="E28" i="15" s="1"/>
  <c r="S28" i="15" s="1"/>
  <c r="D47" i="13"/>
  <c r="D29" i="13"/>
  <c r="D16" i="13"/>
  <c r="D6" i="13"/>
  <c r="D5" i="13" l="1"/>
  <c r="I5" i="13"/>
  <c r="K5" i="13"/>
  <c r="P121" i="13"/>
  <c r="L122" i="15" s="1"/>
  <c r="N122" i="15" s="1"/>
  <c r="V122" i="15" s="1"/>
  <c r="M121" i="13"/>
  <c r="I122" i="15" s="1"/>
  <c r="K122" i="15" s="1"/>
  <c r="U122" i="15" s="1"/>
  <c r="J121" i="13"/>
  <c r="F122" i="15" s="1"/>
  <c r="H122" i="15" s="1"/>
  <c r="T122" i="15" s="1"/>
  <c r="F121" i="13"/>
  <c r="S121" i="13"/>
  <c r="O122" i="15" s="1"/>
  <c r="Q122" i="15" s="1"/>
  <c r="W122" i="15" s="1"/>
  <c r="F110" i="13"/>
  <c r="C111" i="15" s="1"/>
  <c r="E111" i="15" s="1"/>
  <c r="S111" i="15" s="1"/>
  <c r="J110" i="13"/>
  <c r="F111" i="15" s="1"/>
  <c r="H111" i="15" s="1"/>
  <c r="T111" i="15" s="1"/>
  <c r="M110" i="13"/>
  <c r="I111" i="15" s="1"/>
  <c r="K111" i="15" s="1"/>
  <c r="U111" i="15" s="1"/>
  <c r="P110" i="13"/>
  <c r="S110" i="13"/>
  <c r="O111" i="15" s="1"/>
  <c r="Q111" i="15" s="1"/>
  <c r="W111" i="15" s="1"/>
  <c r="C122" i="15" l="1"/>
  <c r="E122" i="15" s="1"/>
  <c r="S122" i="15" s="1"/>
  <c r="X122" i="15" s="1"/>
  <c r="R122" i="15" s="1"/>
  <c r="L112" i="15"/>
  <c r="N112" i="15" s="1"/>
  <c r="V112" i="15" s="1"/>
  <c r="L111" i="15"/>
  <c r="N111" i="15" s="1"/>
  <c r="V111" i="15" s="1"/>
  <c r="X111" i="15" s="1"/>
  <c r="R111" i="15" s="1"/>
  <c r="P111" i="13"/>
  <c r="L113" i="15" s="1"/>
  <c r="N113" i="15" s="1"/>
  <c r="V113" i="15" s="1"/>
  <c r="X113" i="15" s="1"/>
  <c r="R113" i="15" s="1"/>
  <c r="S111" i="13"/>
  <c r="O112" i="15" s="1"/>
  <c r="Q112" i="15" s="1"/>
  <c r="W112" i="15" s="1"/>
  <c r="X112" i="15" l="1"/>
  <c r="R112" i="15" s="1"/>
  <c r="Q47" i="13"/>
  <c r="N47" i="13"/>
  <c r="L47" i="13"/>
  <c r="G47" i="13"/>
  <c r="S11" i="13"/>
  <c r="O12" i="15" s="1"/>
  <c r="Q12" i="15" s="1"/>
  <c r="W12" i="15" s="1"/>
  <c r="L12" i="15"/>
  <c r="N12" i="15" s="1"/>
  <c r="V12" i="15" s="1"/>
  <c r="M11" i="13"/>
  <c r="I12" i="15" s="1"/>
  <c r="K12" i="15" s="1"/>
  <c r="U12" i="15" s="1"/>
  <c r="J11" i="13"/>
  <c r="F12" i="15" s="1"/>
  <c r="H12" i="15" s="1"/>
  <c r="T12" i="15" s="1"/>
  <c r="F11" i="13"/>
  <c r="C12" i="15" s="1"/>
  <c r="E12" i="15" s="1"/>
  <c r="S12" i="15" s="1"/>
  <c r="X12" i="15" l="1"/>
  <c r="R12" i="15" s="1"/>
  <c r="Q113" i="13"/>
  <c r="N113" i="13"/>
  <c r="L113" i="13"/>
  <c r="G113" i="13"/>
  <c r="E113" i="13"/>
  <c r="Q29" i="13"/>
  <c r="N29" i="13"/>
  <c r="L29" i="13"/>
  <c r="G29" i="13"/>
  <c r="E29" i="13"/>
  <c r="N16" i="13"/>
  <c r="L16" i="13"/>
  <c r="G16" i="13"/>
  <c r="E16" i="13"/>
  <c r="G6" i="13"/>
  <c r="E6" i="13"/>
  <c r="E5" i="13" s="1"/>
  <c r="Q6" i="13"/>
  <c r="N6" i="13"/>
  <c r="N5" i="13" s="1"/>
  <c r="L6" i="13"/>
  <c r="L5" i="13" l="1"/>
  <c r="Q5" i="13"/>
  <c r="G5" i="13"/>
  <c r="F116" i="13"/>
  <c r="C117" i="15" s="1"/>
  <c r="E117" i="15" s="1"/>
  <c r="S117" i="15" s="1"/>
  <c r="F117" i="13"/>
  <c r="C118" i="15" s="1"/>
  <c r="E118" i="15" s="1"/>
  <c r="S118" i="15" s="1"/>
  <c r="F118" i="13"/>
  <c r="C119" i="15" s="1"/>
  <c r="E119" i="15" s="1"/>
  <c r="S119" i="15" s="1"/>
  <c r="F115" i="13"/>
  <c r="C116" i="15" s="1"/>
  <c r="E116" i="15" s="1"/>
  <c r="S116" i="15" s="1"/>
  <c r="F119" i="13"/>
  <c r="C120" i="15" s="1"/>
  <c r="E120" i="15" s="1"/>
  <c r="S120" i="15" s="1"/>
  <c r="F120" i="13"/>
  <c r="C121" i="15" s="1"/>
  <c r="E121" i="15" s="1"/>
  <c r="S121" i="15" s="1"/>
  <c r="F114" i="13"/>
  <c r="C115" i="15" s="1"/>
  <c r="F83" i="13"/>
  <c r="C84" i="15" s="1"/>
  <c r="F84" i="13"/>
  <c r="C85" i="15" s="1"/>
  <c r="E85" i="15" s="1"/>
  <c r="S85" i="15" s="1"/>
  <c r="F85" i="13"/>
  <c r="C86" i="15" s="1"/>
  <c r="E86" i="15" s="1"/>
  <c r="S86" i="15" s="1"/>
  <c r="F86" i="13"/>
  <c r="C87" i="15" s="1"/>
  <c r="E87" i="15" s="1"/>
  <c r="S87" i="15" s="1"/>
  <c r="F87" i="13"/>
  <c r="C88" i="15" s="1"/>
  <c r="E88" i="15" s="1"/>
  <c r="S88" i="15" s="1"/>
  <c r="F88" i="13"/>
  <c r="C89" i="15" s="1"/>
  <c r="E89" i="15" s="1"/>
  <c r="S89" i="15" s="1"/>
  <c r="F89" i="13"/>
  <c r="C90" i="15" s="1"/>
  <c r="E90" i="15" s="1"/>
  <c r="S90" i="15" s="1"/>
  <c r="F90" i="13"/>
  <c r="C91" i="15" s="1"/>
  <c r="E91" i="15" s="1"/>
  <c r="S91" i="15" s="1"/>
  <c r="F92" i="13"/>
  <c r="C93" i="15" s="1"/>
  <c r="E93" i="15" s="1"/>
  <c r="S93" i="15" s="1"/>
  <c r="F93" i="13"/>
  <c r="C94" i="15" s="1"/>
  <c r="E94" i="15" s="1"/>
  <c r="S94" i="15" s="1"/>
  <c r="F94" i="13"/>
  <c r="C95" i="15" s="1"/>
  <c r="E95" i="15" s="1"/>
  <c r="S95" i="15" s="1"/>
  <c r="F95" i="13"/>
  <c r="C96" i="15" s="1"/>
  <c r="E96" i="15" s="1"/>
  <c r="S96" i="15" s="1"/>
  <c r="F96" i="13"/>
  <c r="C97" i="15" s="1"/>
  <c r="E97" i="15" s="1"/>
  <c r="S97" i="15" s="1"/>
  <c r="F97" i="13"/>
  <c r="C98" i="15" s="1"/>
  <c r="E98" i="15" s="1"/>
  <c r="S98" i="15" s="1"/>
  <c r="F98" i="13"/>
  <c r="E99" i="15" s="1"/>
  <c r="S99" i="15" s="1"/>
  <c r="F100" i="13"/>
  <c r="C101" i="15" s="1"/>
  <c r="E101" i="15" s="1"/>
  <c r="S101" i="15" s="1"/>
  <c r="F101" i="13"/>
  <c r="C102" i="15" s="1"/>
  <c r="E102" i="15" s="1"/>
  <c r="S102" i="15" s="1"/>
  <c r="F102" i="13"/>
  <c r="C103" i="15" s="1"/>
  <c r="E103" i="15" s="1"/>
  <c r="S103" i="15" s="1"/>
  <c r="F103" i="13"/>
  <c r="C104" i="15" s="1"/>
  <c r="E104" i="15" s="1"/>
  <c r="S104" i="15" s="1"/>
  <c r="F104" i="13"/>
  <c r="C105" i="15" s="1"/>
  <c r="E105" i="15" s="1"/>
  <c r="S105" i="15" s="1"/>
  <c r="F105" i="13"/>
  <c r="C106" i="15" s="1"/>
  <c r="E106" i="15" s="1"/>
  <c r="S106" i="15" s="1"/>
  <c r="F106" i="13"/>
  <c r="C107" i="15" s="1"/>
  <c r="E107" i="15" s="1"/>
  <c r="S107" i="15" s="1"/>
  <c r="F107" i="13"/>
  <c r="C108" i="15" s="1"/>
  <c r="E108" i="15" s="1"/>
  <c r="S108" i="15" s="1"/>
  <c r="F108" i="13"/>
  <c r="C109" i="15" s="1"/>
  <c r="E109" i="15" s="1"/>
  <c r="S109" i="15" s="1"/>
  <c r="F109" i="13"/>
  <c r="C110" i="15" s="1"/>
  <c r="E110" i="15" s="1"/>
  <c r="S110" i="15" s="1"/>
  <c r="F91" i="13"/>
  <c r="C92" i="15" s="1"/>
  <c r="E92" i="15" s="1"/>
  <c r="S92" i="15" s="1"/>
  <c r="F69" i="13"/>
  <c r="C70" i="15" s="1"/>
  <c r="F68" i="13"/>
  <c r="F70" i="13"/>
  <c r="C71" i="15" s="1"/>
  <c r="E71" i="15" s="1"/>
  <c r="S71" i="15" s="1"/>
  <c r="F71" i="13"/>
  <c r="C72" i="15" s="1"/>
  <c r="E72" i="15" s="1"/>
  <c r="S72" i="15" s="1"/>
  <c r="F72" i="13"/>
  <c r="C73" i="15" s="1"/>
  <c r="E73" i="15" s="1"/>
  <c r="S73" i="15" s="1"/>
  <c r="F73" i="13"/>
  <c r="C74" i="15" s="1"/>
  <c r="E74" i="15" s="1"/>
  <c r="S74" i="15" s="1"/>
  <c r="F74" i="13"/>
  <c r="C75" i="15" s="1"/>
  <c r="E75" i="15" s="1"/>
  <c r="S75" i="15" s="1"/>
  <c r="F75" i="13"/>
  <c r="C76" i="15" s="1"/>
  <c r="E76" i="15" s="1"/>
  <c r="S76" i="15" s="1"/>
  <c r="F76" i="13"/>
  <c r="C77" i="15" s="1"/>
  <c r="E77" i="15" s="1"/>
  <c r="S77" i="15" s="1"/>
  <c r="F77" i="13"/>
  <c r="C78" i="15" s="1"/>
  <c r="E78" i="15" s="1"/>
  <c r="S78" i="15" s="1"/>
  <c r="F78" i="13"/>
  <c r="C79" i="15" s="1"/>
  <c r="E79" i="15" s="1"/>
  <c r="S79" i="15" s="1"/>
  <c r="F79" i="13"/>
  <c r="C80" i="15" s="1"/>
  <c r="E80" i="15" s="1"/>
  <c r="S80" i="15" s="1"/>
  <c r="F80" i="13"/>
  <c r="F51" i="13"/>
  <c r="C52" i="15" s="1"/>
  <c r="E52" i="15" s="1"/>
  <c r="S52" i="15" s="1"/>
  <c r="F54" i="13"/>
  <c r="C55" i="15" s="1"/>
  <c r="E55" i="15" s="1"/>
  <c r="S55" i="15" s="1"/>
  <c r="F49" i="13"/>
  <c r="C50" i="15" s="1"/>
  <c r="E50" i="15" s="1"/>
  <c r="S50" i="15" s="1"/>
  <c r="F55" i="13"/>
  <c r="C56" i="15" s="1"/>
  <c r="E56" i="15" s="1"/>
  <c r="S56" i="15" s="1"/>
  <c r="F52" i="13"/>
  <c r="C53" i="15" s="1"/>
  <c r="E53" i="15" s="1"/>
  <c r="S53" i="15" s="1"/>
  <c r="F53" i="13"/>
  <c r="C54" i="15" s="1"/>
  <c r="E54" i="15" s="1"/>
  <c r="S54" i="15" s="1"/>
  <c r="F66" i="13"/>
  <c r="C67" i="15" s="1"/>
  <c r="E67" i="15" s="1"/>
  <c r="S67" i="15" s="1"/>
  <c r="F56" i="13"/>
  <c r="C57" i="15" s="1"/>
  <c r="E57" i="15" s="1"/>
  <c r="S57" i="15" s="1"/>
  <c r="F57" i="13"/>
  <c r="C58" i="15" s="1"/>
  <c r="E58" i="15" s="1"/>
  <c r="S58" i="15" s="1"/>
  <c r="F58" i="13"/>
  <c r="C59" i="15" s="1"/>
  <c r="E59" i="15" s="1"/>
  <c r="S59" i="15" s="1"/>
  <c r="F59" i="13"/>
  <c r="C60" i="15" s="1"/>
  <c r="E60" i="15" s="1"/>
  <c r="S60" i="15" s="1"/>
  <c r="F50" i="13"/>
  <c r="C51" i="15" s="1"/>
  <c r="E51" i="15" s="1"/>
  <c r="S51" i="15" s="1"/>
  <c r="F60" i="13"/>
  <c r="C61" i="15" s="1"/>
  <c r="E61" i="15" s="1"/>
  <c r="S61" i="15" s="1"/>
  <c r="F61" i="13"/>
  <c r="C62" i="15" s="1"/>
  <c r="E62" i="15" s="1"/>
  <c r="S62" i="15" s="1"/>
  <c r="F62" i="13"/>
  <c r="C63" i="15" s="1"/>
  <c r="E63" i="15" s="1"/>
  <c r="S63" i="15" s="1"/>
  <c r="F63" i="13"/>
  <c r="C64" i="15" s="1"/>
  <c r="E64" i="15" s="1"/>
  <c r="S64" i="15" s="1"/>
  <c r="F64" i="13"/>
  <c r="C65" i="15" s="1"/>
  <c r="E65" i="15" s="1"/>
  <c r="S65" i="15" s="1"/>
  <c r="F48" i="13"/>
  <c r="C49" i="15" s="1"/>
  <c r="F30" i="13"/>
  <c r="C31" i="15" s="1"/>
  <c r="F35" i="13"/>
  <c r="C36" i="15" s="1"/>
  <c r="E36" i="15" s="1"/>
  <c r="S36" i="15" s="1"/>
  <c r="F36" i="13"/>
  <c r="C37" i="15" s="1"/>
  <c r="E37" i="15" s="1"/>
  <c r="S37" i="15" s="1"/>
  <c r="F37" i="13"/>
  <c r="C38" i="15" s="1"/>
  <c r="E38" i="15" s="1"/>
  <c r="S38" i="15" s="1"/>
  <c r="F38" i="13"/>
  <c r="C39" i="15" s="1"/>
  <c r="E39" i="15" s="1"/>
  <c r="S39" i="15" s="1"/>
  <c r="F32" i="13"/>
  <c r="C33" i="15" s="1"/>
  <c r="E33" i="15" s="1"/>
  <c r="S33" i="15" s="1"/>
  <c r="F31" i="13"/>
  <c r="C32" i="15" s="1"/>
  <c r="E32" i="15" s="1"/>
  <c r="S32" i="15" s="1"/>
  <c r="F39" i="13"/>
  <c r="C40" i="15" s="1"/>
  <c r="E40" i="15" s="1"/>
  <c r="S40" i="15" s="1"/>
  <c r="F40" i="13"/>
  <c r="C41" i="15" s="1"/>
  <c r="E41" i="15" s="1"/>
  <c r="S41" i="15" s="1"/>
  <c r="F41" i="13"/>
  <c r="C42" i="15" s="1"/>
  <c r="E42" i="15" s="1"/>
  <c r="S42" i="15" s="1"/>
  <c r="F42" i="13"/>
  <c r="C43" i="15" s="1"/>
  <c r="E43" i="15" s="1"/>
  <c r="S43" i="15" s="1"/>
  <c r="F43" i="13"/>
  <c r="C44" i="15" s="1"/>
  <c r="E44" i="15" s="1"/>
  <c r="S44" i="15" s="1"/>
  <c r="F44" i="13"/>
  <c r="C45" i="15" s="1"/>
  <c r="E45" i="15" s="1"/>
  <c r="S45" i="15" s="1"/>
  <c r="F45" i="13"/>
  <c r="C46" i="15" s="1"/>
  <c r="E46" i="15" s="1"/>
  <c r="S46" i="15" s="1"/>
  <c r="F34" i="13"/>
  <c r="C35" i="15" s="1"/>
  <c r="E35" i="15" s="1"/>
  <c r="S35" i="15" s="1"/>
  <c r="F46" i="13"/>
  <c r="C47" i="15" s="1"/>
  <c r="E47" i="15" s="1"/>
  <c r="S47" i="15" s="1"/>
  <c r="F33" i="13"/>
  <c r="C34" i="15" s="1"/>
  <c r="E34" i="15" s="1"/>
  <c r="S34" i="15" s="1"/>
  <c r="F20" i="13"/>
  <c r="C21" i="15" s="1"/>
  <c r="E21" i="15" s="1"/>
  <c r="S21" i="15" s="1"/>
  <c r="F18" i="13"/>
  <c r="C19" i="15" s="1"/>
  <c r="E19" i="15" s="1"/>
  <c r="S19" i="15" s="1"/>
  <c r="F22" i="13"/>
  <c r="C23" i="15" s="1"/>
  <c r="E23" i="15" s="1"/>
  <c r="S23" i="15" s="1"/>
  <c r="F21" i="13"/>
  <c r="C22" i="15" s="1"/>
  <c r="E22" i="15" s="1"/>
  <c r="S22" i="15" s="1"/>
  <c r="F23" i="13"/>
  <c r="C24" i="15" s="1"/>
  <c r="E24" i="15" s="1"/>
  <c r="S24" i="15" s="1"/>
  <c r="F24" i="13"/>
  <c r="C25" i="15" s="1"/>
  <c r="E25" i="15" s="1"/>
  <c r="S25" i="15" s="1"/>
  <c r="F25" i="13"/>
  <c r="C26" i="15" s="1"/>
  <c r="E26" i="15" s="1"/>
  <c r="S26" i="15" s="1"/>
  <c r="F26" i="13"/>
  <c r="C27" i="15" s="1"/>
  <c r="E27" i="15" s="1"/>
  <c r="S27" i="15" s="1"/>
  <c r="F19" i="13"/>
  <c r="C20" i="15" s="1"/>
  <c r="E20" i="15" s="1"/>
  <c r="S20" i="15" s="1"/>
  <c r="F28" i="13"/>
  <c r="C29" i="15" s="1"/>
  <c r="E29" i="15" s="1"/>
  <c r="S29" i="15" s="1"/>
  <c r="F17" i="13"/>
  <c r="F8" i="13"/>
  <c r="C9" i="15" s="1"/>
  <c r="E9" i="15" s="1"/>
  <c r="S9" i="15" s="1"/>
  <c r="F7" i="13"/>
  <c r="F10" i="13"/>
  <c r="C11" i="15" s="1"/>
  <c r="E11" i="15" s="1"/>
  <c r="S11" i="15" s="1"/>
  <c r="F9" i="13"/>
  <c r="C10" i="15" s="1"/>
  <c r="E10" i="15" s="1"/>
  <c r="S10" i="15" s="1"/>
  <c r="F12" i="13"/>
  <c r="C13" i="15" s="1"/>
  <c r="E13" i="15" s="1"/>
  <c r="S13" i="15" s="1"/>
  <c r="F13" i="13"/>
  <c r="C14" i="15" s="1"/>
  <c r="E14" i="15" s="1"/>
  <c r="S14" i="15" s="1"/>
  <c r="F14" i="13"/>
  <c r="C15" i="15" s="1"/>
  <c r="E15" i="15" s="1"/>
  <c r="S15" i="15" s="1"/>
  <c r="F15" i="13"/>
  <c r="C16" i="15" s="1"/>
  <c r="E16" i="15" s="1"/>
  <c r="S16" i="15" s="1"/>
  <c r="F5" i="13" l="1"/>
  <c r="C18" i="15"/>
  <c r="C8" i="15"/>
  <c r="C81" i="15"/>
  <c r="C69" i="15"/>
  <c r="F67" i="13"/>
  <c r="E115" i="15"/>
  <c r="S115" i="15" s="1"/>
  <c r="C114" i="15"/>
  <c r="E114" i="15" s="1"/>
  <c r="S114" i="15" s="1"/>
  <c r="E84" i="15"/>
  <c r="S84" i="15" s="1"/>
  <c r="C83" i="15"/>
  <c r="E83" i="15" s="1"/>
  <c r="S83" i="15" s="1"/>
  <c r="E70" i="15"/>
  <c r="S70" i="15" s="1"/>
  <c r="E49" i="15"/>
  <c r="S49" i="15" s="1"/>
  <c r="C48" i="15"/>
  <c r="E48" i="15" s="1"/>
  <c r="S48" i="15" s="1"/>
  <c r="E31" i="15"/>
  <c r="S31" i="15" s="1"/>
  <c r="C30" i="15"/>
  <c r="E30" i="15" s="1"/>
  <c r="S30" i="15" s="1"/>
  <c r="E18" i="15"/>
  <c r="S18" i="15" s="1"/>
  <c r="C17" i="15"/>
  <c r="E17" i="15" s="1"/>
  <c r="S17" i="15" s="1"/>
  <c r="C7" i="15"/>
  <c r="E7" i="15" s="1"/>
  <c r="S7" i="15" s="1"/>
  <c r="F47" i="13"/>
  <c r="F123" i="13"/>
  <c r="C124" i="15" s="1"/>
  <c r="D6" i="15" s="1"/>
  <c r="F82" i="13"/>
  <c r="F113" i="13"/>
  <c r="F29" i="13"/>
  <c r="F16" i="13"/>
  <c r="F6" i="13"/>
  <c r="C6" i="15" l="1"/>
  <c r="E6" i="15" s="1"/>
  <c r="S6" i="15" s="1"/>
  <c r="E8" i="15"/>
  <c r="S8" i="15" s="1"/>
  <c r="E81" i="15"/>
  <c r="S81" i="15" s="1"/>
  <c r="E69" i="15"/>
  <c r="S69" i="15" s="1"/>
  <c r="C68" i="15"/>
  <c r="E68" i="15" s="1"/>
  <c r="S68" i="15" s="1"/>
  <c r="D81" i="15"/>
  <c r="D80" i="15"/>
  <c r="D123" i="15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5" i="15"/>
  <c r="D84" i="15"/>
  <c r="D83" i="15"/>
  <c r="D82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S120" i="13"/>
  <c r="O121" i="15" s="1"/>
  <c r="Q121" i="15" s="1"/>
  <c r="W121" i="15" s="1"/>
  <c r="S119" i="13"/>
  <c r="O120" i="15" s="1"/>
  <c r="Q120" i="15" s="1"/>
  <c r="W120" i="15" s="1"/>
  <c r="S115" i="13"/>
  <c r="O116" i="15" s="1"/>
  <c r="Q116" i="15" s="1"/>
  <c r="W116" i="15" s="1"/>
  <c r="S118" i="13"/>
  <c r="O119" i="15" s="1"/>
  <c r="Q119" i="15" s="1"/>
  <c r="W119" i="15" s="1"/>
  <c r="S117" i="13"/>
  <c r="O118" i="15" s="1"/>
  <c r="Q118" i="15" s="1"/>
  <c r="W118" i="15" s="1"/>
  <c r="S116" i="13"/>
  <c r="O117" i="15" s="1"/>
  <c r="Q117" i="15" s="1"/>
  <c r="W117" i="15" s="1"/>
  <c r="S114" i="13"/>
  <c r="O115" i="15" s="1"/>
  <c r="S109" i="13"/>
  <c r="O110" i="15" s="1"/>
  <c r="Q110" i="15" s="1"/>
  <c r="W110" i="15" s="1"/>
  <c r="S108" i="13"/>
  <c r="O109" i="15" s="1"/>
  <c r="Q109" i="15" s="1"/>
  <c r="W109" i="15" s="1"/>
  <c r="S107" i="13"/>
  <c r="O108" i="15" s="1"/>
  <c r="Q108" i="15" s="1"/>
  <c r="W108" i="15" s="1"/>
  <c r="S106" i="13"/>
  <c r="O107" i="15" s="1"/>
  <c r="Q107" i="15" s="1"/>
  <c r="W107" i="15" s="1"/>
  <c r="S105" i="13"/>
  <c r="O106" i="15" s="1"/>
  <c r="Q106" i="15" s="1"/>
  <c r="W106" i="15" s="1"/>
  <c r="S104" i="13"/>
  <c r="O105" i="15" s="1"/>
  <c r="Q105" i="15" s="1"/>
  <c r="W105" i="15" s="1"/>
  <c r="S103" i="13"/>
  <c r="O104" i="15" s="1"/>
  <c r="Q104" i="15" s="1"/>
  <c r="W104" i="15" s="1"/>
  <c r="S102" i="13"/>
  <c r="O103" i="15" s="1"/>
  <c r="Q103" i="15" s="1"/>
  <c r="W103" i="15" s="1"/>
  <c r="S101" i="13"/>
  <c r="O102" i="15" s="1"/>
  <c r="Q102" i="15" s="1"/>
  <c r="W102" i="15" s="1"/>
  <c r="S100" i="13"/>
  <c r="O101" i="15" s="1"/>
  <c r="Q101" i="15" s="1"/>
  <c r="W101" i="15" s="1"/>
  <c r="S99" i="13"/>
  <c r="O100" i="15" s="1"/>
  <c r="Q100" i="15" s="1"/>
  <c r="W100" i="15" s="1"/>
  <c r="S98" i="13"/>
  <c r="O99" i="15" s="1"/>
  <c r="Q99" i="15" s="1"/>
  <c r="W99" i="15" s="1"/>
  <c r="S97" i="13"/>
  <c r="O98" i="15" s="1"/>
  <c r="Q98" i="15" s="1"/>
  <c r="W98" i="15" s="1"/>
  <c r="S96" i="13"/>
  <c r="O97" i="15" s="1"/>
  <c r="Q97" i="15" s="1"/>
  <c r="W97" i="15" s="1"/>
  <c r="S95" i="13"/>
  <c r="O96" i="15" s="1"/>
  <c r="Q96" i="15" s="1"/>
  <c r="W96" i="15" s="1"/>
  <c r="S94" i="13"/>
  <c r="O95" i="15" s="1"/>
  <c r="Q95" i="15" s="1"/>
  <c r="W95" i="15" s="1"/>
  <c r="S93" i="13"/>
  <c r="O94" i="15" s="1"/>
  <c r="Q94" i="15" s="1"/>
  <c r="W94" i="15" s="1"/>
  <c r="S92" i="13"/>
  <c r="O93" i="15" s="1"/>
  <c r="Q93" i="15" s="1"/>
  <c r="W93" i="15" s="1"/>
  <c r="S90" i="13"/>
  <c r="O91" i="15" s="1"/>
  <c r="Q91" i="15" s="1"/>
  <c r="W91" i="15" s="1"/>
  <c r="S89" i="13"/>
  <c r="O90" i="15" s="1"/>
  <c r="Q90" i="15" s="1"/>
  <c r="W90" i="15" s="1"/>
  <c r="S88" i="13"/>
  <c r="O89" i="15" s="1"/>
  <c r="Q89" i="15" s="1"/>
  <c r="W89" i="15" s="1"/>
  <c r="S87" i="13"/>
  <c r="O88" i="15" s="1"/>
  <c r="Q88" i="15" s="1"/>
  <c r="W88" i="15" s="1"/>
  <c r="S86" i="13"/>
  <c r="O87" i="15" s="1"/>
  <c r="Q87" i="15" s="1"/>
  <c r="W87" i="15" s="1"/>
  <c r="S85" i="13"/>
  <c r="O86" i="15" s="1"/>
  <c r="Q86" i="15" s="1"/>
  <c r="W86" i="15" s="1"/>
  <c r="S84" i="13"/>
  <c r="O85" i="15" s="1"/>
  <c r="Q85" i="15" s="1"/>
  <c r="W85" i="15" s="1"/>
  <c r="S83" i="13"/>
  <c r="O84" i="15" s="1"/>
  <c r="S91" i="13"/>
  <c r="O92" i="15" s="1"/>
  <c r="Q92" i="15" s="1"/>
  <c r="W92" i="15" s="1"/>
  <c r="S80" i="13"/>
  <c r="S79" i="13"/>
  <c r="O80" i="15" s="1"/>
  <c r="Q80" i="15" s="1"/>
  <c r="W80" i="15" s="1"/>
  <c r="S78" i="13"/>
  <c r="O79" i="15" s="1"/>
  <c r="Q79" i="15" s="1"/>
  <c r="W79" i="15" s="1"/>
  <c r="S77" i="13"/>
  <c r="O78" i="15" s="1"/>
  <c r="Q78" i="15" s="1"/>
  <c r="W78" i="15" s="1"/>
  <c r="S76" i="13"/>
  <c r="O77" i="15" s="1"/>
  <c r="Q77" i="15" s="1"/>
  <c r="W77" i="15" s="1"/>
  <c r="S75" i="13"/>
  <c r="O76" i="15" s="1"/>
  <c r="Q76" i="15" s="1"/>
  <c r="W76" i="15" s="1"/>
  <c r="S74" i="13"/>
  <c r="O75" i="15" s="1"/>
  <c r="Q75" i="15" s="1"/>
  <c r="W75" i="15" s="1"/>
  <c r="S73" i="13"/>
  <c r="O74" i="15" s="1"/>
  <c r="Q74" i="15" s="1"/>
  <c r="W74" i="15" s="1"/>
  <c r="S72" i="13"/>
  <c r="O73" i="15" s="1"/>
  <c r="Q73" i="15" s="1"/>
  <c r="W73" i="15" s="1"/>
  <c r="S71" i="13"/>
  <c r="O72" i="15" s="1"/>
  <c r="Q72" i="15" s="1"/>
  <c r="W72" i="15" s="1"/>
  <c r="S70" i="13"/>
  <c r="O71" i="15" s="1"/>
  <c r="Q71" i="15" s="1"/>
  <c r="W71" i="15" s="1"/>
  <c r="S68" i="13"/>
  <c r="S69" i="13"/>
  <c r="O70" i="15" s="1"/>
  <c r="Q70" i="15" s="1"/>
  <c r="W70" i="15" s="1"/>
  <c r="S65" i="13"/>
  <c r="O66" i="15" s="1"/>
  <c r="Q66" i="15" s="1"/>
  <c r="W66" i="15" s="1"/>
  <c r="S64" i="13"/>
  <c r="O65" i="15" s="1"/>
  <c r="Q65" i="15" s="1"/>
  <c r="W65" i="15" s="1"/>
  <c r="S63" i="13"/>
  <c r="O64" i="15" s="1"/>
  <c r="Q64" i="15" s="1"/>
  <c r="W64" i="15" s="1"/>
  <c r="S62" i="13"/>
  <c r="O63" i="15" s="1"/>
  <c r="Q63" i="15" s="1"/>
  <c r="W63" i="15" s="1"/>
  <c r="S61" i="13"/>
  <c r="O62" i="15" s="1"/>
  <c r="Q62" i="15" s="1"/>
  <c r="W62" i="15" s="1"/>
  <c r="S60" i="13"/>
  <c r="O61" i="15" s="1"/>
  <c r="Q61" i="15" s="1"/>
  <c r="W61" i="15" s="1"/>
  <c r="S50" i="13"/>
  <c r="O51" i="15" s="1"/>
  <c r="Q51" i="15" s="1"/>
  <c r="W51" i="15" s="1"/>
  <c r="S59" i="13"/>
  <c r="O60" i="15" s="1"/>
  <c r="Q60" i="15" s="1"/>
  <c r="W60" i="15" s="1"/>
  <c r="S58" i="13"/>
  <c r="O59" i="15" s="1"/>
  <c r="Q59" i="15" s="1"/>
  <c r="W59" i="15" s="1"/>
  <c r="S57" i="13"/>
  <c r="O58" i="15" s="1"/>
  <c r="Q58" i="15" s="1"/>
  <c r="W58" i="15" s="1"/>
  <c r="S56" i="13"/>
  <c r="O57" i="15" s="1"/>
  <c r="Q57" i="15" s="1"/>
  <c r="W57" i="15" s="1"/>
  <c r="S66" i="13"/>
  <c r="O67" i="15" s="1"/>
  <c r="Q67" i="15" s="1"/>
  <c r="W67" i="15" s="1"/>
  <c r="S53" i="13"/>
  <c r="O54" i="15" s="1"/>
  <c r="Q54" i="15" s="1"/>
  <c r="W54" i="15" s="1"/>
  <c r="S52" i="13"/>
  <c r="O53" i="15" s="1"/>
  <c r="Q53" i="15" s="1"/>
  <c r="W53" i="15" s="1"/>
  <c r="S55" i="13"/>
  <c r="O56" i="15" s="1"/>
  <c r="Q56" i="15" s="1"/>
  <c r="W56" i="15" s="1"/>
  <c r="S49" i="13"/>
  <c r="O50" i="15" s="1"/>
  <c r="Q50" i="15" s="1"/>
  <c r="W50" i="15" s="1"/>
  <c r="S54" i="13"/>
  <c r="O55" i="15" s="1"/>
  <c r="Q55" i="15" s="1"/>
  <c r="W55" i="15" s="1"/>
  <c r="S51" i="13"/>
  <c r="O52" i="15" s="1"/>
  <c r="Q52" i="15" s="1"/>
  <c r="W52" i="15" s="1"/>
  <c r="S48" i="13"/>
  <c r="O49" i="15" s="1"/>
  <c r="S46" i="13"/>
  <c r="O47" i="15" s="1"/>
  <c r="Q47" i="15" s="1"/>
  <c r="W47" i="15" s="1"/>
  <c r="S34" i="13"/>
  <c r="O35" i="15" s="1"/>
  <c r="Q35" i="15" s="1"/>
  <c r="W35" i="15" s="1"/>
  <c r="S45" i="13"/>
  <c r="O46" i="15" s="1"/>
  <c r="Q46" i="15" s="1"/>
  <c r="W46" i="15" s="1"/>
  <c r="S44" i="13"/>
  <c r="O45" i="15" s="1"/>
  <c r="Q45" i="15" s="1"/>
  <c r="W45" i="15" s="1"/>
  <c r="S43" i="13"/>
  <c r="O44" i="15" s="1"/>
  <c r="Q44" i="15" s="1"/>
  <c r="W44" i="15" s="1"/>
  <c r="S42" i="13"/>
  <c r="O43" i="15" s="1"/>
  <c r="Q43" i="15" s="1"/>
  <c r="W43" i="15" s="1"/>
  <c r="S41" i="13"/>
  <c r="O42" i="15" s="1"/>
  <c r="Q42" i="15" s="1"/>
  <c r="W42" i="15" s="1"/>
  <c r="S40" i="13"/>
  <c r="O41" i="15" s="1"/>
  <c r="Q41" i="15" s="1"/>
  <c r="W41" i="15" s="1"/>
  <c r="S39" i="13"/>
  <c r="O40" i="15" s="1"/>
  <c r="Q40" i="15" s="1"/>
  <c r="W40" i="15" s="1"/>
  <c r="S31" i="13"/>
  <c r="O32" i="15" s="1"/>
  <c r="Q32" i="15" s="1"/>
  <c r="W32" i="15" s="1"/>
  <c r="S32" i="13"/>
  <c r="O33" i="15" s="1"/>
  <c r="Q33" i="15" s="1"/>
  <c r="W33" i="15" s="1"/>
  <c r="S38" i="13"/>
  <c r="O39" i="15" s="1"/>
  <c r="Q39" i="15" s="1"/>
  <c r="W39" i="15" s="1"/>
  <c r="S37" i="13"/>
  <c r="O38" i="15" s="1"/>
  <c r="Q38" i="15" s="1"/>
  <c r="W38" i="15" s="1"/>
  <c r="S36" i="13"/>
  <c r="O37" i="15" s="1"/>
  <c r="Q37" i="15" s="1"/>
  <c r="W37" i="15" s="1"/>
  <c r="S35" i="13"/>
  <c r="O36" i="15" s="1"/>
  <c r="Q36" i="15" s="1"/>
  <c r="W36" i="15" s="1"/>
  <c r="S30" i="13"/>
  <c r="O31" i="15" s="1"/>
  <c r="S33" i="13"/>
  <c r="O34" i="15" s="1"/>
  <c r="Q34" i="15" s="1"/>
  <c r="W34" i="15" s="1"/>
  <c r="S28" i="13"/>
  <c r="O29" i="15" s="1"/>
  <c r="Q29" i="15" s="1"/>
  <c r="W29" i="15" s="1"/>
  <c r="S19" i="13"/>
  <c r="O20" i="15" s="1"/>
  <c r="Q20" i="15" s="1"/>
  <c r="W20" i="15" s="1"/>
  <c r="S27" i="13"/>
  <c r="O28" i="15" s="1"/>
  <c r="Q28" i="15" s="1"/>
  <c r="W28" i="15" s="1"/>
  <c r="S26" i="13"/>
  <c r="O27" i="15" s="1"/>
  <c r="Q27" i="15" s="1"/>
  <c r="W27" i="15" s="1"/>
  <c r="S25" i="13"/>
  <c r="O26" i="15" s="1"/>
  <c r="Q26" i="15" s="1"/>
  <c r="W26" i="15" s="1"/>
  <c r="S24" i="13"/>
  <c r="O25" i="15" s="1"/>
  <c r="Q25" i="15" s="1"/>
  <c r="W25" i="15" s="1"/>
  <c r="S23" i="13"/>
  <c r="O24" i="15" s="1"/>
  <c r="Q24" i="15" s="1"/>
  <c r="W24" i="15" s="1"/>
  <c r="S21" i="13"/>
  <c r="O22" i="15" s="1"/>
  <c r="Q22" i="15" s="1"/>
  <c r="W22" i="15" s="1"/>
  <c r="S22" i="13"/>
  <c r="O23" i="15" s="1"/>
  <c r="Q23" i="15" s="1"/>
  <c r="W23" i="15" s="1"/>
  <c r="S18" i="13"/>
  <c r="O19" i="15" s="1"/>
  <c r="Q19" i="15" s="1"/>
  <c r="W19" i="15" s="1"/>
  <c r="S20" i="13"/>
  <c r="O21" i="15" s="1"/>
  <c r="Q21" i="15" s="1"/>
  <c r="W21" i="15" s="1"/>
  <c r="S17" i="13"/>
  <c r="O18" i="15" s="1"/>
  <c r="S122" i="13"/>
  <c r="O123" i="15" s="1"/>
  <c r="Q123" i="15" s="1"/>
  <c r="W123" i="15" s="1"/>
  <c r="S15" i="13"/>
  <c r="O16" i="15" s="1"/>
  <c r="Q16" i="15" s="1"/>
  <c r="W16" i="15" s="1"/>
  <c r="S14" i="13"/>
  <c r="O15" i="15" s="1"/>
  <c r="Q15" i="15" s="1"/>
  <c r="W15" i="15" s="1"/>
  <c r="S13" i="13"/>
  <c r="O14" i="15" s="1"/>
  <c r="Q14" i="15" s="1"/>
  <c r="W14" i="15" s="1"/>
  <c r="S12" i="13"/>
  <c r="O13" i="15" s="1"/>
  <c r="Q13" i="15" s="1"/>
  <c r="W13" i="15" s="1"/>
  <c r="S9" i="13"/>
  <c r="O10" i="15" s="1"/>
  <c r="Q10" i="15" s="1"/>
  <c r="W10" i="15" s="1"/>
  <c r="S10" i="13"/>
  <c r="O11" i="15" s="1"/>
  <c r="Q11" i="15" s="1"/>
  <c r="W11" i="15" s="1"/>
  <c r="S7" i="13"/>
  <c r="S8" i="13"/>
  <c r="O9" i="15" s="1"/>
  <c r="Q9" i="15" s="1"/>
  <c r="W9" i="15" s="1"/>
  <c r="P120" i="13"/>
  <c r="L121" i="15" s="1"/>
  <c r="N121" i="15" s="1"/>
  <c r="V121" i="15" s="1"/>
  <c r="P119" i="13"/>
  <c r="L120" i="15" s="1"/>
  <c r="N120" i="15" s="1"/>
  <c r="V120" i="15" s="1"/>
  <c r="P115" i="13"/>
  <c r="L116" i="15" s="1"/>
  <c r="N116" i="15" s="1"/>
  <c r="V116" i="15" s="1"/>
  <c r="P118" i="13"/>
  <c r="L119" i="15" s="1"/>
  <c r="N119" i="15" s="1"/>
  <c r="V119" i="15" s="1"/>
  <c r="P117" i="13"/>
  <c r="L118" i="15" s="1"/>
  <c r="N118" i="15" s="1"/>
  <c r="V118" i="15" s="1"/>
  <c r="P116" i="13"/>
  <c r="L117" i="15" s="1"/>
  <c r="N117" i="15" s="1"/>
  <c r="V117" i="15" s="1"/>
  <c r="P114" i="13"/>
  <c r="L115" i="15" s="1"/>
  <c r="P109" i="13"/>
  <c r="L110" i="15" s="1"/>
  <c r="N110" i="15" s="1"/>
  <c r="V110" i="15" s="1"/>
  <c r="P108" i="13"/>
  <c r="L109" i="15" s="1"/>
  <c r="N109" i="15" s="1"/>
  <c r="V109" i="15" s="1"/>
  <c r="P107" i="13"/>
  <c r="L108" i="15" s="1"/>
  <c r="N108" i="15" s="1"/>
  <c r="V108" i="15" s="1"/>
  <c r="P106" i="13"/>
  <c r="L107" i="15" s="1"/>
  <c r="N107" i="15" s="1"/>
  <c r="V107" i="15" s="1"/>
  <c r="P105" i="13"/>
  <c r="L106" i="15" s="1"/>
  <c r="N106" i="15" s="1"/>
  <c r="V106" i="15" s="1"/>
  <c r="P104" i="13"/>
  <c r="L105" i="15" s="1"/>
  <c r="N105" i="15" s="1"/>
  <c r="V105" i="15" s="1"/>
  <c r="P103" i="13"/>
  <c r="L104" i="15" s="1"/>
  <c r="N104" i="15" s="1"/>
  <c r="V104" i="15" s="1"/>
  <c r="P102" i="13"/>
  <c r="L103" i="15" s="1"/>
  <c r="N103" i="15" s="1"/>
  <c r="V103" i="15" s="1"/>
  <c r="P101" i="13"/>
  <c r="L102" i="15" s="1"/>
  <c r="N102" i="15" s="1"/>
  <c r="V102" i="15" s="1"/>
  <c r="P100" i="13"/>
  <c r="L101" i="15" s="1"/>
  <c r="N101" i="15" s="1"/>
  <c r="V101" i="15" s="1"/>
  <c r="P99" i="13"/>
  <c r="L100" i="15" s="1"/>
  <c r="N100" i="15" s="1"/>
  <c r="V100" i="15" s="1"/>
  <c r="P98" i="13"/>
  <c r="L99" i="15" s="1"/>
  <c r="N99" i="15" s="1"/>
  <c r="V99" i="15" s="1"/>
  <c r="P97" i="13"/>
  <c r="L98" i="15" s="1"/>
  <c r="N98" i="15" s="1"/>
  <c r="V98" i="15" s="1"/>
  <c r="P96" i="13"/>
  <c r="L97" i="15" s="1"/>
  <c r="N97" i="15" s="1"/>
  <c r="V97" i="15" s="1"/>
  <c r="P95" i="13"/>
  <c r="L96" i="15" s="1"/>
  <c r="N96" i="15" s="1"/>
  <c r="V96" i="15" s="1"/>
  <c r="P94" i="13"/>
  <c r="L95" i="15" s="1"/>
  <c r="N95" i="15" s="1"/>
  <c r="V95" i="15" s="1"/>
  <c r="P93" i="13"/>
  <c r="L94" i="15" s="1"/>
  <c r="N94" i="15" s="1"/>
  <c r="V94" i="15" s="1"/>
  <c r="P92" i="13"/>
  <c r="L93" i="15" s="1"/>
  <c r="N93" i="15" s="1"/>
  <c r="V93" i="15" s="1"/>
  <c r="P90" i="13"/>
  <c r="L91" i="15" s="1"/>
  <c r="N91" i="15" s="1"/>
  <c r="V91" i="15" s="1"/>
  <c r="P89" i="13"/>
  <c r="L90" i="15" s="1"/>
  <c r="N90" i="15" s="1"/>
  <c r="V90" i="15" s="1"/>
  <c r="P88" i="13"/>
  <c r="L89" i="15" s="1"/>
  <c r="N89" i="15" s="1"/>
  <c r="V89" i="15" s="1"/>
  <c r="P87" i="13"/>
  <c r="L88" i="15" s="1"/>
  <c r="N88" i="15" s="1"/>
  <c r="V88" i="15" s="1"/>
  <c r="P86" i="13"/>
  <c r="L87" i="15" s="1"/>
  <c r="N87" i="15" s="1"/>
  <c r="V87" i="15" s="1"/>
  <c r="P85" i="13"/>
  <c r="L86" i="15" s="1"/>
  <c r="N86" i="15" s="1"/>
  <c r="V86" i="15" s="1"/>
  <c r="P84" i="13"/>
  <c r="L85" i="15" s="1"/>
  <c r="N85" i="15" s="1"/>
  <c r="V85" i="15" s="1"/>
  <c r="P83" i="13"/>
  <c r="L84" i="15" s="1"/>
  <c r="P91" i="13"/>
  <c r="L92" i="15" s="1"/>
  <c r="N92" i="15" s="1"/>
  <c r="V92" i="15" s="1"/>
  <c r="P80" i="13"/>
  <c r="P79" i="13"/>
  <c r="L80" i="15" s="1"/>
  <c r="N80" i="15" s="1"/>
  <c r="V80" i="15" s="1"/>
  <c r="P78" i="13"/>
  <c r="L79" i="15" s="1"/>
  <c r="N79" i="15" s="1"/>
  <c r="V79" i="15" s="1"/>
  <c r="P77" i="13"/>
  <c r="L78" i="15" s="1"/>
  <c r="N78" i="15" s="1"/>
  <c r="V78" i="15" s="1"/>
  <c r="P76" i="13"/>
  <c r="L77" i="15" s="1"/>
  <c r="N77" i="15" s="1"/>
  <c r="V77" i="15" s="1"/>
  <c r="P75" i="13"/>
  <c r="L76" i="15" s="1"/>
  <c r="N76" i="15" s="1"/>
  <c r="V76" i="15" s="1"/>
  <c r="P74" i="13"/>
  <c r="L75" i="15" s="1"/>
  <c r="N75" i="15" s="1"/>
  <c r="V75" i="15" s="1"/>
  <c r="P73" i="13"/>
  <c r="L74" i="15" s="1"/>
  <c r="N74" i="15" s="1"/>
  <c r="V74" i="15" s="1"/>
  <c r="P72" i="13"/>
  <c r="L73" i="15" s="1"/>
  <c r="N73" i="15" s="1"/>
  <c r="V73" i="15" s="1"/>
  <c r="P71" i="13"/>
  <c r="L72" i="15" s="1"/>
  <c r="N72" i="15" s="1"/>
  <c r="V72" i="15" s="1"/>
  <c r="P70" i="13"/>
  <c r="L71" i="15" s="1"/>
  <c r="N71" i="15" s="1"/>
  <c r="V71" i="15" s="1"/>
  <c r="P68" i="13"/>
  <c r="P69" i="13"/>
  <c r="L70" i="15" s="1"/>
  <c r="N70" i="15" s="1"/>
  <c r="V70" i="15" s="1"/>
  <c r="P65" i="13"/>
  <c r="L66" i="15" s="1"/>
  <c r="N66" i="15" s="1"/>
  <c r="V66" i="15" s="1"/>
  <c r="P64" i="13"/>
  <c r="L65" i="15" s="1"/>
  <c r="N65" i="15" s="1"/>
  <c r="V65" i="15" s="1"/>
  <c r="P63" i="13"/>
  <c r="L64" i="15" s="1"/>
  <c r="N64" i="15" s="1"/>
  <c r="V64" i="15" s="1"/>
  <c r="P62" i="13"/>
  <c r="L63" i="15" s="1"/>
  <c r="N63" i="15" s="1"/>
  <c r="V63" i="15" s="1"/>
  <c r="P61" i="13"/>
  <c r="L62" i="15" s="1"/>
  <c r="N62" i="15" s="1"/>
  <c r="V62" i="15" s="1"/>
  <c r="P60" i="13"/>
  <c r="L61" i="15" s="1"/>
  <c r="N61" i="15" s="1"/>
  <c r="V61" i="15" s="1"/>
  <c r="P50" i="13"/>
  <c r="L51" i="15" s="1"/>
  <c r="N51" i="15" s="1"/>
  <c r="V51" i="15" s="1"/>
  <c r="P59" i="13"/>
  <c r="L60" i="15" s="1"/>
  <c r="N60" i="15" s="1"/>
  <c r="V60" i="15" s="1"/>
  <c r="P58" i="13"/>
  <c r="L59" i="15" s="1"/>
  <c r="N59" i="15" s="1"/>
  <c r="V59" i="15" s="1"/>
  <c r="P57" i="13"/>
  <c r="L58" i="15" s="1"/>
  <c r="N58" i="15" s="1"/>
  <c r="V58" i="15" s="1"/>
  <c r="P56" i="13"/>
  <c r="L57" i="15" s="1"/>
  <c r="N57" i="15" s="1"/>
  <c r="V57" i="15" s="1"/>
  <c r="P66" i="13"/>
  <c r="L67" i="15" s="1"/>
  <c r="N67" i="15" s="1"/>
  <c r="V67" i="15" s="1"/>
  <c r="P53" i="13"/>
  <c r="L54" i="15" s="1"/>
  <c r="N54" i="15" s="1"/>
  <c r="V54" i="15" s="1"/>
  <c r="P52" i="13"/>
  <c r="L53" i="15" s="1"/>
  <c r="N53" i="15" s="1"/>
  <c r="V53" i="15" s="1"/>
  <c r="P55" i="13"/>
  <c r="L56" i="15" s="1"/>
  <c r="N56" i="15" s="1"/>
  <c r="V56" i="15" s="1"/>
  <c r="P49" i="13"/>
  <c r="L50" i="15" s="1"/>
  <c r="N50" i="15" s="1"/>
  <c r="V50" i="15" s="1"/>
  <c r="P54" i="13"/>
  <c r="L55" i="15" s="1"/>
  <c r="N55" i="15" s="1"/>
  <c r="V55" i="15" s="1"/>
  <c r="P51" i="13"/>
  <c r="L52" i="15" s="1"/>
  <c r="N52" i="15" s="1"/>
  <c r="V52" i="15" s="1"/>
  <c r="P48" i="13"/>
  <c r="L49" i="15" s="1"/>
  <c r="P46" i="13"/>
  <c r="L47" i="15" s="1"/>
  <c r="N47" i="15" s="1"/>
  <c r="V47" i="15" s="1"/>
  <c r="P34" i="13"/>
  <c r="L35" i="15" s="1"/>
  <c r="N35" i="15" s="1"/>
  <c r="V35" i="15" s="1"/>
  <c r="P45" i="13"/>
  <c r="L46" i="15" s="1"/>
  <c r="N46" i="15" s="1"/>
  <c r="V46" i="15" s="1"/>
  <c r="P44" i="13"/>
  <c r="L45" i="15" s="1"/>
  <c r="N45" i="15" s="1"/>
  <c r="V45" i="15" s="1"/>
  <c r="P43" i="13"/>
  <c r="L44" i="15" s="1"/>
  <c r="N44" i="15" s="1"/>
  <c r="V44" i="15" s="1"/>
  <c r="P42" i="13"/>
  <c r="L43" i="15" s="1"/>
  <c r="N43" i="15" s="1"/>
  <c r="V43" i="15" s="1"/>
  <c r="P41" i="13"/>
  <c r="L42" i="15" s="1"/>
  <c r="N42" i="15" s="1"/>
  <c r="V42" i="15" s="1"/>
  <c r="P40" i="13"/>
  <c r="L41" i="15" s="1"/>
  <c r="N41" i="15" s="1"/>
  <c r="V41" i="15" s="1"/>
  <c r="P39" i="13"/>
  <c r="L40" i="15" s="1"/>
  <c r="N40" i="15" s="1"/>
  <c r="V40" i="15" s="1"/>
  <c r="P31" i="13"/>
  <c r="L32" i="15" s="1"/>
  <c r="N32" i="15" s="1"/>
  <c r="V32" i="15" s="1"/>
  <c r="P32" i="13"/>
  <c r="L33" i="15" s="1"/>
  <c r="N33" i="15" s="1"/>
  <c r="V33" i="15" s="1"/>
  <c r="P38" i="13"/>
  <c r="L39" i="15" s="1"/>
  <c r="N39" i="15" s="1"/>
  <c r="V39" i="15" s="1"/>
  <c r="P37" i="13"/>
  <c r="L38" i="15" s="1"/>
  <c r="N38" i="15" s="1"/>
  <c r="V38" i="15" s="1"/>
  <c r="P36" i="13"/>
  <c r="L37" i="15" s="1"/>
  <c r="N37" i="15" s="1"/>
  <c r="V37" i="15" s="1"/>
  <c r="P35" i="13"/>
  <c r="L36" i="15" s="1"/>
  <c r="N36" i="15" s="1"/>
  <c r="V36" i="15" s="1"/>
  <c r="P30" i="13"/>
  <c r="L31" i="15" s="1"/>
  <c r="P33" i="13"/>
  <c r="L34" i="15" s="1"/>
  <c r="N34" i="15" s="1"/>
  <c r="V34" i="15" s="1"/>
  <c r="P28" i="13"/>
  <c r="L29" i="15" s="1"/>
  <c r="N29" i="15" s="1"/>
  <c r="V29" i="15" s="1"/>
  <c r="P19" i="13"/>
  <c r="L20" i="15" s="1"/>
  <c r="N20" i="15" s="1"/>
  <c r="V20" i="15" s="1"/>
  <c r="P27" i="13"/>
  <c r="L28" i="15" s="1"/>
  <c r="N28" i="15" s="1"/>
  <c r="V28" i="15" s="1"/>
  <c r="P26" i="13"/>
  <c r="L27" i="15" s="1"/>
  <c r="N27" i="15" s="1"/>
  <c r="V27" i="15" s="1"/>
  <c r="P25" i="13"/>
  <c r="L26" i="15" s="1"/>
  <c r="N26" i="15" s="1"/>
  <c r="V26" i="15" s="1"/>
  <c r="P24" i="13"/>
  <c r="L25" i="15" s="1"/>
  <c r="N25" i="15" s="1"/>
  <c r="V25" i="15" s="1"/>
  <c r="P23" i="13"/>
  <c r="L24" i="15" s="1"/>
  <c r="N24" i="15" s="1"/>
  <c r="V24" i="15" s="1"/>
  <c r="P21" i="13"/>
  <c r="L22" i="15" s="1"/>
  <c r="N22" i="15" s="1"/>
  <c r="V22" i="15" s="1"/>
  <c r="P22" i="13"/>
  <c r="L23" i="15" s="1"/>
  <c r="N23" i="15" s="1"/>
  <c r="V23" i="15" s="1"/>
  <c r="P18" i="13"/>
  <c r="L19" i="15" s="1"/>
  <c r="N19" i="15" s="1"/>
  <c r="V19" i="15" s="1"/>
  <c r="P20" i="13"/>
  <c r="L21" i="15" s="1"/>
  <c r="N21" i="15" s="1"/>
  <c r="V21" i="15" s="1"/>
  <c r="P17" i="13"/>
  <c r="L18" i="15" s="1"/>
  <c r="P122" i="13"/>
  <c r="L123" i="15" s="1"/>
  <c r="N123" i="15" s="1"/>
  <c r="V123" i="15" s="1"/>
  <c r="P15" i="13"/>
  <c r="L16" i="15" s="1"/>
  <c r="N16" i="15" s="1"/>
  <c r="V16" i="15" s="1"/>
  <c r="L15" i="15"/>
  <c r="N15" i="15" s="1"/>
  <c r="V15" i="15" s="1"/>
  <c r="P13" i="13"/>
  <c r="L13" i="15"/>
  <c r="N13" i="15" s="1"/>
  <c r="V13" i="15" s="1"/>
  <c r="L10" i="15"/>
  <c r="N10" i="15" s="1"/>
  <c r="V10" i="15" s="1"/>
  <c r="L11" i="15"/>
  <c r="N11" i="15" s="1"/>
  <c r="V11" i="15" s="1"/>
  <c r="L8" i="15"/>
  <c r="L9" i="15"/>
  <c r="N9" i="15" s="1"/>
  <c r="V9" i="15" s="1"/>
  <c r="J120" i="13"/>
  <c r="F121" i="15" s="1"/>
  <c r="H121" i="15" s="1"/>
  <c r="T121" i="15" s="1"/>
  <c r="J119" i="13"/>
  <c r="F120" i="15" s="1"/>
  <c r="H120" i="15" s="1"/>
  <c r="T120" i="15" s="1"/>
  <c r="J115" i="13"/>
  <c r="F116" i="15" s="1"/>
  <c r="H116" i="15" s="1"/>
  <c r="T116" i="15" s="1"/>
  <c r="J118" i="13"/>
  <c r="F119" i="15" s="1"/>
  <c r="H119" i="15" s="1"/>
  <c r="T119" i="15" s="1"/>
  <c r="J117" i="13"/>
  <c r="F118" i="15" s="1"/>
  <c r="H118" i="15" s="1"/>
  <c r="T118" i="15" s="1"/>
  <c r="J116" i="13"/>
  <c r="F117" i="15" s="1"/>
  <c r="H117" i="15" s="1"/>
  <c r="T117" i="15" s="1"/>
  <c r="J114" i="13"/>
  <c r="F115" i="15" s="1"/>
  <c r="J109" i="13"/>
  <c r="F110" i="15" s="1"/>
  <c r="H110" i="15" s="1"/>
  <c r="T110" i="15" s="1"/>
  <c r="J108" i="13"/>
  <c r="F109" i="15" s="1"/>
  <c r="H109" i="15" s="1"/>
  <c r="T109" i="15" s="1"/>
  <c r="J107" i="13"/>
  <c r="F108" i="15" s="1"/>
  <c r="H108" i="15" s="1"/>
  <c r="T108" i="15" s="1"/>
  <c r="J106" i="13"/>
  <c r="F107" i="15" s="1"/>
  <c r="H107" i="15" s="1"/>
  <c r="T107" i="15" s="1"/>
  <c r="J105" i="13"/>
  <c r="F106" i="15" s="1"/>
  <c r="H106" i="15" s="1"/>
  <c r="T106" i="15" s="1"/>
  <c r="J104" i="13"/>
  <c r="F105" i="15" s="1"/>
  <c r="H105" i="15" s="1"/>
  <c r="T105" i="15" s="1"/>
  <c r="J103" i="13"/>
  <c r="F104" i="15" s="1"/>
  <c r="H104" i="15" s="1"/>
  <c r="T104" i="15" s="1"/>
  <c r="J102" i="13"/>
  <c r="F103" i="15" s="1"/>
  <c r="H103" i="15" s="1"/>
  <c r="T103" i="15" s="1"/>
  <c r="J101" i="13"/>
  <c r="F102" i="15" s="1"/>
  <c r="H102" i="15" s="1"/>
  <c r="T102" i="15" s="1"/>
  <c r="J100" i="13"/>
  <c r="F101" i="15" s="1"/>
  <c r="H101" i="15" s="1"/>
  <c r="T101" i="15" s="1"/>
  <c r="J99" i="13"/>
  <c r="F100" i="15" s="1"/>
  <c r="H100" i="15" s="1"/>
  <c r="T100" i="15" s="1"/>
  <c r="J98" i="13"/>
  <c r="F99" i="15" s="1"/>
  <c r="H99" i="15" s="1"/>
  <c r="T99" i="15" s="1"/>
  <c r="J97" i="13"/>
  <c r="F98" i="15" s="1"/>
  <c r="H98" i="15" s="1"/>
  <c r="T98" i="15" s="1"/>
  <c r="J96" i="13"/>
  <c r="F97" i="15" s="1"/>
  <c r="H97" i="15" s="1"/>
  <c r="T97" i="15" s="1"/>
  <c r="J95" i="13"/>
  <c r="F96" i="15" s="1"/>
  <c r="H96" i="15" s="1"/>
  <c r="T96" i="15" s="1"/>
  <c r="J94" i="13"/>
  <c r="F95" i="15" s="1"/>
  <c r="H95" i="15" s="1"/>
  <c r="T95" i="15" s="1"/>
  <c r="J93" i="13"/>
  <c r="F94" i="15" s="1"/>
  <c r="H94" i="15" s="1"/>
  <c r="T94" i="15" s="1"/>
  <c r="J92" i="13"/>
  <c r="F93" i="15" s="1"/>
  <c r="H93" i="15" s="1"/>
  <c r="T93" i="15" s="1"/>
  <c r="J90" i="13"/>
  <c r="F91" i="15" s="1"/>
  <c r="H91" i="15" s="1"/>
  <c r="T91" i="15" s="1"/>
  <c r="J89" i="13"/>
  <c r="F90" i="15" s="1"/>
  <c r="H90" i="15" s="1"/>
  <c r="T90" i="15" s="1"/>
  <c r="J88" i="13"/>
  <c r="F89" i="15" s="1"/>
  <c r="H89" i="15" s="1"/>
  <c r="T89" i="15" s="1"/>
  <c r="J87" i="13"/>
  <c r="F88" i="15" s="1"/>
  <c r="H88" i="15" s="1"/>
  <c r="T88" i="15" s="1"/>
  <c r="J86" i="13"/>
  <c r="F87" i="15" s="1"/>
  <c r="H87" i="15" s="1"/>
  <c r="T87" i="15" s="1"/>
  <c r="J85" i="13"/>
  <c r="F86" i="15" s="1"/>
  <c r="H86" i="15" s="1"/>
  <c r="T86" i="15" s="1"/>
  <c r="J84" i="13"/>
  <c r="F85" i="15" s="1"/>
  <c r="H85" i="15" s="1"/>
  <c r="T85" i="15" s="1"/>
  <c r="J83" i="13"/>
  <c r="F84" i="15" s="1"/>
  <c r="J91" i="13"/>
  <c r="F92" i="15" s="1"/>
  <c r="H92" i="15" s="1"/>
  <c r="T92" i="15" s="1"/>
  <c r="J80" i="13"/>
  <c r="J79" i="13"/>
  <c r="F80" i="15" s="1"/>
  <c r="H80" i="15" s="1"/>
  <c r="T80" i="15" s="1"/>
  <c r="J78" i="13"/>
  <c r="F79" i="15" s="1"/>
  <c r="H79" i="15" s="1"/>
  <c r="T79" i="15" s="1"/>
  <c r="J77" i="13"/>
  <c r="F78" i="15" s="1"/>
  <c r="H78" i="15" s="1"/>
  <c r="T78" i="15" s="1"/>
  <c r="J76" i="13"/>
  <c r="F77" i="15" s="1"/>
  <c r="H77" i="15" s="1"/>
  <c r="T77" i="15" s="1"/>
  <c r="J75" i="13"/>
  <c r="F76" i="15" s="1"/>
  <c r="H76" i="15" s="1"/>
  <c r="T76" i="15" s="1"/>
  <c r="J74" i="13"/>
  <c r="F75" i="15" s="1"/>
  <c r="H75" i="15" s="1"/>
  <c r="T75" i="15" s="1"/>
  <c r="J73" i="13"/>
  <c r="F74" i="15" s="1"/>
  <c r="H74" i="15" s="1"/>
  <c r="T74" i="15" s="1"/>
  <c r="J72" i="13"/>
  <c r="F73" i="15" s="1"/>
  <c r="H73" i="15" s="1"/>
  <c r="T73" i="15" s="1"/>
  <c r="J71" i="13"/>
  <c r="F72" i="15" s="1"/>
  <c r="H72" i="15" s="1"/>
  <c r="T72" i="15" s="1"/>
  <c r="J70" i="13"/>
  <c r="F71" i="15" s="1"/>
  <c r="H71" i="15" s="1"/>
  <c r="T71" i="15" s="1"/>
  <c r="J68" i="13"/>
  <c r="J69" i="13"/>
  <c r="F70" i="15" s="1"/>
  <c r="H70" i="15" s="1"/>
  <c r="T70" i="15" s="1"/>
  <c r="J65" i="13"/>
  <c r="F66" i="15" s="1"/>
  <c r="H66" i="15" s="1"/>
  <c r="T66" i="15" s="1"/>
  <c r="J64" i="13"/>
  <c r="F65" i="15" s="1"/>
  <c r="H65" i="15" s="1"/>
  <c r="T65" i="15" s="1"/>
  <c r="J63" i="13"/>
  <c r="F64" i="15" s="1"/>
  <c r="H64" i="15" s="1"/>
  <c r="T64" i="15" s="1"/>
  <c r="J62" i="13"/>
  <c r="F63" i="15" s="1"/>
  <c r="H63" i="15" s="1"/>
  <c r="T63" i="15" s="1"/>
  <c r="J61" i="13"/>
  <c r="F62" i="15" s="1"/>
  <c r="H62" i="15" s="1"/>
  <c r="T62" i="15" s="1"/>
  <c r="J60" i="13"/>
  <c r="F61" i="15" s="1"/>
  <c r="H61" i="15" s="1"/>
  <c r="T61" i="15" s="1"/>
  <c r="J50" i="13"/>
  <c r="F51" i="15" s="1"/>
  <c r="H51" i="15" s="1"/>
  <c r="T51" i="15" s="1"/>
  <c r="J59" i="13"/>
  <c r="F60" i="15" s="1"/>
  <c r="H60" i="15" s="1"/>
  <c r="T60" i="15" s="1"/>
  <c r="J58" i="13"/>
  <c r="F59" i="15" s="1"/>
  <c r="H59" i="15" s="1"/>
  <c r="T59" i="15" s="1"/>
  <c r="J57" i="13"/>
  <c r="F58" i="15" s="1"/>
  <c r="H58" i="15" s="1"/>
  <c r="T58" i="15" s="1"/>
  <c r="J56" i="13"/>
  <c r="F57" i="15" s="1"/>
  <c r="H57" i="15" s="1"/>
  <c r="T57" i="15" s="1"/>
  <c r="J66" i="13"/>
  <c r="F67" i="15" s="1"/>
  <c r="H67" i="15" s="1"/>
  <c r="T67" i="15" s="1"/>
  <c r="J53" i="13"/>
  <c r="F54" i="15" s="1"/>
  <c r="H54" i="15" s="1"/>
  <c r="T54" i="15" s="1"/>
  <c r="J52" i="13"/>
  <c r="F53" i="15" s="1"/>
  <c r="H53" i="15" s="1"/>
  <c r="T53" i="15" s="1"/>
  <c r="J55" i="13"/>
  <c r="F56" i="15" s="1"/>
  <c r="H56" i="15" s="1"/>
  <c r="T56" i="15" s="1"/>
  <c r="J49" i="13"/>
  <c r="F50" i="15" s="1"/>
  <c r="H50" i="15" s="1"/>
  <c r="T50" i="15" s="1"/>
  <c r="J54" i="13"/>
  <c r="F55" i="15" s="1"/>
  <c r="H55" i="15" s="1"/>
  <c r="T55" i="15" s="1"/>
  <c r="J51" i="13"/>
  <c r="F52" i="15" s="1"/>
  <c r="H52" i="15" s="1"/>
  <c r="T52" i="15" s="1"/>
  <c r="J48" i="13"/>
  <c r="F49" i="15" s="1"/>
  <c r="J46" i="13"/>
  <c r="F47" i="15" s="1"/>
  <c r="H47" i="15" s="1"/>
  <c r="T47" i="15" s="1"/>
  <c r="J34" i="13"/>
  <c r="F35" i="15" s="1"/>
  <c r="H35" i="15" s="1"/>
  <c r="T35" i="15" s="1"/>
  <c r="J45" i="13"/>
  <c r="F46" i="15" s="1"/>
  <c r="H46" i="15" s="1"/>
  <c r="T46" i="15" s="1"/>
  <c r="J44" i="13"/>
  <c r="F45" i="15" s="1"/>
  <c r="H45" i="15" s="1"/>
  <c r="T45" i="15" s="1"/>
  <c r="J43" i="13"/>
  <c r="F44" i="15" s="1"/>
  <c r="H44" i="15" s="1"/>
  <c r="T44" i="15" s="1"/>
  <c r="J42" i="13"/>
  <c r="F43" i="15" s="1"/>
  <c r="H43" i="15" s="1"/>
  <c r="T43" i="15" s="1"/>
  <c r="J41" i="13"/>
  <c r="F42" i="15" s="1"/>
  <c r="H42" i="15" s="1"/>
  <c r="T42" i="15" s="1"/>
  <c r="J40" i="13"/>
  <c r="F41" i="15" s="1"/>
  <c r="H41" i="15" s="1"/>
  <c r="T41" i="15" s="1"/>
  <c r="J39" i="13"/>
  <c r="F40" i="15" s="1"/>
  <c r="H40" i="15" s="1"/>
  <c r="T40" i="15" s="1"/>
  <c r="J31" i="13"/>
  <c r="F32" i="15" s="1"/>
  <c r="H32" i="15" s="1"/>
  <c r="T32" i="15" s="1"/>
  <c r="J32" i="13"/>
  <c r="F33" i="15" s="1"/>
  <c r="H33" i="15" s="1"/>
  <c r="T33" i="15" s="1"/>
  <c r="J38" i="13"/>
  <c r="F39" i="15" s="1"/>
  <c r="H39" i="15" s="1"/>
  <c r="T39" i="15" s="1"/>
  <c r="J37" i="13"/>
  <c r="F38" i="15" s="1"/>
  <c r="H38" i="15" s="1"/>
  <c r="T38" i="15" s="1"/>
  <c r="J36" i="13"/>
  <c r="F37" i="15" s="1"/>
  <c r="H37" i="15" s="1"/>
  <c r="T37" i="15" s="1"/>
  <c r="J35" i="13"/>
  <c r="F36" i="15" s="1"/>
  <c r="H36" i="15" s="1"/>
  <c r="T36" i="15" s="1"/>
  <c r="J30" i="13"/>
  <c r="F31" i="15" s="1"/>
  <c r="J33" i="13"/>
  <c r="F34" i="15" s="1"/>
  <c r="H34" i="15" s="1"/>
  <c r="T34" i="15" s="1"/>
  <c r="J28" i="13"/>
  <c r="F29" i="15" s="1"/>
  <c r="H29" i="15" s="1"/>
  <c r="T29" i="15" s="1"/>
  <c r="J19" i="13"/>
  <c r="F20" i="15" s="1"/>
  <c r="H20" i="15" s="1"/>
  <c r="T20" i="15" s="1"/>
  <c r="J27" i="13"/>
  <c r="F28" i="15" s="1"/>
  <c r="H28" i="15" s="1"/>
  <c r="T28" i="15" s="1"/>
  <c r="J26" i="13"/>
  <c r="F27" i="15" s="1"/>
  <c r="H27" i="15" s="1"/>
  <c r="T27" i="15" s="1"/>
  <c r="J25" i="13"/>
  <c r="F26" i="15" s="1"/>
  <c r="H26" i="15" s="1"/>
  <c r="T26" i="15" s="1"/>
  <c r="J24" i="13"/>
  <c r="F25" i="15" s="1"/>
  <c r="H25" i="15" s="1"/>
  <c r="T25" i="15" s="1"/>
  <c r="J23" i="13"/>
  <c r="F24" i="15" s="1"/>
  <c r="H24" i="15" s="1"/>
  <c r="T24" i="15" s="1"/>
  <c r="J21" i="13"/>
  <c r="F22" i="15" s="1"/>
  <c r="H22" i="15" s="1"/>
  <c r="T22" i="15" s="1"/>
  <c r="J22" i="13"/>
  <c r="F23" i="15" s="1"/>
  <c r="H23" i="15" s="1"/>
  <c r="T23" i="15" s="1"/>
  <c r="J18" i="13"/>
  <c r="F19" i="15" s="1"/>
  <c r="H19" i="15" s="1"/>
  <c r="T19" i="15" s="1"/>
  <c r="J20" i="13"/>
  <c r="F21" i="15" s="1"/>
  <c r="H21" i="15" s="1"/>
  <c r="T21" i="15" s="1"/>
  <c r="J17" i="13"/>
  <c r="F18" i="15" s="1"/>
  <c r="J15" i="13"/>
  <c r="F16" i="15" s="1"/>
  <c r="H16" i="15" s="1"/>
  <c r="T16" i="15" s="1"/>
  <c r="J14" i="13"/>
  <c r="F15" i="15" s="1"/>
  <c r="H15" i="15" s="1"/>
  <c r="T15" i="15" s="1"/>
  <c r="J13" i="13"/>
  <c r="F14" i="15" s="1"/>
  <c r="H14" i="15" s="1"/>
  <c r="T14" i="15" s="1"/>
  <c r="J12" i="13"/>
  <c r="F13" i="15" s="1"/>
  <c r="H13" i="15" s="1"/>
  <c r="T13" i="15" s="1"/>
  <c r="J9" i="13"/>
  <c r="F10" i="15" s="1"/>
  <c r="H10" i="15" s="1"/>
  <c r="T10" i="15" s="1"/>
  <c r="J10" i="13"/>
  <c r="F11" i="15" s="1"/>
  <c r="H11" i="15" s="1"/>
  <c r="T11" i="15" s="1"/>
  <c r="J7" i="13"/>
  <c r="J8" i="13"/>
  <c r="F9" i="15" s="1"/>
  <c r="H9" i="15" s="1"/>
  <c r="T9" i="15" s="1"/>
  <c r="O8" i="15" l="1"/>
  <c r="S5" i="13"/>
  <c r="L14" i="15"/>
  <c r="N14" i="15" s="1"/>
  <c r="V14" i="15" s="1"/>
  <c r="P5" i="13"/>
  <c r="F8" i="15"/>
  <c r="J5" i="13"/>
  <c r="O83" i="15"/>
  <c r="W82" i="15"/>
  <c r="O81" i="15"/>
  <c r="Q81" i="15" s="1"/>
  <c r="W81" i="15" s="1"/>
  <c r="F81" i="15"/>
  <c r="H81" i="15" s="1"/>
  <c r="T81" i="15" s="1"/>
  <c r="V82" i="15"/>
  <c r="L81" i="15"/>
  <c r="N81" i="15" s="1"/>
  <c r="V81" i="15" s="1"/>
  <c r="F69" i="15"/>
  <c r="F68" i="15" s="1"/>
  <c r="J67" i="13"/>
  <c r="L69" i="15"/>
  <c r="L68" i="15" s="1"/>
  <c r="P67" i="13"/>
  <c r="O69" i="15"/>
  <c r="O68" i="15" s="1"/>
  <c r="S67" i="13"/>
  <c r="N115" i="15"/>
  <c r="V115" i="15" s="1"/>
  <c r="L114" i="15"/>
  <c r="N114" i="15" s="1"/>
  <c r="V114" i="15" s="1"/>
  <c r="X123" i="15"/>
  <c r="R123" i="15" s="1"/>
  <c r="Q115" i="15"/>
  <c r="W115" i="15" s="1"/>
  <c r="O114" i="15"/>
  <c r="Q114" i="15" s="1"/>
  <c r="W114" i="15" s="1"/>
  <c r="Q84" i="15"/>
  <c r="W84" i="15" s="1"/>
  <c r="Q83" i="15"/>
  <c r="W83" i="15" s="1"/>
  <c r="N84" i="15"/>
  <c r="V84" i="15" s="1"/>
  <c r="L83" i="15"/>
  <c r="N83" i="15" s="1"/>
  <c r="V83" i="15" s="1"/>
  <c r="Q69" i="15"/>
  <c r="W69" i="15" s="1"/>
  <c r="Q68" i="15"/>
  <c r="W68" i="15" s="1"/>
  <c r="N69" i="15"/>
  <c r="V69" i="15" s="1"/>
  <c r="N68" i="15"/>
  <c r="V68" i="15" s="1"/>
  <c r="Q49" i="15"/>
  <c r="W49" i="15" s="1"/>
  <c r="O48" i="15"/>
  <c r="Q48" i="15" s="1"/>
  <c r="W48" i="15" s="1"/>
  <c r="N49" i="15"/>
  <c r="V49" i="15" s="1"/>
  <c r="L48" i="15"/>
  <c r="N48" i="15" s="1"/>
  <c r="V48" i="15" s="1"/>
  <c r="Q31" i="15"/>
  <c r="W31" i="15" s="1"/>
  <c r="O30" i="15"/>
  <c r="Q30" i="15" s="1"/>
  <c r="W30" i="15" s="1"/>
  <c r="N31" i="15"/>
  <c r="V31" i="15" s="1"/>
  <c r="L30" i="15"/>
  <c r="N30" i="15" s="1"/>
  <c r="V30" i="15" s="1"/>
  <c r="Q18" i="15"/>
  <c r="W18" i="15" s="1"/>
  <c r="O17" i="15"/>
  <c r="Q17" i="15" s="1"/>
  <c r="W17" i="15" s="1"/>
  <c r="N18" i="15"/>
  <c r="V18" i="15" s="1"/>
  <c r="L17" i="15"/>
  <c r="N17" i="15" s="1"/>
  <c r="V17" i="15" s="1"/>
  <c r="N8" i="15"/>
  <c r="V8" i="15" s="1"/>
  <c r="L7" i="15"/>
  <c r="N7" i="15" s="1"/>
  <c r="V7" i="15" s="1"/>
  <c r="Q8" i="15"/>
  <c r="W8" i="15" s="1"/>
  <c r="O7" i="15"/>
  <c r="Q7" i="15" s="1"/>
  <c r="W7" i="15" s="1"/>
  <c r="H115" i="15"/>
  <c r="T115" i="15" s="1"/>
  <c r="F114" i="15"/>
  <c r="H114" i="15" s="1"/>
  <c r="T114" i="15" s="1"/>
  <c r="H84" i="15"/>
  <c r="T84" i="15" s="1"/>
  <c r="F83" i="15"/>
  <c r="H83" i="15" s="1"/>
  <c r="T83" i="15" s="1"/>
  <c r="H69" i="15"/>
  <c r="T69" i="15" s="1"/>
  <c r="H68" i="15"/>
  <c r="T68" i="15" s="1"/>
  <c r="H49" i="15"/>
  <c r="T49" i="15" s="1"/>
  <c r="F48" i="15"/>
  <c r="H48" i="15" s="1"/>
  <c r="T48" i="15" s="1"/>
  <c r="H31" i="15"/>
  <c r="T31" i="15" s="1"/>
  <c r="F30" i="15"/>
  <c r="H30" i="15" s="1"/>
  <c r="T30" i="15" s="1"/>
  <c r="H18" i="15"/>
  <c r="T18" i="15" s="1"/>
  <c r="F17" i="15"/>
  <c r="H17" i="15" s="1"/>
  <c r="T17" i="15" s="1"/>
  <c r="H8" i="15"/>
  <c r="T8" i="15" s="1"/>
  <c r="F7" i="15"/>
  <c r="H7" i="15" s="1"/>
  <c r="T7" i="15" s="1"/>
  <c r="P47" i="13"/>
  <c r="S47" i="13"/>
  <c r="S123" i="13"/>
  <c r="O124" i="15" s="1"/>
  <c r="P123" i="13"/>
  <c r="L124" i="15" s="1"/>
  <c r="J123" i="13"/>
  <c r="F124" i="15" s="1"/>
  <c r="J47" i="13"/>
  <c r="S82" i="13"/>
  <c r="P82" i="13"/>
  <c r="J82" i="13"/>
  <c r="S113" i="13"/>
  <c r="P113" i="13"/>
  <c r="S29" i="13"/>
  <c r="P29" i="13"/>
  <c r="S16" i="13"/>
  <c r="P16" i="13"/>
  <c r="S6" i="13"/>
  <c r="P6" i="13"/>
  <c r="J113" i="13"/>
  <c r="J29" i="13"/>
  <c r="J16" i="13"/>
  <c r="J6" i="13"/>
  <c r="M120" i="13"/>
  <c r="I121" i="15" s="1"/>
  <c r="K121" i="15" s="1"/>
  <c r="U121" i="15" s="1"/>
  <c r="X121" i="15" s="1"/>
  <c r="R121" i="15" s="1"/>
  <c r="M119" i="13"/>
  <c r="I120" i="15" s="1"/>
  <c r="K120" i="15" s="1"/>
  <c r="U120" i="15" s="1"/>
  <c r="X120" i="15" s="1"/>
  <c r="R120" i="15" s="1"/>
  <c r="M115" i="13"/>
  <c r="I116" i="15" s="1"/>
  <c r="K116" i="15" s="1"/>
  <c r="U116" i="15" s="1"/>
  <c r="X116" i="15" s="1"/>
  <c r="R116" i="15" s="1"/>
  <c r="M118" i="13"/>
  <c r="I119" i="15" s="1"/>
  <c r="K119" i="15" s="1"/>
  <c r="U119" i="15" s="1"/>
  <c r="X119" i="15" s="1"/>
  <c r="R119" i="15" s="1"/>
  <c r="M117" i="13"/>
  <c r="I118" i="15" s="1"/>
  <c r="K118" i="15" s="1"/>
  <c r="U118" i="15" s="1"/>
  <c r="X118" i="15" s="1"/>
  <c r="R118" i="15" s="1"/>
  <c r="M116" i="13"/>
  <c r="I117" i="15" s="1"/>
  <c r="K117" i="15" s="1"/>
  <c r="U117" i="15" s="1"/>
  <c r="X117" i="15" s="1"/>
  <c r="R117" i="15" s="1"/>
  <c r="M114" i="13"/>
  <c r="I115" i="15" s="1"/>
  <c r="M109" i="13"/>
  <c r="I110" i="15" s="1"/>
  <c r="K110" i="15" s="1"/>
  <c r="U110" i="15" s="1"/>
  <c r="X110" i="15" s="1"/>
  <c r="R110" i="15" s="1"/>
  <c r="M108" i="13"/>
  <c r="I109" i="15" s="1"/>
  <c r="K109" i="15" s="1"/>
  <c r="U109" i="15" s="1"/>
  <c r="X109" i="15" s="1"/>
  <c r="R109" i="15" s="1"/>
  <c r="M107" i="13"/>
  <c r="I108" i="15" s="1"/>
  <c r="K108" i="15" s="1"/>
  <c r="U108" i="15" s="1"/>
  <c r="X108" i="15" s="1"/>
  <c r="R108" i="15" s="1"/>
  <c r="M106" i="13"/>
  <c r="I107" i="15" s="1"/>
  <c r="K107" i="15" s="1"/>
  <c r="U107" i="15" s="1"/>
  <c r="X107" i="15" s="1"/>
  <c r="R107" i="15" s="1"/>
  <c r="M105" i="13"/>
  <c r="I106" i="15" s="1"/>
  <c r="K106" i="15" s="1"/>
  <c r="U106" i="15" s="1"/>
  <c r="X106" i="15" s="1"/>
  <c r="R106" i="15" s="1"/>
  <c r="M104" i="13"/>
  <c r="I105" i="15" s="1"/>
  <c r="K105" i="15" s="1"/>
  <c r="U105" i="15" s="1"/>
  <c r="X105" i="15" s="1"/>
  <c r="R105" i="15" s="1"/>
  <c r="M103" i="13"/>
  <c r="I104" i="15" s="1"/>
  <c r="K104" i="15" s="1"/>
  <c r="U104" i="15" s="1"/>
  <c r="X104" i="15" s="1"/>
  <c r="R104" i="15" s="1"/>
  <c r="M102" i="13"/>
  <c r="I103" i="15" s="1"/>
  <c r="K103" i="15" s="1"/>
  <c r="U103" i="15" s="1"/>
  <c r="X103" i="15" s="1"/>
  <c r="R103" i="15" s="1"/>
  <c r="M101" i="13"/>
  <c r="I102" i="15" s="1"/>
  <c r="K102" i="15" s="1"/>
  <c r="U102" i="15" s="1"/>
  <c r="X102" i="15" s="1"/>
  <c r="R102" i="15" s="1"/>
  <c r="M100" i="13"/>
  <c r="I101" i="15" s="1"/>
  <c r="K101" i="15" s="1"/>
  <c r="U101" i="15" s="1"/>
  <c r="X101" i="15" s="1"/>
  <c r="R101" i="15" s="1"/>
  <c r="M99" i="13"/>
  <c r="I100" i="15" s="1"/>
  <c r="K100" i="15" s="1"/>
  <c r="U100" i="15" s="1"/>
  <c r="X100" i="15" s="1"/>
  <c r="R100" i="15" s="1"/>
  <c r="M98" i="13"/>
  <c r="I99" i="15" s="1"/>
  <c r="K99" i="15" s="1"/>
  <c r="U99" i="15" s="1"/>
  <c r="X99" i="15" s="1"/>
  <c r="R99" i="15" s="1"/>
  <c r="M97" i="13"/>
  <c r="I98" i="15" s="1"/>
  <c r="K98" i="15" s="1"/>
  <c r="U98" i="15" s="1"/>
  <c r="X98" i="15" s="1"/>
  <c r="R98" i="15" s="1"/>
  <c r="M96" i="13"/>
  <c r="I97" i="15" s="1"/>
  <c r="K97" i="15" s="1"/>
  <c r="U97" i="15" s="1"/>
  <c r="X97" i="15" s="1"/>
  <c r="R97" i="15" s="1"/>
  <c r="M95" i="13"/>
  <c r="I96" i="15" s="1"/>
  <c r="K96" i="15" s="1"/>
  <c r="U96" i="15" s="1"/>
  <c r="X96" i="15" s="1"/>
  <c r="R96" i="15" s="1"/>
  <c r="M94" i="13"/>
  <c r="I95" i="15" s="1"/>
  <c r="K95" i="15" s="1"/>
  <c r="U95" i="15" s="1"/>
  <c r="X95" i="15" s="1"/>
  <c r="R95" i="15" s="1"/>
  <c r="M93" i="13"/>
  <c r="I94" i="15" s="1"/>
  <c r="K94" i="15" s="1"/>
  <c r="U94" i="15" s="1"/>
  <c r="X94" i="15" s="1"/>
  <c r="R94" i="15" s="1"/>
  <c r="M92" i="13"/>
  <c r="I93" i="15" s="1"/>
  <c r="K93" i="15" s="1"/>
  <c r="U93" i="15" s="1"/>
  <c r="X93" i="15" s="1"/>
  <c r="R93" i="15" s="1"/>
  <c r="M90" i="13"/>
  <c r="I91" i="15" s="1"/>
  <c r="K91" i="15" s="1"/>
  <c r="U91" i="15" s="1"/>
  <c r="X91" i="15" s="1"/>
  <c r="R91" i="15" s="1"/>
  <c r="M89" i="13"/>
  <c r="I90" i="15" s="1"/>
  <c r="K90" i="15" s="1"/>
  <c r="U90" i="15" s="1"/>
  <c r="X90" i="15" s="1"/>
  <c r="R90" i="15" s="1"/>
  <c r="M88" i="13"/>
  <c r="I89" i="15" s="1"/>
  <c r="K89" i="15" s="1"/>
  <c r="U89" i="15" s="1"/>
  <c r="X89" i="15" s="1"/>
  <c r="R89" i="15" s="1"/>
  <c r="M87" i="13"/>
  <c r="I88" i="15" s="1"/>
  <c r="K88" i="15" s="1"/>
  <c r="U88" i="15" s="1"/>
  <c r="X88" i="15" s="1"/>
  <c r="R88" i="15" s="1"/>
  <c r="M86" i="13"/>
  <c r="I87" i="15" s="1"/>
  <c r="K87" i="15" s="1"/>
  <c r="U87" i="15" s="1"/>
  <c r="X87" i="15" s="1"/>
  <c r="R87" i="15" s="1"/>
  <c r="M85" i="13"/>
  <c r="I86" i="15" s="1"/>
  <c r="K86" i="15" s="1"/>
  <c r="U86" i="15" s="1"/>
  <c r="X86" i="15" s="1"/>
  <c r="R86" i="15" s="1"/>
  <c r="M84" i="13"/>
  <c r="I85" i="15" s="1"/>
  <c r="K85" i="15" s="1"/>
  <c r="U85" i="15" s="1"/>
  <c r="X85" i="15" s="1"/>
  <c r="R85" i="15" s="1"/>
  <c r="M83" i="13"/>
  <c r="I84" i="15" s="1"/>
  <c r="M91" i="13"/>
  <c r="I92" i="15" s="1"/>
  <c r="K92" i="15" s="1"/>
  <c r="U92" i="15" s="1"/>
  <c r="X92" i="15" s="1"/>
  <c r="R92" i="15" s="1"/>
  <c r="M80" i="13"/>
  <c r="M79" i="13"/>
  <c r="I80" i="15" s="1"/>
  <c r="K80" i="15" s="1"/>
  <c r="U80" i="15" s="1"/>
  <c r="X80" i="15" s="1"/>
  <c r="R80" i="15" s="1"/>
  <c r="M78" i="13"/>
  <c r="I79" i="15" s="1"/>
  <c r="K79" i="15" s="1"/>
  <c r="U79" i="15" s="1"/>
  <c r="X79" i="15" s="1"/>
  <c r="R79" i="15" s="1"/>
  <c r="M77" i="13"/>
  <c r="I78" i="15" s="1"/>
  <c r="K78" i="15" s="1"/>
  <c r="U78" i="15" s="1"/>
  <c r="X78" i="15" s="1"/>
  <c r="R78" i="15" s="1"/>
  <c r="M76" i="13"/>
  <c r="I77" i="15" s="1"/>
  <c r="K77" i="15" s="1"/>
  <c r="U77" i="15" s="1"/>
  <c r="X77" i="15" s="1"/>
  <c r="R77" i="15" s="1"/>
  <c r="M75" i="13"/>
  <c r="I76" i="15" s="1"/>
  <c r="K76" i="15" s="1"/>
  <c r="U76" i="15" s="1"/>
  <c r="X76" i="15" s="1"/>
  <c r="R76" i="15" s="1"/>
  <c r="M74" i="13"/>
  <c r="I75" i="15" s="1"/>
  <c r="K75" i="15" s="1"/>
  <c r="U75" i="15" s="1"/>
  <c r="X75" i="15" s="1"/>
  <c r="R75" i="15" s="1"/>
  <c r="M73" i="13"/>
  <c r="I74" i="15" s="1"/>
  <c r="K74" i="15" s="1"/>
  <c r="U74" i="15" s="1"/>
  <c r="X74" i="15" s="1"/>
  <c r="R74" i="15" s="1"/>
  <c r="M72" i="13"/>
  <c r="I73" i="15" s="1"/>
  <c r="K73" i="15" s="1"/>
  <c r="U73" i="15" s="1"/>
  <c r="X73" i="15" s="1"/>
  <c r="R73" i="15" s="1"/>
  <c r="M71" i="13"/>
  <c r="I72" i="15" s="1"/>
  <c r="K72" i="15" s="1"/>
  <c r="U72" i="15" s="1"/>
  <c r="X72" i="15" s="1"/>
  <c r="R72" i="15" s="1"/>
  <c r="M70" i="13"/>
  <c r="I71" i="15" s="1"/>
  <c r="K71" i="15" s="1"/>
  <c r="U71" i="15" s="1"/>
  <c r="X71" i="15" s="1"/>
  <c r="R71" i="15" s="1"/>
  <c r="M68" i="13"/>
  <c r="M69" i="13"/>
  <c r="I70" i="15" s="1"/>
  <c r="K70" i="15" s="1"/>
  <c r="U70" i="15" s="1"/>
  <c r="X70" i="15" s="1"/>
  <c r="R70" i="15" s="1"/>
  <c r="M65" i="13"/>
  <c r="I66" i="15" s="1"/>
  <c r="K66" i="15" s="1"/>
  <c r="U66" i="15" s="1"/>
  <c r="X66" i="15" s="1"/>
  <c r="R66" i="15" s="1"/>
  <c r="M64" i="13"/>
  <c r="I65" i="15" s="1"/>
  <c r="K65" i="15" s="1"/>
  <c r="U65" i="15" s="1"/>
  <c r="X65" i="15" s="1"/>
  <c r="R65" i="15" s="1"/>
  <c r="M63" i="13"/>
  <c r="I64" i="15" s="1"/>
  <c r="K64" i="15" s="1"/>
  <c r="U64" i="15" s="1"/>
  <c r="X64" i="15" s="1"/>
  <c r="R64" i="15" s="1"/>
  <c r="M62" i="13"/>
  <c r="I63" i="15" s="1"/>
  <c r="K63" i="15" s="1"/>
  <c r="U63" i="15" s="1"/>
  <c r="X63" i="15" s="1"/>
  <c r="R63" i="15" s="1"/>
  <c r="M61" i="13"/>
  <c r="I62" i="15" s="1"/>
  <c r="K62" i="15" s="1"/>
  <c r="U62" i="15" s="1"/>
  <c r="X62" i="15" s="1"/>
  <c r="R62" i="15" s="1"/>
  <c r="M60" i="13"/>
  <c r="I61" i="15" s="1"/>
  <c r="K61" i="15" s="1"/>
  <c r="U61" i="15" s="1"/>
  <c r="X61" i="15" s="1"/>
  <c r="R61" i="15" s="1"/>
  <c r="M50" i="13"/>
  <c r="I51" i="15" s="1"/>
  <c r="K51" i="15" s="1"/>
  <c r="U51" i="15" s="1"/>
  <c r="X51" i="15" s="1"/>
  <c r="R51" i="15" s="1"/>
  <c r="M59" i="13"/>
  <c r="I60" i="15" s="1"/>
  <c r="K60" i="15" s="1"/>
  <c r="U60" i="15" s="1"/>
  <c r="X60" i="15" s="1"/>
  <c r="R60" i="15" s="1"/>
  <c r="M58" i="13"/>
  <c r="I59" i="15" s="1"/>
  <c r="K59" i="15" s="1"/>
  <c r="U59" i="15" s="1"/>
  <c r="X59" i="15" s="1"/>
  <c r="R59" i="15" s="1"/>
  <c r="M57" i="13"/>
  <c r="I58" i="15" s="1"/>
  <c r="K58" i="15" s="1"/>
  <c r="U58" i="15" s="1"/>
  <c r="X58" i="15" s="1"/>
  <c r="R58" i="15" s="1"/>
  <c r="M56" i="13"/>
  <c r="I57" i="15" s="1"/>
  <c r="K57" i="15" s="1"/>
  <c r="U57" i="15" s="1"/>
  <c r="X57" i="15" s="1"/>
  <c r="R57" i="15" s="1"/>
  <c r="M66" i="13"/>
  <c r="I67" i="15" s="1"/>
  <c r="K67" i="15" s="1"/>
  <c r="U67" i="15" s="1"/>
  <c r="X67" i="15" s="1"/>
  <c r="R67" i="15" s="1"/>
  <c r="M53" i="13"/>
  <c r="I54" i="15" s="1"/>
  <c r="K54" i="15" s="1"/>
  <c r="U54" i="15" s="1"/>
  <c r="X54" i="15" s="1"/>
  <c r="R54" i="15" s="1"/>
  <c r="M52" i="13"/>
  <c r="I53" i="15" s="1"/>
  <c r="K53" i="15" s="1"/>
  <c r="U53" i="15" s="1"/>
  <c r="X53" i="15" s="1"/>
  <c r="R53" i="15" s="1"/>
  <c r="M55" i="13"/>
  <c r="I56" i="15" s="1"/>
  <c r="K56" i="15" s="1"/>
  <c r="U56" i="15" s="1"/>
  <c r="X56" i="15" s="1"/>
  <c r="R56" i="15" s="1"/>
  <c r="M49" i="13"/>
  <c r="I50" i="15" s="1"/>
  <c r="K50" i="15" s="1"/>
  <c r="U50" i="15" s="1"/>
  <c r="X50" i="15" s="1"/>
  <c r="R50" i="15" s="1"/>
  <c r="M54" i="13"/>
  <c r="I55" i="15" s="1"/>
  <c r="K55" i="15" s="1"/>
  <c r="U55" i="15" s="1"/>
  <c r="X55" i="15" s="1"/>
  <c r="R55" i="15" s="1"/>
  <c r="M51" i="13"/>
  <c r="I52" i="15" s="1"/>
  <c r="K52" i="15" s="1"/>
  <c r="U52" i="15" s="1"/>
  <c r="X52" i="15" s="1"/>
  <c r="R52" i="15" s="1"/>
  <c r="M48" i="13"/>
  <c r="I49" i="15" s="1"/>
  <c r="M46" i="13"/>
  <c r="I47" i="15" s="1"/>
  <c r="K47" i="15" s="1"/>
  <c r="U47" i="15" s="1"/>
  <c r="X47" i="15" s="1"/>
  <c r="R47" i="15" s="1"/>
  <c r="M34" i="13"/>
  <c r="I35" i="15" s="1"/>
  <c r="K35" i="15" s="1"/>
  <c r="U35" i="15" s="1"/>
  <c r="X35" i="15" s="1"/>
  <c r="R35" i="15" s="1"/>
  <c r="M45" i="13"/>
  <c r="I46" i="15" s="1"/>
  <c r="K46" i="15" s="1"/>
  <c r="U46" i="15" s="1"/>
  <c r="X46" i="15" s="1"/>
  <c r="R46" i="15" s="1"/>
  <c r="M44" i="13"/>
  <c r="I45" i="15" s="1"/>
  <c r="K45" i="15" s="1"/>
  <c r="U45" i="15" s="1"/>
  <c r="X45" i="15" s="1"/>
  <c r="R45" i="15" s="1"/>
  <c r="M43" i="13"/>
  <c r="I44" i="15" s="1"/>
  <c r="K44" i="15" s="1"/>
  <c r="U44" i="15" s="1"/>
  <c r="X44" i="15" s="1"/>
  <c r="R44" i="15" s="1"/>
  <c r="M42" i="13"/>
  <c r="I43" i="15" s="1"/>
  <c r="K43" i="15" s="1"/>
  <c r="U43" i="15" s="1"/>
  <c r="X43" i="15" s="1"/>
  <c r="R43" i="15" s="1"/>
  <c r="M41" i="13"/>
  <c r="I42" i="15" s="1"/>
  <c r="K42" i="15" s="1"/>
  <c r="U42" i="15" s="1"/>
  <c r="X42" i="15" s="1"/>
  <c r="R42" i="15" s="1"/>
  <c r="M40" i="13"/>
  <c r="I41" i="15" s="1"/>
  <c r="K41" i="15" s="1"/>
  <c r="U41" i="15" s="1"/>
  <c r="X41" i="15" s="1"/>
  <c r="R41" i="15" s="1"/>
  <c r="M39" i="13"/>
  <c r="I40" i="15" s="1"/>
  <c r="K40" i="15" s="1"/>
  <c r="U40" i="15" s="1"/>
  <c r="X40" i="15" s="1"/>
  <c r="R40" i="15" s="1"/>
  <c r="M31" i="13"/>
  <c r="I32" i="15" s="1"/>
  <c r="K32" i="15" s="1"/>
  <c r="U32" i="15" s="1"/>
  <c r="X32" i="15" s="1"/>
  <c r="R32" i="15" s="1"/>
  <c r="M32" i="13"/>
  <c r="I33" i="15" s="1"/>
  <c r="K33" i="15" s="1"/>
  <c r="U33" i="15" s="1"/>
  <c r="X33" i="15" s="1"/>
  <c r="R33" i="15" s="1"/>
  <c r="M38" i="13"/>
  <c r="I39" i="15" s="1"/>
  <c r="K39" i="15" s="1"/>
  <c r="U39" i="15" s="1"/>
  <c r="X39" i="15" s="1"/>
  <c r="R39" i="15" s="1"/>
  <c r="M37" i="13"/>
  <c r="I38" i="15" s="1"/>
  <c r="K38" i="15" s="1"/>
  <c r="U38" i="15" s="1"/>
  <c r="X38" i="15" s="1"/>
  <c r="R38" i="15" s="1"/>
  <c r="M36" i="13"/>
  <c r="I37" i="15" s="1"/>
  <c r="K37" i="15" s="1"/>
  <c r="U37" i="15" s="1"/>
  <c r="X37" i="15" s="1"/>
  <c r="R37" i="15" s="1"/>
  <c r="M35" i="13"/>
  <c r="I36" i="15" s="1"/>
  <c r="K36" i="15" s="1"/>
  <c r="U36" i="15" s="1"/>
  <c r="X36" i="15" s="1"/>
  <c r="R36" i="15" s="1"/>
  <c r="M30" i="13"/>
  <c r="I31" i="15" s="1"/>
  <c r="M33" i="13"/>
  <c r="I34" i="15" s="1"/>
  <c r="K34" i="15" s="1"/>
  <c r="U34" i="15" s="1"/>
  <c r="X34" i="15" s="1"/>
  <c r="R34" i="15" s="1"/>
  <c r="M28" i="13"/>
  <c r="I29" i="15" s="1"/>
  <c r="K29" i="15" s="1"/>
  <c r="U29" i="15" s="1"/>
  <c r="X29" i="15" s="1"/>
  <c r="R29" i="15" s="1"/>
  <c r="M19" i="13"/>
  <c r="I20" i="15" s="1"/>
  <c r="K20" i="15" s="1"/>
  <c r="U20" i="15" s="1"/>
  <c r="X20" i="15" s="1"/>
  <c r="R20" i="15" s="1"/>
  <c r="M27" i="13"/>
  <c r="I28" i="15" s="1"/>
  <c r="K28" i="15" s="1"/>
  <c r="U28" i="15" s="1"/>
  <c r="X28" i="15" s="1"/>
  <c r="R28" i="15" s="1"/>
  <c r="M26" i="13"/>
  <c r="I27" i="15" s="1"/>
  <c r="K27" i="15" s="1"/>
  <c r="U27" i="15" s="1"/>
  <c r="X27" i="15" s="1"/>
  <c r="R27" i="15" s="1"/>
  <c r="M25" i="13"/>
  <c r="I26" i="15" s="1"/>
  <c r="K26" i="15" s="1"/>
  <c r="U26" i="15" s="1"/>
  <c r="X26" i="15" s="1"/>
  <c r="R26" i="15" s="1"/>
  <c r="M24" i="13"/>
  <c r="I25" i="15" s="1"/>
  <c r="K25" i="15" s="1"/>
  <c r="U25" i="15" s="1"/>
  <c r="X25" i="15" s="1"/>
  <c r="R25" i="15" s="1"/>
  <c r="M23" i="13"/>
  <c r="I24" i="15" s="1"/>
  <c r="K24" i="15" s="1"/>
  <c r="U24" i="15" s="1"/>
  <c r="X24" i="15" s="1"/>
  <c r="R24" i="15" s="1"/>
  <c r="M21" i="13"/>
  <c r="I22" i="15" s="1"/>
  <c r="K22" i="15" s="1"/>
  <c r="U22" i="15" s="1"/>
  <c r="X22" i="15" s="1"/>
  <c r="R22" i="15" s="1"/>
  <c r="M22" i="13"/>
  <c r="I23" i="15" s="1"/>
  <c r="K23" i="15" s="1"/>
  <c r="U23" i="15" s="1"/>
  <c r="X23" i="15" s="1"/>
  <c r="R23" i="15" s="1"/>
  <c r="M18" i="13"/>
  <c r="I19" i="15" s="1"/>
  <c r="K19" i="15" s="1"/>
  <c r="U19" i="15" s="1"/>
  <c r="X19" i="15" s="1"/>
  <c r="R19" i="15" s="1"/>
  <c r="M20" i="13"/>
  <c r="I21" i="15" s="1"/>
  <c r="K21" i="15" s="1"/>
  <c r="U21" i="15" s="1"/>
  <c r="X21" i="15" s="1"/>
  <c r="R21" i="15" s="1"/>
  <c r="M17" i="13"/>
  <c r="I18" i="15" s="1"/>
  <c r="M15" i="13"/>
  <c r="I16" i="15" s="1"/>
  <c r="K16" i="15" s="1"/>
  <c r="U16" i="15" s="1"/>
  <c r="X16" i="15" s="1"/>
  <c r="R16" i="15" s="1"/>
  <c r="M14" i="13"/>
  <c r="I15" i="15" s="1"/>
  <c r="K15" i="15" s="1"/>
  <c r="U15" i="15" s="1"/>
  <c r="X15" i="15" s="1"/>
  <c r="R15" i="15" s="1"/>
  <c r="M13" i="13"/>
  <c r="I14" i="15" s="1"/>
  <c r="K14" i="15" s="1"/>
  <c r="U14" i="15" s="1"/>
  <c r="X14" i="15" s="1"/>
  <c r="R14" i="15" s="1"/>
  <c r="M12" i="13"/>
  <c r="I13" i="15" s="1"/>
  <c r="K13" i="15" s="1"/>
  <c r="U13" i="15" s="1"/>
  <c r="X13" i="15" s="1"/>
  <c r="R13" i="15" s="1"/>
  <c r="M9" i="13"/>
  <c r="I10" i="15" s="1"/>
  <c r="K10" i="15" s="1"/>
  <c r="U10" i="15" s="1"/>
  <c r="X10" i="15" s="1"/>
  <c r="R10" i="15" s="1"/>
  <c r="M10" i="13"/>
  <c r="I11" i="15" s="1"/>
  <c r="K11" i="15" s="1"/>
  <c r="U11" i="15" s="1"/>
  <c r="X11" i="15" s="1"/>
  <c r="R11" i="15" s="1"/>
  <c r="M7" i="13"/>
  <c r="M8" i="13"/>
  <c r="I9" i="15" s="1"/>
  <c r="K9" i="15" s="1"/>
  <c r="U9" i="15" s="1"/>
  <c r="X9" i="15" s="1"/>
  <c r="R9" i="15" s="1"/>
  <c r="M6" i="15" l="1"/>
  <c r="M82" i="15"/>
  <c r="F6" i="15"/>
  <c r="H6" i="15" s="1"/>
  <c r="T6" i="15" s="1"/>
  <c r="O6" i="15"/>
  <c r="G6" i="15"/>
  <c r="G82" i="15"/>
  <c r="P6" i="15"/>
  <c r="P82" i="15"/>
  <c r="L6" i="15"/>
  <c r="N6" i="15" s="1"/>
  <c r="V6" i="15" s="1"/>
  <c r="I8" i="15"/>
  <c r="M5" i="13"/>
  <c r="Q6" i="15"/>
  <c r="W6" i="15" s="1"/>
  <c r="P81" i="15"/>
  <c r="P80" i="15"/>
  <c r="G81" i="15"/>
  <c r="G80" i="15"/>
  <c r="M81" i="15"/>
  <c r="M80" i="15"/>
  <c r="U82" i="15"/>
  <c r="X82" i="15" s="1"/>
  <c r="R82" i="15" s="1"/>
  <c r="I81" i="15"/>
  <c r="K81" i="15" s="1"/>
  <c r="U81" i="15" s="1"/>
  <c r="X81" i="15" s="1"/>
  <c r="R81" i="15" s="1"/>
  <c r="I69" i="15"/>
  <c r="I68" i="15" s="1"/>
  <c r="M67" i="13"/>
  <c r="M123" i="15"/>
  <c r="M122" i="15"/>
  <c r="M121" i="15"/>
  <c r="M120" i="15"/>
  <c r="M119" i="15"/>
  <c r="M118" i="15"/>
  <c r="M117" i="15"/>
  <c r="M116" i="15"/>
  <c r="M115" i="15"/>
  <c r="M114" i="15"/>
  <c r="M113" i="15"/>
  <c r="M112" i="15"/>
  <c r="M111" i="15"/>
  <c r="M110" i="15"/>
  <c r="M109" i="15"/>
  <c r="M108" i="15"/>
  <c r="M107" i="15"/>
  <c r="M106" i="15"/>
  <c r="M105" i="15"/>
  <c r="M104" i="15"/>
  <c r="M103" i="15"/>
  <c r="M102" i="15"/>
  <c r="M101" i="15"/>
  <c r="M100" i="15"/>
  <c r="M99" i="15"/>
  <c r="M98" i="15"/>
  <c r="M97" i="15"/>
  <c r="M96" i="15"/>
  <c r="M95" i="15"/>
  <c r="M94" i="15"/>
  <c r="M93" i="15"/>
  <c r="M92" i="15"/>
  <c r="M91" i="15"/>
  <c r="M90" i="15"/>
  <c r="M89" i="15"/>
  <c r="M88" i="15"/>
  <c r="M87" i="15"/>
  <c r="M86" i="15"/>
  <c r="M85" i="15"/>
  <c r="M84" i="15"/>
  <c r="M83" i="15"/>
  <c r="M79" i="15"/>
  <c r="M78" i="15"/>
  <c r="M77" i="15"/>
  <c r="M76" i="15"/>
  <c r="M75" i="15"/>
  <c r="M74" i="15"/>
  <c r="M73" i="15"/>
  <c r="M72" i="15"/>
  <c r="M71" i="15"/>
  <c r="M70" i="15"/>
  <c r="M69" i="15"/>
  <c r="M68" i="15"/>
  <c r="M67" i="15"/>
  <c r="M66" i="15"/>
  <c r="M65" i="15"/>
  <c r="M64" i="15"/>
  <c r="M63" i="15"/>
  <c r="M62" i="15"/>
  <c r="M61" i="15"/>
  <c r="M60" i="15"/>
  <c r="M59" i="15"/>
  <c r="M58" i="15"/>
  <c r="M57" i="15"/>
  <c r="M56" i="15"/>
  <c r="M55" i="15"/>
  <c r="M54" i="15"/>
  <c r="M53" i="15"/>
  <c r="M52" i="15"/>
  <c r="M51" i="15"/>
  <c r="M50" i="15"/>
  <c r="M49" i="15"/>
  <c r="M48" i="15"/>
  <c r="M47" i="15"/>
  <c r="M46" i="15"/>
  <c r="M45" i="15"/>
  <c r="M44" i="15"/>
  <c r="M43" i="15"/>
  <c r="M42" i="15"/>
  <c r="M41" i="15"/>
  <c r="M40" i="15"/>
  <c r="M39" i="15"/>
  <c r="M38" i="15"/>
  <c r="M37" i="15"/>
  <c r="M36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M8" i="15"/>
  <c r="M7" i="15"/>
  <c r="P123" i="15"/>
  <c r="P122" i="15"/>
  <c r="P121" i="15"/>
  <c r="P120" i="15"/>
  <c r="P119" i="15"/>
  <c r="P118" i="15"/>
  <c r="P117" i="15"/>
  <c r="P116" i="15"/>
  <c r="P115" i="15"/>
  <c r="P114" i="15"/>
  <c r="P113" i="15"/>
  <c r="P112" i="15"/>
  <c r="P111" i="15"/>
  <c r="P110" i="15"/>
  <c r="P109" i="15"/>
  <c r="P108" i="15"/>
  <c r="P107" i="15"/>
  <c r="P106" i="15"/>
  <c r="P105" i="15"/>
  <c r="P104" i="15"/>
  <c r="P103" i="15"/>
  <c r="P102" i="15"/>
  <c r="P101" i="15"/>
  <c r="P100" i="15"/>
  <c r="P99" i="15"/>
  <c r="P98" i="15"/>
  <c r="P97" i="15"/>
  <c r="P96" i="15"/>
  <c r="P95" i="15"/>
  <c r="P94" i="15"/>
  <c r="P93" i="15"/>
  <c r="P92" i="15"/>
  <c r="P91" i="15"/>
  <c r="P90" i="15"/>
  <c r="P89" i="15"/>
  <c r="P88" i="15"/>
  <c r="P87" i="15"/>
  <c r="P86" i="15"/>
  <c r="P85" i="15"/>
  <c r="P84" i="15"/>
  <c r="P83" i="15"/>
  <c r="P79" i="15"/>
  <c r="P78" i="15"/>
  <c r="P77" i="15"/>
  <c r="P76" i="15"/>
  <c r="P75" i="15"/>
  <c r="P74" i="15"/>
  <c r="P73" i="15"/>
  <c r="P72" i="15"/>
  <c r="P71" i="15"/>
  <c r="P70" i="15"/>
  <c r="P69" i="15"/>
  <c r="P68" i="15"/>
  <c r="P67" i="15"/>
  <c r="P66" i="15"/>
  <c r="P65" i="15"/>
  <c r="P64" i="15"/>
  <c r="P63" i="15"/>
  <c r="P62" i="15"/>
  <c r="P61" i="15"/>
  <c r="P60" i="15"/>
  <c r="P59" i="15"/>
  <c r="P58" i="15"/>
  <c r="P57" i="15"/>
  <c r="P56" i="15"/>
  <c r="P55" i="15"/>
  <c r="P54" i="15"/>
  <c r="P53" i="15"/>
  <c r="P52" i="15"/>
  <c r="P51" i="15"/>
  <c r="P50" i="15"/>
  <c r="P49" i="15"/>
  <c r="P48" i="15"/>
  <c r="P47" i="15"/>
  <c r="P46" i="15"/>
  <c r="P45" i="15"/>
  <c r="P44" i="15"/>
  <c r="P43" i="15"/>
  <c r="P42" i="15"/>
  <c r="P41" i="15"/>
  <c r="P40" i="15"/>
  <c r="P39" i="15"/>
  <c r="P38" i="15"/>
  <c r="P37" i="15"/>
  <c r="P36" i="15"/>
  <c r="P35" i="15"/>
  <c r="P34" i="15"/>
  <c r="P33" i="15"/>
  <c r="P32" i="15"/>
  <c r="P31" i="15"/>
  <c r="P30" i="15"/>
  <c r="P29" i="15"/>
  <c r="P28" i="15"/>
  <c r="P27" i="15"/>
  <c r="P26" i="15"/>
  <c r="P25" i="15"/>
  <c r="P24" i="15"/>
  <c r="P23" i="15"/>
  <c r="P22" i="15"/>
  <c r="P21" i="15"/>
  <c r="P20" i="15"/>
  <c r="P19" i="15"/>
  <c r="P18" i="15"/>
  <c r="P17" i="15"/>
  <c r="P16" i="15"/>
  <c r="P15" i="15"/>
  <c r="P14" i="15"/>
  <c r="P13" i="15"/>
  <c r="P12" i="15"/>
  <c r="P11" i="15"/>
  <c r="P10" i="15"/>
  <c r="P9" i="15"/>
  <c r="P8" i="15"/>
  <c r="P7" i="15"/>
  <c r="K115" i="15"/>
  <c r="U115" i="15" s="1"/>
  <c r="X115" i="15" s="1"/>
  <c r="R115" i="15" s="1"/>
  <c r="I114" i="15"/>
  <c r="K114" i="15" s="1"/>
  <c r="U114" i="15" s="1"/>
  <c r="X114" i="15" s="1"/>
  <c r="R114" i="15" s="1"/>
  <c r="K84" i="15"/>
  <c r="U84" i="15" s="1"/>
  <c r="X84" i="15" s="1"/>
  <c r="R84" i="15" s="1"/>
  <c r="I83" i="15"/>
  <c r="K83" i="15" s="1"/>
  <c r="U83" i="15" s="1"/>
  <c r="X83" i="15"/>
  <c r="R83" i="15" s="1"/>
  <c r="K69" i="15"/>
  <c r="U69" i="15" s="1"/>
  <c r="X69" i="15" s="1"/>
  <c r="R69" i="15" s="1"/>
  <c r="K68" i="15"/>
  <c r="U68" i="15" s="1"/>
  <c r="X68" i="15" s="1"/>
  <c r="R68" i="15" s="1"/>
  <c r="K49" i="15"/>
  <c r="U49" i="15" s="1"/>
  <c r="X49" i="15" s="1"/>
  <c r="R49" i="15" s="1"/>
  <c r="I48" i="15"/>
  <c r="K48" i="15" s="1"/>
  <c r="U48" i="15" s="1"/>
  <c r="X48" i="15" s="1"/>
  <c r="R48" i="15" s="1"/>
  <c r="K31" i="15"/>
  <c r="U31" i="15" s="1"/>
  <c r="X31" i="15" s="1"/>
  <c r="R31" i="15" s="1"/>
  <c r="I30" i="15"/>
  <c r="K30" i="15" s="1"/>
  <c r="U30" i="15" s="1"/>
  <c r="X30" i="15"/>
  <c r="R30" i="15" s="1"/>
  <c r="G123" i="15"/>
  <c r="G122" i="15"/>
  <c r="G121" i="15"/>
  <c r="G120" i="15"/>
  <c r="G119" i="15"/>
  <c r="G118" i="15"/>
  <c r="G117" i="15"/>
  <c r="G116" i="15"/>
  <c r="G115" i="15"/>
  <c r="G114" i="15"/>
  <c r="G113" i="15"/>
  <c r="G112" i="15"/>
  <c r="G111" i="15"/>
  <c r="G110" i="15"/>
  <c r="G109" i="15"/>
  <c r="G108" i="15"/>
  <c r="G107" i="15"/>
  <c r="G106" i="15"/>
  <c r="G105" i="15"/>
  <c r="G104" i="15"/>
  <c r="G103" i="15"/>
  <c r="G102" i="15"/>
  <c r="G101" i="15"/>
  <c r="G100" i="15"/>
  <c r="G99" i="15"/>
  <c r="G98" i="15"/>
  <c r="G97" i="15"/>
  <c r="G96" i="15"/>
  <c r="G95" i="15"/>
  <c r="G94" i="15"/>
  <c r="G93" i="15"/>
  <c r="G92" i="15"/>
  <c r="G91" i="15"/>
  <c r="G90" i="15"/>
  <c r="G89" i="15"/>
  <c r="G88" i="15"/>
  <c r="G87" i="15"/>
  <c r="G86" i="15"/>
  <c r="G85" i="15"/>
  <c r="G84" i="15"/>
  <c r="G83" i="15"/>
  <c r="G79" i="15"/>
  <c r="G78" i="15"/>
  <c r="G77" i="15"/>
  <c r="G76" i="15"/>
  <c r="G75" i="15"/>
  <c r="G74" i="15"/>
  <c r="G73" i="15"/>
  <c r="G72" i="15"/>
  <c r="G71" i="15"/>
  <c r="G70" i="15"/>
  <c r="G69" i="15"/>
  <c r="G68" i="15"/>
  <c r="G67" i="15"/>
  <c r="G66" i="15"/>
  <c r="G65" i="15"/>
  <c r="G64" i="15"/>
  <c r="G63" i="15"/>
  <c r="G62" i="15"/>
  <c r="G61" i="15"/>
  <c r="G60" i="15"/>
  <c r="G59" i="15"/>
  <c r="G58" i="15"/>
  <c r="G57" i="15"/>
  <c r="G56" i="15"/>
  <c r="G55" i="15"/>
  <c r="G54" i="15"/>
  <c r="G53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K18" i="15"/>
  <c r="U18" i="15" s="1"/>
  <c r="X18" i="15" s="1"/>
  <c r="R18" i="15" s="1"/>
  <c r="I17" i="15"/>
  <c r="K17" i="15" s="1"/>
  <c r="U17" i="15" s="1"/>
  <c r="X17" i="15" s="1"/>
  <c r="R17" i="15" s="1"/>
  <c r="K8" i="15"/>
  <c r="U8" i="15" s="1"/>
  <c r="X8" i="15" s="1"/>
  <c r="R8" i="15" s="1"/>
  <c r="I7" i="15"/>
  <c r="K7" i="15" s="1"/>
  <c r="U7" i="15" s="1"/>
  <c r="X7" i="15" s="1"/>
  <c r="R7" i="15" s="1"/>
  <c r="M47" i="13"/>
  <c r="M82" i="13"/>
  <c r="M123" i="13"/>
  <c r="I124" i="15" s="1"/>
  <c r="M113" i="13"/>
  <c r="M29" i="13"/>
  <c r="M16" i="13"/>
  <c r="M6" i="13"/>
  <c r="I6" i="15" l="1"/>
  <c r="K6" i="15" s="1"/>
  <c r="U6" i="15" s="1"/>
  <c r="X6" i="15" s="1"/>
  <c r="R6" i="15" s="1"/>
  <c r="J6" i="15"/>
  <c r="J82" i="15"/>
  <c r="J81" i="15"/>
  <c r="J80" i="15"/>
  <c r="J123" i="15"/>
  <c r="J122" i="15"/>
  <c r="J121" i="15"/>
  <c r="J120" i="15"/>
  <c r="J119" i="15"/>
  <c r="J118" i="15"/>
  <c r="J117" i="15"/>
  <c r="J116" i="15"/>
  <c r="J115" i="15"/>
  <c r="J114" i="15"/>
  <c r="J113" i="15"/>
  <c r="J112" i="15"/>
  <c r="J111" i="15"/>
  <c r="J110" i="15"/>
  <c r="J109" i="15"/>
  <c r="J108" i="15"/>
  <c r="J107" i="15"/>
  <c r="J106" i="15"/>
  <c r="J105" i="15"/>
  <c r="J104" i="15"/>
  <c r="J103" i="15"/>
  <c r="J102" i="15"/>
  <c r="J101" i="15"/>
  <c r="J100" i="15"/>
  <c r="J99" i="15"/>
  <c r="J98" i="15"/>
  <c r="J97" i="15"/>
  <c r="J96" i="15"/>
  <c r="J95" i="15"/>
  <c r="J94" i="15"/>
  <c r="J93" i="15"/>
  <c r="J92" i="15"/>
  <c r="J91" i="15"/>
  <c r="J90" i="15"/>
  <c r="J89" i="15"/>
  <c r="J88" i="15"/>
  <c r="J87" i="15"/>
  <c r="J86" i="15"/>
  <c r="J85" i="15"/>
  <c r="J84" i="15"/>
  <c r="J83" i="15"/>
  <c r="J79" i="15"/>
  <c r="J78" i="15"/>
  <c r="J77" i="15"/>
  <c r="J76" i="15"/>
  <c r="J75" i="15"/>
  <c r="J74" i="15"/>
  <c r="J73" i="15"/>
  <c r="J72" i="15"/>
  <c r="J71" i="15"/>
  <c r="J70" i="15"/>
  <c r="J69" i="15"/>
  <c r="J68" i="15"/>
  <c r="J67" i="15"/>
  <c r="J66" i="15"/>
  <c r="J65" i="15"/>
  <c r="J64" i="15"/>
  <c r="J63" i="15"/>
  <c r="J62" i="15"/>
  <c r="J61" i="15"/>
  <c r="J60" i="15"/>
  <c r="J59" i="15"/>
  <c r="J58" i="15"/>
  <c r="J57" i="15"/>
  <c r="J56" i="15"/>
  <c r="J55" i="15"/>
  <c r="J54" i="15"/>
  <c r="J53" i="15"/>
  <c r="J52" i="15"/>
  <c r="J51" i="15"/>
  <c r="J50" i="15"/>
  <c r="J49" i="15"/>
  <c r="J48" i="15"/>
  <c r="J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8" i="15"/>
  <c r="J7" i="15"/>
</calcChain>
</file>

<file path=xl/sharedStrings.xml><?xml version="1.0" encoding="utf-8"?>
<sst xmlns="http://schemas.openxmlformats.org/spreadsheetml/2006/main" count="312" uniqueCount="179">
  <si>
    <t>МБОУ СШ № 13</t>
  </si>
  <si>
    <t>МБОУ СШ № 16</t>
  </si>
  <si>
    <t>МБОУ СШ № 18</t>
  </si>
  <si>
    <t>МБОУ СШ № 91</t>
  </si>
  <si>
    <t>МБОУ СШ № 94</t>
  </si>
  <si>
    <t>МБОУ СШ № 95</t>
  </si>
  <si>
    <t>МБОУ СШ № 46</t>
  </si>
  <si>
    <t>МБОУ СШ № 63</t>
  </si>
  <si>
    <t>МБОУ СШ № 135</t>
  </si>
  <si>
    <t>МБОУ СШ № 31</t>
  </si>
  <si>
    <t>МБОУ СШ № 44</t>
  </si>
  <si>
    <t>МБОУ СШ № 50</t>
  </si>
  <si>
    <t>МБОУ СШ № 51</t>
  </si>
  <si>
    <t>МБОУ СШ № 56</t>
  </si>
  <si>
    <t>МБОУ СШ № 62</t>
  </si>
  <si>
    <t>МБОУ СШ № 64</t>
  </si>
  <si>
    <t>МБОУ СШ № 65</t>
  </si>
  <si>
    <t>МБОУ СШ № 79</t>
  </si>
  <si>
    <t>МБОУ СШ № 3</t>
  </si>
  <si>
    <t>МБОУ СШ № 21</t>
  </si>
  <si>
    <t>МБОУ СШ № 30</t>
  </si>
  <si>
    <t>МБОУ СШ № 36</t>
  </si>
  <si>
    <t>МБОУ СШ № 39</t>
  </si>
  <si>
    <t>МБОУ СШ № 73</t>
  </si>
  <si>
    <t>МБОУ СШ № 84</t>
  </si>
  <si>
    <t>МБОУ СШ № 99</t>
  </si>
  <si>
    <t>МБОУ СШ № 133</t>
  </si>
  <si>
    <t>МБОУ СШ № 6</t>
  </si>
  <si>
    <t>МБОУ СШ № 34</t>
  </si>
  <si>
    <t>МБОУ СШ № 42</t>
  </si>
  <si>
    <t>МБОУ СШ № 45</t>
  </si>
  <si>
    <t>МБОУ СШ № 78</t>
  </si>
  <si>
    <t>МБОУ СШ № 2</t>
  </si>
  <si>
    <t>МБОУ СШ № 4</t>
  </si>
  <si>
    <t>МБОУ СШ № 5</t>
  </si>
  <si>
    <t>МБОУ СШ № 27</t>
  </si>
  <si>
    <t>МБОУ СШ № 66</t>
  </si>
  <si>
    <t>МБОУ СШ № 69</t>
  </si>
  <si>
    <t>МБОУ СШ № 98</t>
  </si>
  <si>
    <t>МБОУ СШ № 129</t>
  </si>
  <si>
    <t>МБОУ СШ № 147</t>
  </si>
  <si>
    <t>МАОУ СШ № 151</t>
  </si>
  <si>
    <t>№</t>
  </si>
  <si>
    <t>Наименование ОУ (кратко)</t>
  </si>
  <si>
    <t>Код ОУ по КИАСУО</t>
  </si>
  <si>
    <t>МБОУ Лицей № 28</t>
  </si>
  <si>
    <t>МАОУ СШ № 32</t>
  </si>
  <si>
    <t>МБОУ Прогимназия  № 131</t>
  </si>
  <si>
    <t>МАОУ Лицей № 7</t>
  </si>
  <si>
    <t>МАОУ Гимназия №  9</t>
  </si>
  <si>
    <t>МАОУ Гимназия № 4</t>
  </si>
  <si>
    <t>МАОУ Гимназия № 6</t>
  </si>
  <si>
    <t>МАОУ Лицей № 11</t>
  </si>
  <si>
    <t>МАОУ СШ № 55</t>
  </si>
  <si>
    <t>МАОУ Гимназия № 10</t>
  </si>
  <si>
    <t>МБОУ Гимназия № 7</t>
  </si>
  <si>
    <t>МАОУ Гимназия № 15</t>
  </si>
  <si>
    <t>МАОУ Лицей № 12</t>
  </si>
  <si>
    <t>МАОУ СШ № 148</t>
  </si>
  <si>
    <t>МАОУ Лицей № 6 "Перспектива"</t>
  </si>
  <si>
    <t>МАОУ «КУГ № 1 – Универс»</t>
  </si>
  <si>
    <t>МАОУ Лицей № 1</t>
  </si>
  <si>
    <t>МБОУ Лицей № 8</t>
  </si>
  <si>
    <t>МБОУ Лицей № 10</t>
  </si>
  <si>
    <t>МАОУ Гимназия № 13 "Академ"</t>
  </si>
  <si>
    <t>МАОУ СШ № 23</t>
  </si>
  <si>
    <t>МАОУ СШ № 137</t>
  </si>
  <si>
    <t>МАОУ Лицей № 9 "Лидер"</t>
  </si>
  <si>
    <t>МАОУ Гимназия № 14</t>
  </si>
  <si>
    <t>МАОУ Гимназия № 2</t>
  </si>
  <si>
    <t>МБОУ Лицей № 2</t>
  </si>
  <si>
    <t>МБОУ  Гимназия № 16</t>
  </si>
  <si>
    <t>МАОУ СШ № 149</t>
  </si>
  <si>
    <t>МАОУ СШ № 143</t>
  </si>
  <si>
    <t>МАОУ СШ № 145</t>
  </si>
  <si>
    <t>МАОУ СШ № 150</t>
  </si>
  <si>
    <t>A</t>
  </si>
  <si>
    <t>C</t>
  </si>
  <si>
    <t>B</t>
  </si>
  <si>
    <t>D</t>
  </si>
  <si>
    <t>Итог</t>
  </si>
  <si>
    <t>МБОУ Школа-интернат № 1</t>
  </si>
  <si>
    <t>МБОУ СШ № 10</t>
  </si>
  <si>
    <t>Среднее значение по городу</t>
  </si>
  <si>
    <t>КАДРОВОЕ ОБЕСПЕЧЕНИЕ ОБРАЗОВАТЕЛЬНЫХ УЧРЕЖДЕНИЙ</t>
  </si>
  <si>
    <t>Качественность обучения</t>
  </si>
  <si>
    <t>Общее  число педагогических кадров</t>
  </si>
  <si>
    <t>Зрелость коллектива и возможность инновационных преобразований</t>
  </si>
  <si>
    <t>Число педагогов в возрасте от 25 до 45 лет</t>
  </si>
  <si>
    <t>Общее  число обучающихся</t>
  </si>
  <si>
    <t>КАДРОВОЕ ОБЕСПЕЧЕНИЕ ОБЩЕОБРАЗОВАТЕЛЬНЫХ УЧРЕЖДЕНИЙ</t>
  </si>
  <si>
    <t>- отлично</t>
  </si>
  <si>
    <t>- хорошо</t>
  </si>
  <si>
    <t xml:space="preserve">- нормально </t>
  </si>
  <si>
    <t>- критично</t>
  </si>
  <si>
    <t>Примечание</t>
  </si>
  <si>
    <t>Стабильность педагогического коллектива</t>
  </si>
  <si>
    <t xml:space="preserve">Качество педагогического коллектива </t>
  </si>
  <si>
    <t>Обеспечение педагогами: число обучающихся на 1 педагога</t>
  </si>
  <si>
    <t>ЖЕЛЕЗНОДОРОЖНЫЙ РАЙОН</t>
  </si>
  <si>
    <t xml:space="preserve">МБОУ СШ № 86 </t>
  </si>
  <si>
    <t>КИРОВСКИЙ РАЙОН</t>
  </si>
  <si>
    <t>ЛЕНИНСКИЙ РАЙОН</t>
  </si>
  <si>
    <t>ОКТЯБРЬСКИЙ РАЙОН</t>
  </si>
  <si>
    <t xml:space="preserve">МАОУ Гимназия № 11 </t>
  </si>
  <si>
    <t xml:space="preserve">МБОУ СШ № 72 </t>
  </si>
  <si>
    <t>СВЕРДЛОВСКИЙ РАЙОН</t>
  </si>
  <si>
    <t>СОВЕТСКИЙ РАЙОН</t>
  </si>
  <si>
    <t>ЦЕНТРАЛЬНЫЙ РАЙОН</t>
  </si>
  <si>
    <t xml:space="preserve">МБОУ СШ № 10 </t>
  </si>
  <si>
    <t>по городу Красноярску</t>
  </si>
  <si>
    <t xml:space="preserve">МАОУ СШ № 152 </t>
  </si>
  <si>
    <t>Расчетное среднее значение</t>
  </si>
  <si>
    <r>
      <t>Коэффициент квалификации коллектива</t>
    </r>
    <r>
      <rPr>
        <b/>
        <sz val="11"/>
        <color rgb="FF000000"/>
        <rFont val="Calibri"/>
        <family val="2"/>
        <charset val="204"/>
        <scheme val="minor"/>
      </rPr>
      <t xml:space="preserve"> Квпк</t>
    </r>
  </si>
  <si>
    <r>
      <t>Индекс квалификации коллектива</t>
    </r>
    <r>
      <rPr>
        <b/>
        <sz val="11"/>
        <color rgb="FF000000"/>
        <rFont val="Calibri"/>
        <family val="2"/>
        <charset val="204"/>
        <scheme val="minor"/>
      </rPr>
      <t xml:space="preserve"> Iвпк</t>
    </r>
  </si>
  <si>
    <r>
      <t xml:space="preserve">Коэффициент стабильности коллектива  </t>
    </r>
    <r>
      <rPr>
        <b/>
        <sz val="11"/>
        <color rgb="FF000000"/>
        <rFont val="Calibri"/>
        <family val="2"/>
        <charset val="204"/>
        <scheme val="minor"/>
      </rPr>
      <t xml:space="preserve"> Кс</t>
    </r>
  </si>
  <si>
    <r>
      <t xml:space="preserve">Индекс стабильности коллектива  </t>
    </r>
    <r>
      <rPr>
        <b/>
        <sz val="11"/>
        <color rgb="FF000000"/>
        <rFont val="Calibri"/>
        <family val="2"/>
        <charset val="204"/>
        <scheme val="minor"/>
      </rPr>
      <t xml:space="preserve">  Iс</t>
    </r>
  </si>
  <si>
    <r>
      <t xml:space="preserve">Коэффициент качества коллектива </t>
    </r>
    <r>
      <rPr>
        <b/>
        <sz val="11"/>
        <color rgb="FF000000"/>
        <rFont val="Calibri"/>
        <family val="2"/>
        <charset val="204"/>
        <scheme val="minor"/>
      </rPr>
      <t>Кк</t>
    </r>
  </si>
  <si>
    <r>
      <t xml:space="preserve">Индекс качества коллектива </t>
    </r>
    <r>
      <rPr>
        <b/>
        <sz val="11"/>
        <color rgb="FF000000"/>
        <rFont val="Calibri"/>
        <family val="2"/>
        <charset val="204"/>
        <scheme val="minor"/>
      </rPr>
      <t xml:space="preserve"> Iк</t>
    </r>
  </si>
  <si>
    <r>
      <t xml:space="preserve">Коэффициент потенциала инноваций </t>
    </r>
    <r>
      <rPr>
        <b/>
        <sz val="11"/>
        <color rgb="FF000000"/>
        <rFont val="Calibri"/>
        <family val="2"/>
        <charset val="204"/>
        <scheme val="minor"/>
      </rPr>
      <t>К</t>
    </r>
    <r>
      <rPr>
        <b/>
        <sz val="10"/>
        <color rgb="FF000000"/>
        <rFont val="Calibri"/>
        <family val="2"/>
        <charset val="204"/>
        <scheme val="minor"/>
      </rPr>
      <t>25-45</t>
    </r>
  </si>
  <si>
    <r>
      <t xml:space="preserve">Индекс потенциала инноваций </t>
    </r>
    <r>
      <rPr>
        <b/>
        <sz val="11"/>
        <color rgb="FF000000"/>
        <rFont val="Calibri"/>
        <family val="2"/>
        <charset val="204"/>
        <scheme val="minor"/>
      </rPr>
      <t xml:space="preserve">     I</t>
    </r>
    <r>
      <rPr>
        <b/>
        <sz val="10"/>
        <color rgb="FF000000"/>
        <rFont val="Calibri"/>
        <family val="2"/>
        <charset val="204"/>
        <scheme val="minor"/>
      </rPr>
      <t>25-45</t>
    </r>
  </si>
  <si>
    <r>
      <t xml:space="preserve">Индекс обеспечения педагогами   </t>
    </r>
    <r>
      <rPr>
        <b/>
        <sz val="11"/>
        <color rgb="FF000000"/>
        <rFont val="Calibri"/>
        <family val="2"/>
        <charset val="204"/>
        <scheme val="minor"/>
      </rPr>
      <t>Iоп</t>
    </r>
  </si>
  <si>
    <r>
      <t xml:space="preserve">Показатель обеспечения педагогами </t>
    </r>
    <r>
      <rPr>
        <b/>
        <sz val="11"/>
        <color theme="1"/>
        <rFont val="Calibri"/>
        <family val="2"/>
        <charset val="204"/>
        <scheme val="minor"/>
      </rPr>
      <t>Поп</t>
    </r>
  </si>
  <si>
    <r>
      <t>Коэффициент потенциала инноваций</t>
    </r>
    <r>
      <rPr>
        <b/>
        <sz val="11"/>
        <color theme="1"/>
        <rFont val="Calibri"/>
        <family val="2"/>
        <charset val="204"/>
        <scheme val="minor"/>
      </rPr>
      <t xml:space="preserve"> К</t>
    </r>
    <r>
      <rPr>
        <b/>
        <sz val="9"/>
        <color theme="1"/>
        <rFont val="Calibri"/>
        <family val="2"/>
        <charset val="204"/>
        <scheme val="minor"/>
      </rPr>
      <t>25-45</t>
    </r>
  </si>
  <si>
    <r>
      <t xml:space="preserve">Коэффициент квалификации коллектива   </t>
    </r>
    <r>
      <rPr>
        <b/>
        <sz val="11"/>
        <color theme="1"/>
        <rFont val="Calibri"/>
        <family val="2"/>
        <charset val="204"/>
        <scheme val="minor"/>
      </rPr>
      <t xml:space="preserve"> Квпк</t>
    </r>
  </si>
  <si>
    <r>
      <t xml:space="preserve">Коэффициент качества коллектива  </t>
    </r>
    <r>
      <rPr>
        <b/>
        <sz val="11"/>
        <color theme="1"/>
        <rFont val="Calibri"/>
        <family val="2"/>
        <charset val="204"/>
        <scheme val="minor"/>
      </rPr>
      <t xml:space="preserve"> Кк</t>
    </r>
  </si>
  <si>
    <r>
      <t xml:space="preserve">Коэффициент стабильности коллектива   </t>
    </r>
    <r>
      <rPr>
        <b/>
        <sz val="11"/>
        <color theme="1"/>
        <rFont val="Calibri"/>
        <family val="2"/>
        <charset val="204"/>
        <scheme val="minor"/>
      </rPr>
      <t xml:space="preserve"> К</t>
    </r>
    <r>
      <rPr>
        <b/>
        <sz val="10"/>
        <color theme="1"/>
        <rFont val="Calibri"/>
        <family val="2"/>
        <charset val="204"/>
        <scheme val="minor"/>
      </rPr>
      <t>с</t>
    </r>
  </si>
  <si>
    <t>Высокий уровень</t>
  </si>
  <si>
    <t>Средний уровень</t>
  </si>
  <si>
    <t>Нижний уровень</t>
  </si>
  <si>
    <t xml:space="preserve"> - высокий уровень и выше</t>
  </si>
  <si>
    <t xml:space="preserve"> - от нижнего уровня до среднего уровня</t>
  </si>
  <si>
    <t xml:space="preserve"> - ниже нижнего уровня</t>
  </si>
  <si>
    <t>Цифра 1</t>
  </si>
  <si>
    <t>Цифра 2</t>
  </si>
  <si>
    <t>Цифра 3</t>
  </si>
  <si>
    <t>Цифра 4</t>
  </si>
  <si>
    <t>Цифра 5</t>
  </si>
  <si>
    <t>Среднее значение</t>
  </si>
  <si>
    <t>Вспомогательныe значения</t>
  </si>
  <si>
    <t>МАОУ СШ "Комплекс "Покровский"</t>
  </si>
  <si>
    <t>Число педагогических и управленческих кадров с высшей и первой категорией</t>
  </si>
  <si>
    <t>МБОУ СШ № 156</t>
  </si>
  <si>
    <t>МАОУ СШ № 93</t>
  </si>
  <si>
    <t>МАОУ СШ № 90</t>
  </si>
  <si>
    <t xml:space="preserve"> - от среднего уровня до высокого уровня</t>
  </si>
  <si>
    <t>МБОУ СШ № 157</t>
  </si>
  <si>
    <t>МАУ СШ № 19</t>
  </si>
  <si>
    <t>МАОУ СШ  № 12</t>
  </si>
  <si>
    <t>МАОУ Гимназия № 8</t>
  </si>
  <si>
    <t>МАОУ СШ № 8 "Созидание"</t>
  </si>
  <si>
    <t>МАОУ СШ № 81</t>
  </si>
  <si>
    <t>МАОУ Лицей № 3</t>
  </si>
  <si>
    <t>МАОУ СШ № 53</t>
  </si>
  <si>
    <t>МАОУ СШ № 89</t>
  </si>
  <si>
    <t>МБОУ Гимназия № 3</t>
  </si>
  <si>
    <t>МАОУ СШ № 82</t>
  </si>
  <si>
    <t>МАОУ СШ № 17</t>
  </si>
  <si>
    <t>МАОУ СШ № 76</t>
  </si>
  <si>
    <t>МАОУ СШ № 1</t>
  </si>
  <si>
    <t>МАОУ СШ № 7</t>
  </si>
  <si>
    <t>МАОУ СШ № 24</t>
  </si>
  <si>
    <t>МАОУ СШ № 85</t>
  </si>
  <si>
    <t>МАОУ СШ № 108</t>
  </si>
  <si>
    <t>МАОУ СШ № 115</t>
  </si>
  <si>
    <t>МАОУ СШ № 121</t>
  </si>
  <si>
    <t>МАОУ СШ № 134</t>
  </si>
  <si>
    <t>МАОУ СШ № 139</t>
  </si>
  <si>
    <t>МАОУ СШ № 141</t>
  </si>
  <si>
    <t>МАОУ СШ № 144</t>
  </si>
  <si>
    <t>МАОУ СШ № 154</t>
  </si>
  <si>
    <t>МБОУ СШ № 155</t>
  </si>
  <si>
    <t>МБОУ СШ № 158</t>
  </si>
  <si>
    <t>М&lt;ОУ СШ № 158</t>
  </si>
  <si>
    <t>МАОУ СШ № 19</t>
  </si>
  <si>
    <t>МАОУ Школа-интернат № 1</t>
  </si>
  <si>
    <t>на 01 октября 2022 г.</t>
  </si>
  <si>
    <t>Общее число педагогических и управленческих кадров на 01 октября 2021 г.</t>
  </si>
  <si>
    <t>Число педагогических и управленческих кадров, ушедших из школы до 01 октября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</si>
</sst>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₽"/>
    <numFmt numFmtId="165" formatCode="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u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1"/>
      <color rgb="FF00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rgb="FF000000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8" fillId="0" borderId="0"/>
    <xf numFmtId="0" fontId="8" fillId="0" borderId="0"/>
    <xf numFmtId="0" fontId="30" fillId="0" borderId="0" applyNumberFormat="0" applyFill="0" applyBorder="0" applyAlignment="0" applyProtection="0"/>
  </cellStyleXfs>
  <cellXfs count="370">
    <xf numFmtId="0" fontId="0" fillId="0" borderId="0" xfId="0"/>
    <xf numFmtId="0" fontId="0" fillId="0" borderId="0" xfId="0" applyFill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/>
    </xf>
    <xf numFmtId="0" fontId="7" fillId="4" borderId="0" xfId="0" applyFont="1" applyFill="1" applyAlignment="1">
      <alignment horizontal="center"/>
    </xf>
    <xf numFmtId="4" fontId="2" fillId="0" borderId="13" xfId="0" applyNumberFormat="1" applyFont="1" applyBorder="1" applyAlignment="1">
      <alignment horizontal="left"/>
    </xf>
    <xf numFmtId="4" fontId="2" fillId="0" borderId="3" xfId="0" applyNumberFormat="1" applyFont="1" applyBorder="1" applyAlignment="1">
      <alignment horizontal="left"/>
    </xf>
    <xf numFmtId="0" fontId="4" fillId="3" borderId="50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4" fillId="3" borderId="53" xfId="0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4" fontId="2" fillId="0" borderId="0" xfId="0" applyNumberFormat="1" applyFont="1" applyBorder="1" applyAlignment="1">
      <alignment horizontal="right"/>
    </xf>
    <xf numFmtId="0" fontId="5" fillId="0" borderId="0" xfId="0" applyFont="1"/>
    <xf numFmtId="0" fontId="7" fillId="5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0" fillId="0" borderId="0" xfId="0" applyFont="1"/>
    <xf numFmtId="0" fontId="0" fillId="0" borderId="11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10" fillId="0" borderId="16" xfId="0" applyFont="1" applyBorder="1" applyAlignment="1"/>
    <xf numFmtId="0" fontId="10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5" fillId="2" borderId="8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right"/>
    </xf>
    <xf numFmtId="0" fontId="5" fillId="2" borderId="1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0" fillId="0" borderId="13" xfId="0" applyFont="1" applyBorder="1"/>
    <xf numFmtId="0" fontId="5" fillId="2" borderId="14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left"/>
    </xf>
    <xf numFmtId="0" fontId="6" fillId="0" borderId="27" xfId="0" applyFont="1" applyBorder="1" applyAlignment="1">
      <alignment horizontal="center"/>
    </xf>
    <xf numFmtId="0" fontId="3" fillId="0" borderId="0" xfId="0" applyFont="1" applyAlignment="1">
      <alignment vertical="top"/>
    </xf>
    <xf numFmtId="1" fontId="2" fillId="0" borderId="13" xfId="0" applyNumberFormat="1" applyFont="1" applyBorder="1" applyAlignment="1">
      <alignment horizontal="left"/>
    </xf>
    <xf numFmtId="1" fontId="2" fillId="0" borderId="47" xfId="0" applyNumberFormat="1" applyFont="1" applyBorder="1" applyAlignment="1">
      <alignment horizontal="left"/>
    </xf>
    <xf numFmtId="2" fontId="11" fillId="0" borderId="32" xfId="0" applyNumberFormat="1" applyFont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4" fontId="11" fillId="0" borderId="29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left"/>
    </xf>
    <xf numFmtId="0" fontId="14" fillId="0" borderId="14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left"/>
    </xf>
    <xf numFmtId="2" fontId="4" fillId="3" borderId="28" xfId="0" applyNumberFormat="1" applyFont="1" applyFill="1" applyBorder="1" applyAlignment="1">
      <alignment horizontal="center" wrapText="1"/>
    </xf>
    <xf numFmtId="2" fontId="4" fillId="3" borderId="42" xfId="0" applyNumberFormat="1" applyFont="1" applyFill="1" applyBorder="1" applyAlignment="1">
      <alignment horizontal="center" wrapText="1"/>
    </xf>
    <xf numFmtId="2" fontId="2" fillId="0" borderId="13" xfId="0" applyNumberFormat="1" applyFont="1" applyFill="1" applyBorder="1" applyAlignment="1">
      <alignment horizontal="left"/>
    </xf>
    <xf numFmtId="2" fontId="4" fillId="3" borderId="29" xfId="0" applyNumberFormat="1" applyFont="1" applyFill="1" applyBorder="1" applyAlignment="1">
      <alignment horizontal="center" wrapText="1"/>
    </xf>
    <xf numFmtId="2" fontId="4" fillId="3" borderId="55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27" xfId="0" applyFont="1" applyBorder="1" applyAlignment="1"/>
    <xf numFmtId="0" fontId="0" fillId="0" borderId="40" xfId="0" applyFont="1" applyBorder="1" applyAlignment="1">
      <alignment horizontal="right"/>
    </xf>
    <xf numFmtId="0" fontId="17" fillId="0" borderId="3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5" fillId="3" borderId="67" xfId="0" applyFont="1" applyFill="1" applyBorder="1" applyAlignment="1">
      <alignment wrapText="1"/>
    </xf>
    <xf numFmtId="0" fontId="5" fillId="3" borderId="22" xfId="0" applyFont="1" applyFill="1" applyBorder="1" applyAlignment="1">
      <alignment wrapText="1"/>
    </xf>
    <xf numFmtId="0" fontId="0" fillId="0" borderId="0" xfId="0" applyAlignment="1"/>
    <xf numFmtId="0" fontId="2" fillId="0" borderId="0" xfId="0" applyFont="1" applyAlignment="1"/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2" fontId="4" fillId="3" borderId="30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left"/>
    </xf>
    <xf numFmtId="0" fontId="18" fillId="0" borderId="0" xfId="0" applyFont="1" applyAlignment="1"/>
    <xf numFmtId="0" fontId="11" fillId="0" borderId="0" xfId="0" applyFont="1"/>
    <xf numFmtId="0" fontId="21" fillId="0" borderId="27" xfId="0" applyFont="1" applyBorder="1" applyAlignment="1">
      <alignment horizontal="right"/>
    </xf>
    <xf numFmtId="2" fontId="17" fillId="0" borderId="0" xfId="0" applyNumberFormat="1" applyFont="1" applyBorder="1"/>
    <xf numFmtId="4" fontId="17" fillId="0" borderId="58" xfId="0" applyNumberFormat="1" applyFont="1" applyBorder="1" applyAlignment="1">
      <alignment horizontal="center"/>
    </xf>
    <xf numFmtId="4" fontId="17" fillId="0" borderId="0" xfId="0" applyNumberFormat="1" applyFont="1" applyBorder="1"/>
    <xf numFmtId="3" fontId="17" fillId="0" borderId="58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left"/>
    </xf>
    <xf numFmtId="1" fontId="2" fillId="0" borderId="19" xfId="0" applyNumberFormat="1" applyFont="1" applyBorder="1" applyAlignment="1">
      <alignment horizontal="left"/>
    </xf>
    <xf numFmtId="4" fontId="2" fillId="0" borderId="6" xfId="0" applyNumberFormat="1" applyFont="1" applyBorder="1" applyAlignment="1">
      <alignment horizontal="left"/>
    </xf>
    <xf numFmtId="4" fontId="2" fillId="2" borderId="19" xfId="0" applyNumberFormat="1" applyFont="1" applyFill="1" applyBorder="1" applyAlignment="1">
      <alignment horizontal="left"/>
    </xf>
    <xf numFmtId="1" fontId="2" fillId="0" borderId="48" xfId="0" applyNumberFormat="1" applyFont="1" applyBorder="1" applyAlignment="1">
      <alignment horizontal="left"/>
    </xf>
    <xf numFmtId="2" fontId="17" fillId="0" borderId="58" xfId="0" applyNumberFormat="1" applyFont="1" applyBorder="1" applyAlignment="1">
      <alignment horizontal="center"/>
    </xf>
    <xf numFmtId="0" fontId="0" fillId="2" borderId="0" xfId="0" applyFill="1"/>
    <xf numFmtId="0" fontId="0" fillId="0" borderId="51" xfId="0" applyBorder="1" applyAlignment="1">
      <alignment horizontal="center"/>
    </xf>
    <xf numFmtId="2" fontId="7" fillId="10" borderId="21" xfId="0" applyNumberFormat="1" applyFont="1" applyFill="1" applyBorder="1" applyAlignment="1">
      <alignment horizontal="left" vertical="center"/>
    </xf>
    <xf numFmtId="2" fontId="7" fillId="10" borderId="22" xfId="0" applyNumberFormat="1" applyFont="1" applyFill="1" applyBorder="1" applyAlignment="1">
      <alignment horizontal="center" vertical="center"/>
    </xf>
    <xf numFmtId="2" fontId="7" fillId="10" borderId="10" xfId="0" applyNumberFormat="1" applyFont="1" applyFill="1" applyBorder="1" applyAlignment="1">
      <alignment horizontal="center" vertical="center"/>
    </xf>
    <xf numFmtId="2" fontId="7" fillId="10" borderId="20" xfId="0" applyNumberFormat="1" applyFont="1" applyFill="1" applyBorder="1" applyAlignment="1">
      <alignment horizontal="left" vertical="center"/>
    </xf>
    <xf numFmtId="2" fontId="7" fillId="10" borderId="44" xfId="0" applyNumberFormat="1" applyFont="1" applyFill="1" applyBorder="1" applyAlignment="1">
      <alignment horizontal="center" vertical="center"/>
    </xf>
    <xf numFmtId="2" fontId="7" fillId="10" borderId="18" xfId="0" applyNumberFormat="1" applyFont="1" applyFill="1" applyBorder="1" applyAlignment="1">
      <alignment horizontal="center" vertical="center"/>
    </xf>
    <xf numFmtId="2" fontId="7" fillId="10" borderId="24" xfId="0" applyNumberFormat="1" applyFont="1" applyFill="1" applyBorder="1" applyAlignment="1">
      <alignment horizontal="center" vertical="center"/>
    </xf>
    <xf numFmtId="2" fontId="7" fillId="10" borderId="35" xfId="0" applyNumberFormat="1" applyFont="1" applyFill="1" applyBorder="1" applyAlignment="1">
      <alignment horizontal="center" vertical="center"/>
    </xf>
    <xf numFmtId="2" fontId="7" fillId="10" borderId="25" xfId="0" applyNumberFormat="1" applyFont="1" applyFill="1" applyBorder="1" applyAlignment="1">
      <alignment horizontal="center" vertical="center"/>
    </xf>
    <xf numFmtId="2" fontId="7" fillId="10" borderId="71" xfId="0" applyNumberFormat="1" applyFont="1" applyFill="1" applyBorder="1" applyAlignment="1">
      <alignment horizontal="center" vertical="center"/>
    </xf>
    <xf numFmtId="2" fontId="7" fillId="10" borderId="16" xfId="0" applyNumberFormat="1" applyFont="1" applyFill="1" applyBorder="1" applyAlignment="1">
      <alignment horizontal="left" vertical="center"/>
    </xf>
    <xf numFmtId="2" fontId="7" fillId="10" borderId="4" xfId="0" applyNumberFormat="1" applyFont="1" applyFill="1" applyBorder="1" applyAlignment="1">
      <alignment horizontal="center" vertical="center"/>
    </xf>
    <xf numFmtId="2" fontId="7" fillId="10" borderId="45" xfId="0" applyNumberFormat="1" applyFont="1" applyFill="1" applyBorder="1" applyAlignment="1">
      <alignment horizontal="center" vertical="center"/>
    </xf>
    <xf numFmtId="2" fontId="7" fillId="10" borderId="52" xfId="0" applyNumberFormat="1" applyFont="1" applyFill="1" applyBorder="1" applyAlignment="1">
      <alignment horizontal="center" vertical="center"/>
    </xf>
    <xf numFmtId="2" fontId="7" fillId="10" borderId="26" xfId="0" applyNumberFormat="1" applyFont="1" applyFill="1" applyBorder="1" applyAlignment="1">
      <alignment horizontal="center" vertical="center"/>
    </xf>
    <xf numFmtId="2" fontId="7" fillId="10" borderId="15" xfId="0" applyNumberFormat="1" applyFont="1" applyFill="1" applyBorder="1" applyAlignment="1">
      <alignment horizontal="center" vertical="center"/>
    </xf>
    <xf numFmtId="2" fontId="7" fillId="10" borderId="7" xfId="0" applyNumberFormat="1" applyFont="1" applyFill="1" applyBorder="1" applyAlignment="1">
      <alignment horizontal="center" vertical="center"/>
    </xf>
    <xf numFmtId="2" fontId="7" fillId="10" borderId="5" xfId="0" applyNumberFormat="1" applyFont="1" applyFill="1" applyBorder="1" applyAlignment="1">
      <alignment horizontal="center" vertical="center"/>
    </xf>
    <xf numFmtId="2" fontId="7" fillId="10" borderId="33" xfId="0" applyNumberFormat="1" applyFont="1" applyFill="1" applyBorder="1" applyAlignment="1">
      <alignment horizontal="center" vertical="center"/>
    </xf>
    <xf numFmtId="1" fontId="2" fillId="2" borderId="13" xfId="0" applyNumberFormat="1" applyFont="1" applyFill="1" applyBorder="1" applyAlignment="1">
      <alignment horizontal="left"/>
    </xf>
    <xf numFmtId="2" fontId="7" fillId="10" borderId="46" xfId="0" applyNumberFormat="1" applyFont="1" applyFill="1" applyBorder="1" applyAlignment="1">
      <alignment horizontal="center" vertical="center"/>
    </xf>
    <xf numFmtId="2" fontId="7" fillId="10" borderId="49" xfId="0" applyNumberFormat="1" applyFont="1" applyFill="1" applyBorder="1" applyAlignment="1">
      <alignment horizontal="left" vertical="center"/>
    </xf>
    <xf numFmtId="2" fontId="7" fillId="10" borderId="50" xfId="0" applyNumberFormat="1" applyFont="1" applyFill="1" applyBorder="1" applyAlignment="1">
      <alignment horizontal="center" vertical="center"/>
    </xf>
    <xf numFmtId="2" fontId="7" fillId="10" borderId="0" xfId="0" applyNumberFormat="1" applyFont="1" applyFill="1" applyBorder="1" applyAlignment="1">
      <alignment horizontal="center" vertical="center"/>
    </xf>
    <xf numFmtId="0" fontId="0" fillId="0" borderId="31" xfId="0" applyBorder="1"/>
    <xf numFmtId="165" fontId="22" fillId="0" borderId="31" xfId="0" applyNumberFormat="1" applyFont="1" applyBorder="1"/>
    <xf numFmtId="165" fontId="22" fillId="0" borderId="1" xfId="0" applyNumberFormat="1" applyFont="1" applyBorder="1"/>
    <xf numFmtId="165" fontId="22" fillId="0" borderId="37" xfId="0" applyNumberFormat="1" applyFont="1" applyBorder="1"/>
    <xf numFmtId="165" fontId="22" fillId="0" borderId="23" xfId="0" applyNumberFormat="1" applyFont="1" applyBorder="1"/>
    <xf numFmtId="165" fontId="22" fillId="0" borderId="36" xfId="0" applyNumberFormat="1" applyFont="1" applyBorder="1"/>
    <xf numFmtId="165" fontId="22" fillId="0" borderId="17" xfId="0" applyNumberFormat="1" applyFont="1" applyBorder="1"/>
    <xf numFmtId="165" fontId="22" fillId="0" borderId="3" xfId="0" applyNumberFormat="1" applyFont="1" applyBorder="1"/>
    <xf numFmtId="165" fontId="22" fillId="0" borderId="19" xfId="0" applyNumberFormat="1" applyFont="1" applyBorder="1"/>
    <xf numFmtId="2" fontId="7" fillId="10" borderId="2" xfId="0" applyNumberFormat="1" applyFont="1" applyFill="1" applyBorder="1" applyAlignment="1">
      <alignment horizontal="left" vertical="center"/>
    </xf>
    <xf numFmtId="2" fontId="2" fillId="2" borderId="70" xfId="0" applyNumberFormat="1" applyFont="1" applyFill="1" applyBorder="1" applyAlignment="1">
      <alignment horizontal="center" vertical="center"/>
    </xf>
    <xf numFmtId="2" fontId="7" fillId="10" borderId="72" xfId="0" applyNumberFormat="1" applyFont="1" applyFill="1" applyBorder="1" applyAlignment="1">
      <alignment horizontal="center" vertical="center"/>
    </xf>
    <xf numFmtId="2" fontId="2" fillId="2" borderId="59" xfId="0" applyNumberFormat="1" applyFont="1" applyFill="1" applyBorder="1" applyAlignment="1">
      <alignment horizontal="center" vertical="center"/>
    </xf>
    <xf numFmtId="2" fontId="7" fillId="10" borderId="59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left" vertical="center"/>
    </xf>
    <xf numFmtId="2" fontId="2" fillId="2" borderId="72" xfId="0" applyNumberFormat="1" applyFont="1" applyFill="1" applyBorder="1" applyAlignment="1">
      <alignment horizontal="center" vertical="center"/>
    </xf>
    <xf numFmtId="2" fontId="7" fillId="10" borderId="70" xfId="0" applyNumberFormat="1" applyFont="1" applyFill="1" applyBorder="1" applyAlignment="1">
      <alignment horizontal="center" vertical="center"/>
    </xf>
    <xf numFmtId="2" fontId="2" fillId="2" borderId="64" xfId="0" applyNumberFormat="1" applyFont="1" applyFill="1" applyBorder="1" applyAlignment="1">
      <alignment horizontal="center" vertical="center"/>
    </xf>
    <xf numFmtId="2" fontId="7" fillId="10" borderId="73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37" xfId="0" applyBorder="1"/>
    <xf numFmtId="0" fontId="0" fillId="0" borderId="36" xfId="0" applyBorder="1"/>
    <xf numFmtId="3" fontId="2" fillId="0" borderId="13" xfId="0" applyNumberFormat="1" applyFont="1" applyBorder="1" applyAlignment="1">
      <alignment horizontal="left"/>
    </xf>
    <xf numFmtId="2" fontId="7" fillId="10" borderId="74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/>
    </xf>
    <xf numFmtId="2" fontId="0" fillId="0" borderId="51" xfId="0" applyNumberForma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1" fontId="0" fillId="0" borderId="52" xfId="0" applyNumberFormat="1" applyBorder="1" applyAlignment="1">
      <alignment horizontal="center"/>
    </xf>
    <xf numFmtId="0" fontId="0" fillId="0" borderId="42" xfId="0" applyFont="1" applyFill="1" applyBorder="1" applyAlignment="1">
      <alignment horizontal="right"/>
    </xf>
    <xf numFmtId="165" fontId="22" fillId="0" borderId="41" xfId="0" applyNumberFormat="1" applyFont="1" applyBorder="1"/>
    <xf numFmtId="165" fontId="22" fillId="0" borderId="43" xfId="0" applyNumberFormat="1" applyFont="1" applyBorder="1"/>
    <xf numFmtId="0" fontId="0" fillId="0" borderId="29" xfId="0" applyFont="1" applyFill="1" applyBorder="1" applyAlignment="1">
      <alignment horizontal="right"/>
    </xf>
    <xf numFmtId="0" fontId="5" fillId="2" borderId="43" xfId="0" applyFont="1" applyFill="1" applyBorder="1" applyAlignment="1">
      <alignment horizontal="center" wrapText="1"/>
    </xf>
    <xf numFmtId="0" fontId="14" fillId="0" borderId="57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wrapText="1"/>
    </xf>
    <xf numFmtId="0" fontId="5" fillId="3" borderId="24" xfId="0" applyFont="1" applyFill="1" applyBorder="1" applyAlignment="1">
      <alignment wrapText="1"/>
    </xf>
    <xf numFmtId="0" fontId="5" fillId="3" borderId="33" xfId="0" applyFont="1" applyFill="1" applyBorder="1" applyAlignment="1">
      <alignment wrapText="1"/>
    </xf>
    <xf numFmtId="0" fontId="5" fillId="3" borderId="35" xfId="0" applyFont="1" applyFill="1" applyBorder="1" applyAlignment="1">
      <alignment wrapText="1"/>
    </xf>
    <xf numFmtId="0" fontId="5" fillId="3" borderId="18" xfId="0" applyFont="1" applyFill="1" applyBorder="1" applyAlignment="1">
      <alignment wrapText="1"/>
    </xf>
    <xf numFmtId="0" fontId="5" fillId="3" borderId="44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vertical="center" wrapText="1"/>
    </xf>
    <xf numFmtId="2" fontId="7" fillId="10" borderId="56" xfId="0" applyNumberFormat="1" applyFont="1" applyFill="1" applyBorder="1" applyAlignment="1">
      <alignment horizontal="center" vertical="center"/>
    </xf>
    <xf numFmtId="2" fontId="7" fillId="10" borderId="24" xfId="0" applyNumberFormat="1" applyFont="1" applyFill="1" applyBorder="1" applyAlignment="1">
      <alignment horizontal="center"/>
    </xf>
    <xf numFmtId="2" fontId="7" fillId="10" borderId="15" xfId="0" applyNumberFormat="1" applyFont="1" applyFill="1" applyBorder="1" applyAlignment="1">
      <alignment horizontal="center"/>
    </xf>
    <xf numFmtId="2" fontId="7" fillId="10" borderId="0" xfId="0" applyNumberFormat="1" applyFont="1" applyFill="1" applyBorder="1" applyAlignment="1">
      <alignment horizontal="center"/>
    </xf>
    <xf numFmtId="2" fontId="7" fillId="10" borderId="72" xfId="0" applyNumberFormat="1" applyFont="1" applyFill="1" applyBorder="1" applyAlignment="1">
      <alignment horizontal="center"/>
    </xf>
    <xf numFmtId="2" fontId="7" fillId="10" borderId="25" xfId="0" applyNumberFormat="1" applyFont="1" applyFill="1" applyBorder="1" applyAlignment="1">
      <alignment horizontal="center"/>
    </xf>
    <xf numFmtId="1" fontId="0" fillId="0" borderId="51" xfId="0" applyNumberFormat="1" applyBorder="1" applyAlignment="1">
      <alignment horizontal="center"/>
    </xf>
    <xf numFmtId="0" fontId="25" fillId="0" borderId="21" xfId="0" applyFont="1" applyFill="1" applyBorder="1" applyAlignment="1">
      <alignment horizontal="center" vertical="center" wrapText="1"/>
    </xf>
    <xf numFmtId="0" fontId="26" fillId="0" borderId="26" xfId="0" applyFont="1" applyBorder="1" applyAlignment="1">
      <alignment wrapText="1"/>
    </xf>
    <xf numFmtId="0" fontId="26" fillId="0" borderId="21" xfId="0" applyFont="1" applyBorder="1"/>
    <xf numFmtId="0" fontId="26" fillId="0" borderId="46" xfId="0" applyFont="1" applyBorder="1" applyAlignment="1">
      <alignment wrapText="1"/>
    </xf>
    <xf numFmtId="0" fontId="26" fillId="0" borderId="22" xfId="0" applyFont="1" applyBorder="1" applyAlignment="1">
      <alignment wrapText="1"/>
    </xf>
    <xf numFmtId="0" fontId="27" fillId="0" borderId="21" xfId="0" applyFont="1" applyBorder="1" applyAlignment="1">
      <alignment horizontal="left" vertical="center"/>
    </xf>
    <xf numFmtId="0" fontId="26" fillId="0" borderId="26" xfId="0" applyFont="1" applyBorder="1" applyAlignment="1">
      <alignment vertical="center" wrapText="1"/>
    </xf>
    <xf numFmtId="0" fontId="26" fillId="0" borderId="22" xfId="0" applyFont="1" applyBorder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0" fontId="26" fillId="0" borderId="26" xfId="0" applyFont="1" applyBorder="1" applyAlignment="1">
      <alignment vertical="top" wrapText="1"/>
    </xf>
    <xf numFmtId="0" fontId="26" fillId="0" borderId="22" xfId="0" applyFont="1" applyBorder="1"/>
    <xf numFmtId="0" fontId="28" fillId="0" borderId="26" xfId="0" applyFont="1" applyBorder="1" applyAlignment="1">
      <alignment wrapText="1"/>
    </xf>
    <xf numFmtId="0" fontId="24" fillId="0" borderId="21" xfId="0" applyFont="1" applyBorder="1"/>
    <xf numFmtId="3" fontId="29" fillId="0" borderId="38" xfId="0" applyNumberFormat="1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2" fontId="29" fillId="0" borderId="20" xfId="0" applyNumberFormat="1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3" fontId="29" fillId="0" borderId="19" xfId="0" applyNumberFormat="1" applyFont="1" applyBorder="1" applyAlignment="1">
      <alignment horizontal="center" vertical="center" wrapText="1"/>
    </xf>
    <xf numFmtId="1" fontId="29" fillId="0" borderId="20" xfId="0" applyNumberFormat="1" applyFont="1" applyFill="1" applyBorder="1" applyAlignment="1">
      <alignment horizontal="center" vertical="center" wrapText="1"/>
    </xf>
    <xf numFmtId="3" fontId="11" fillId="0" borderId="41" xfId="0" applyNumberFormat="1" applyFont="1" applyBorder="1" applyAlignment="1">
      <alignment horizontal="right"/>
    </xf>
    <xf numFmtId="3" fontId="11" fillId="0" borderId="43" xfId="0" applyNumberFormat="1" applyFont="1" applyBorder="1" applyAlignment="1">
      <alignment horizontal="right"/>
    </xf>
    <xf numFmtId="2" fontId="11" fillId="0" borderId="44" xfId="0" applyNumberFormat="1" applyFont="1" applyBorder="1" applyAlignment="1">
      <alignment horizontal="right"/>
    </xf>
    <xf numFmtId="3" fontId="11" fillId="0" borderId="40" xfId="0" applyNumberFormat="1" applyFont="1" applyBorder="1" applyAlignment="1">
      <alignment horizontal="right"/>
    </xf>
    <xf numFmtId="3" fontId="11" fillId="0" borderId="45" xfId="0" applyNumberFormat="1" applyFont="1" applyBorder="1" applyAlignment="1">
      <alignment horizontal="right"/>
    </xf>
    <xf numFmtId="1" fontId="11" fillId="0" borderId="44" xfId="0" applyNumberFormat="1" applyFont="1" applyBorder="1" applyAlignment="1">
      <alignment horizontal="right"/>
    </xf>
    <xf numFmtId="3" fontId="18" fillId="0" borderId="38" xfId="0" applyNumberFormat="1" applyFont="1" applyBorder="1" applyAlignment="1">
      <alignment horizontal="left" vertical="center"/>
    </xf>
    <xf numFmtId="3" fontId="18" fillId="0" borderId="19" xfId="0" applyNumberFormat="1" applyFont="1" applyBorder="1" applyAlignment="1">
      <alignment horizontal="left" vertical="center"/>
    </xf>
    <xf numFmtId="2" fontId="18" fillId="0" borderId="6" xfId="0" applyNumberFormat="1" applyFont="1" applyBorder="1" applyAlignment="1">
      <alignment horizontal="left" vertical="center"/>
    </xf>
    <xf numFmtId="164" fontId="18" fillId="0" borderId="3" xfId="0" applyNumberFormat="1" applyFont="1" applyBorder="1" applyAlignment="1">
      <alignment horizontal="left" vertical="center"/>
    </xf>
    <xf numFmtId="164" fontId="18" fillId="0" borderId="38" xfId="0" applyNumberFormat="1" applyFont="1" applyBorder="1" applyAlignment="1">
      <alignment horizontal="left" vertical="center"/>
    </xf>
    <xf numFmtId="164" fontId="18" fillId="0" borderId="19" xfId="0" applyNumberFormat="1" applyFont="1" applyBorder="1" applyAlignment="1">
      <alignment horizontal="left" vertical="center"/>
    </xf>
    <xf numFmtId="3" fontId="18" fillId="0" borderId="3" xfId="0" applyNumberFormat="1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2" fontId="18" fillId="0" borderId="20" xfId="0" applyNumberFormat="1" applyFont="1" applyBorder="1" applyAlignment="1">
      <alignment horizontal="left" vertical="center"/>
    </xf>
    <xf numFmtId="3" fontId="18" fillId="0" borderId="6" xfId="0" applyNumberFormat="1" applyFont="1" applyBorder="1" applyAlignment="1">
      <alignment horizontal="left" vertical="center"/>
    </xf>
    <xf numFmtId="1" fontId="18" fillId="0" borderId="20" xfId="0" applyNumberFormat="1" applyFont="1" applyBorder="1" applyAlignment="1">
      <alignment horizontal="left" vertical="center"/>
    </xf>
    <xf numFmtId="3" fontId="11" fillId="0" borderId="3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2" fontId="11" fillId="0" borderId="7" xfId="0" applyNumberFormat="1" applyFont="1" applyBorder="1" applyAlignment="1">
      <alignment horizontal="right"/>
    </xf>
    <xf numFmtId="164" fontId="11" fillId="0" borderId="9" xfId="0" applyNumberFormat="1" applyFont="1" applyBorder="1" applyAlignment="1">
      <alignment horizontal="right"/>
    </xf>
    <xf numFmtId="164" fontId="11" fillId="0" borderId="31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2" fontId="11" fillId="0" borderId="4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1" fontId="11" fillId="0" borderId="10" xfId="0" applyNumberFormat="1" applyFont="1" applyBorder="1" applyAlignment="1">
      <alignment horizontal="right"/>
    </xf>
    <xf numFmtId="3" fontId="11" fillId="0" borderId="37" xfId="0" applyNumberFormat="1" applyFont="1" applyBorder="1" applyAlignment="1">
      <alignment horizontal="right"/>
    </xf>
    <xf numFmtId="3" fontId="11" fillId="0" borderId="23" xfId="0" applyNumberFormat="1" applyFont="1" applyBorder="1" applyAlignment="1">
      <alignment horizontal="right"/>
    </xf>
    <xf numFmtId="2" fontId="11" fillId="0" borderId="45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right"/>
    </xf>
    <xf numFmtId="164" fontId="11" fillId="0" borderId="37" xfId="0" applyNumberFormat="1" applyFont="1" applyBorder="1" applyAlignment="1">
      <alignment horizontal="right"/>
    </xf>
    <xf numFmtId="164" fontId="11" fillId="0" borderId="23" xfId="0" applyNumberFormat="1" applyFont="1" applyBorder="1" applyAlignment="1">
      <alignment horizontal="right"/>
    </xf>
    <xf numFmtId="3" fontId="11" fillId="0" borderId="11" xfId="0" applyNumberFormat="1" applyFont="1" applyBorder="1" applyAlignment="1">
      <alignment horizontal="right"/>
    </xf>
    <xf numFmtId="2" fontId="11" fillId="0" borderId="24" xfId="0" applyNumberFormat="1" applyFont="1" applyBorder="1" applyAlignment="1">
      <alignment horizontal="right"/>
    </xf>
    <xf numFmtId="3" fontId="11" fillId="0" borderId="5" xfId="0" applyNumberFormat="1" applyFont="1" applyBorder="1" applyAlignment="1">
      <alignment horizontal="right"/>
    </xf>
    <xf numFmtId="1" fontId="11" fillId="0" borderId="24" xfId="0" applyNumberFormat="1" applyFont="1" applyBorder="1" applyAlignment="1">
      <alignment horizontal="right"/>
    </xf>
    <xf numFmtId="3" fontId="11" fillId="0" borderId="36" xfId="0" applyNumberFormat="1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164" fontId="11" fillId="0" borderId="12" xfId="0" applyNumberFormat="1" applyFont="1" applyBorder="1" applyAlignment="1">
      <alignment horizontal="right"/>
    </xf>
    <xf numFmtId="164" fontId="11" fillId="0" borderId="36" xfId="0" applyNumberFormat="1" applyFont="1" applyBorder="1" applyAlignment="1">
      <alignment horizontal="right"/>
    </xf>
    <xf numFmtId="164" fontId="11" fillId="0" borderId="17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2" fontId="11" fillId="0" borderId="18" xfId="0" applyNumberFormat="1" applyFont="1" applyBorder="1" applyAlignment="1">
      <alignment horizontal="right"/>
    </xf>
    <xf numFmtId="3" fontId="11" fillId="0" borderId="7" xfId="0" applyNumberFormat="1" applyFont="1" applyBorder="1" applyAlignment="1">
      <alignment horizontal="right"/>
    </xf>
    <xf numFmtId="1" fontId="11" fillId="0" borderId="18" xfId="0" applyNumberFormat="1" applyFont="1" applyBorder="1" applyAlignment="1">
      <alignment horizontal="right"/>
    </xf>
    <xf numFmtId="3" fontId="18" fillId="0" borderId="16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right"/>
    </xf>
    <xf numFmtId="3" fontId="18" fillId="0" borderId="63" xfId="0" applyNumberFormat="1" applyFont="1" applyBorder="1" applyAlignment="1">
      <alignment horizontal="left" vertical="center"/>
    </xf>
    <xf numFmtId="3" fontId="18" fillId="0" borderId="61" xfId="0" applyNumberFormat="1" applyFont="1" applyBorder="1" applyAlignment="1">
      <alignment horizontal="left" vertical="center"/>
    </xf>
    <xf numFmtId="2" fontId="18" fillId="0" borderId="62" xfId="0" applyNumberFormat="1" applyFont="1" applyBorder="1" applyAlignment="1">
      <alignment horizontal="left" vertical="center"/>
    </xf>
    <xf numFmtId="164" fontId="11" fillId="0" borderId="40" xfId="0" applyNumberFormat="1" applyFont="1" applyBorder="1" applyAlignment="1">
      <alignment horizontal="right"/>
    </xf>
    <xf numFmtId="164" fontId="11" fillId="0" borderId="41" xfId="0" applyNumberFormat="1" applyFont="1" applyBorder="1" applyAlignment="1">
      <alignment horizontal="right"/>
    </xf>
    <xf numFmtId="164" fontId="11" fillId="0" borderId="43" xfId="0" applyNumberFormat="1" applyFont="1" applyBorder="1" applyAlignment="1">
      <alignment horizontal="right"/>
    </xf>
    <xf numFmtId="3" fontId="11" fillId="0" borderId="62" xfId="0" applyNumberFormat="1" applyFont="1" applyBorder="1" applyAlignment="1">
      <alignment horizontal="right"/>
    </xf>
    <xf numFmtId="3" fontId="11" fillId="0" borderId="61" xfId="0" applyNumberFormat="1" applyFont="1" applyBorder="1" applyAlignment="1">
      <alignment horizontal="right"/>
    </xf>
    <xf numFmtId="1" fontId="11" fillId="0" borderId="54" xfId="0" applyNumberFormat="1" applyFont="1" applyBorder="1" applyAlignment="1">
      <alignment horizontal="right"/>
    </xf>
    <xf numFmtId="0" fontId="14" fillId="0" borderId="53" xfId="0" applyFont="1" applyBorder="1" applyAlignment="1">
      <alignment horizontal="center" vertical="center" wrapText="1"/>
    </xf>
    <xf numFmtId="4" fontId="29" fillId="0" borderId="6" xfId="0" applyNumberFormat="1" applyFont="1" applyBorder="1" applyAlignment="1">
      <alignment horizontal="center" vertical="center" wrapText="1"/>
    </xf>
    <xf numFmtId="0" fontId="11" fillId="0" borderId="1" xfId="3" applyFont="1" applyFill="1" applyBorder="1" applyAlignment="1" applyProtection="1"/>
    <xf numFmtId="0" fontId="11" fillId="0" borderId="0" xfId="3" applyFont="1" applyFill="1" applyBorder="1" applyAlignment="1" applyProtection="1"/>
    <xf numFmtId="4" fontId="1" fillId="0" borderId="43" xfId="0" applyNumberFormat="1" applyFont="1" applyBorder="1"/>
    <xf numFmtId="4" fontId="1" fillId="0" borderId="0" xfId="0" applyNumberFormat="1" applyFont="1" applyBorder="1" applyAlignment="1">
      <alignment horizontal="center"/>
    </xf>
    <xf numFmtId="1" fontId="1" fillId="0" borderId="42" xfId="0" applyNumberFormat="1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4" fontId="1" fillId="0" borderId="1" xfId="0" applyNumberFormat="1" applyFont="1" applyBorder="1"/>
    <xf numFmtId="4" fontId="1" fillId="0" borderId="52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1" fontId="1" fillId="2" borderId="29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right"/>
    </xf>
    <xf numFmtId="1" fontId="1" fillId="0" borderId="29" xfId="0" applyNumberFormat="1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4" fontId="1" fillId="0" borderId="17" xfId="0" applyNumberFormat="1" applyFont="1" applyBorder="1"/>
    <xf numFmtId="4" fontId="1" fillId="0" borderId="51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4" fontId="1" fillId="0" borderId="34" xfId="0" applyNumberFormat="1" applyFont="1" applyBorder="1" applyAlignment="1">
      <alignment horizontal="center"/>
    </xf>
    <xf numFmtId="4" fontId="1" fillId="0" borderId="14" xfId="0" applyNumberFormat="1" applyFont="1" applyBorder="1"/>
    <xf numFmtId="0" fontId="1" fillId="0" borderId="13" xfId="0" applyFont="1" applyBorder="1"/>
    <xf numFmtId="4" fontId="1" fillId="0" borderId="36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" fontId="1" fillId="0" borderId="23" xfId="0" applyNumberFormat="1" applyFont="1" applyBorder="1"/>
    <xf numFmtId="4" fontId="1" fillId="0" borderId="15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4" fontId="1" fillId="0" borderId="37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right"/>
    </xf>
    <xf numFmtId="1" fontId="1" fillId="2" borderId="30" xfId="0" applyNumberFormat="1" applyFont="1" applyFill="1" applyBorder="1" applyAlignment="1">
      <alignment horizontal="center"/>
    </xf>
    <xf numFmtId="1" fontId="1" fillId="2" borderId="28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4" fontId="1" fillId="2" borderId="29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right"/>
    </xf>
    <xf numFmtId="4" fontId="1" fillId="9" borderId="5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/>
    </xf>
    <xf numFmtId="4" fontId="1" fillId="2" borderId="1" xfId="0" applyNumberFormat="1" applyFont="1" applyFill="1" applyBorder="1"/>
    <xf numFmtId="4" fontId="1" fillId="2" borderId="23" xfId="0" applyNumberFormat="1" applyFont="1" applyFill="1" applyBorder="1"/>
    <xf numFmtId="4" fontId="1" fillId="2" borderId="17" xfId="0" applyNumberFormat="1" applyFont="1" applyFill="1" applyBorder="1"/>
    <xf numFmtId="4" fontId="1" fillId="2" borderId="43" xfId="0" applyNumberFormat="1" applyFont="1" applyFill="1" applyBorder="1"/>
    <xf numFmtId="4" fontId="1" fillId="2" borderId="42" xfId="0" applyNumberFormat="1" applyFont="1" applyFill="1" applyBorder="1" applyAlignment="1">
      <alignment horizontal="center"/>
    </xf>
    <xf numFmtId="1" fontId="1" fillId="0" borderId="43" xfId="0" applyNumberFormat="1" applyFont="1" applyBorder="1" applyAlignment="1">
      <alignment horizontal="right"/>
    </xf>
    <xf numFmtId="4" fontId="1" fillId="0" borderId="65" xfId="0" applyNumberFormat="1" applyFont="1" applyBorder="1" applyAlignment="1">
      <alignment horizontal="center"/>
    </xf>
    <xf numFmtId="4" fontId="1" fillId="0" borderId="8" xfId="0" applyNumberFormat="1" applyFont="1" applyBorder="1"/>
    <xf numFmtId="1" fontId="1" fillId="0" borderId="65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4" fontId="1" fillId="7" borderId="56" xfId="0" applyNumberFormat="1" applyFont="1" applyFill="1" applyBorder="1" applyAlignment="1">
      <alignment horizontal="center"/>
    </xf>
    <xf numFmtId="4" fontId="1" fillId="0" borderId="55" xfId="0" applyNumberFormat="1" applyFont="1" applyBorder="1" applyAlignment="1">
      <alignment horizontal="center"/>
    </xf>
    <xf numFmtId="1" fontId="1" fillId="0" borderId="55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51" xfId="0" applyFont="1" applyBorder="1"/>
    <xf numFmtId="49" fontId="1" fillId="0" borderId="0" xfId="0" applyNumberFormat="1" applyFont="1" applyBorder="1" applyAlignment="1">
      <alignment horizontal="right"/>
    </xf>
    <xf numFmtId="0" fontId="1" fillId="0" borderId="52" xfId="0" applyFont="1" applyBorder="1"/>
    <xf numFmtId="164" fontId="29" fillId="0" borderId="13" xfId="0" applyNumberFormat="1" applyFont="1" applyBorder="1" applyAlignment="1">
      <alignment horizontal="center" vertical="center" wrapText="1"/>
    </xf>
    <xf numFmtId="0" fontId="5" fillId="3" borderId="46" xfId="0" applyFont="1" applyFill="1" applyBorder="1" applyAlignment="1">
      <alignment wrapText="1"/>
    </xf>
    <xf numFmtId="3" fontId="11" fillId="0" borderId="63" xfId="0" applyNumberFormat="1" applyFont="1" applyBorder="1" applyAlignment="1">
      <alignment horizontal="right"/>
    </xf>
    <xf numFmtId="2" fontId="11" fillId="0" borderId="62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26" fillId="0" borderId="46" xfId="0" applyFont="1" applyBorder="1"/>
    <xf numFmtId="2" fontId="22" fillId="0" borderId="23" xfId="0" applyNumberFormat="1" applyFont="1" applyBorder="1"/>
    <xf numFmtId="2" fontId="22" fillId="0" borderId="20" xfId="0" applyNumberFormat="1" applyFont="1" applyBorder="1"/>
    <xf numFmtId="2" fontId="22" fillId="0" borderId="1" xfId="0" applyNumberFormat="1" applyFont="1" applyBorder="1"/>
    <xf numFmtId="2" fontId="22" fillId="0" borderId="17" xfId="0" applyNumberFormat="1" applyFont="1" applyBorder="1"/>
    <xf numFmtId="2" fontId="22" fillId="0" borderId="61" xfId="0" applyNumberFormat="1" applyFont="1" applyBorder="1"/>
    <xf numFmtId="3" fontId="29" fillId="0" borderId="16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textRotation="90"/>
    </xf>
    <xf numFmtId="0" fontId="23" fillId="0" borderId="23" xfId="0" applyFont="1" applyBorder="1" applyAlignment="1">
      <alignment textRotation="90"/>
    </xf>
    <xf numFmtId="0" fontId="23" fillId="0" borderId="23" xfId="0" applyFont="1" applyBorder="1" applyAlignment="1">
      <alignment textRotation="90" wrapText="1"/>
    </xf>
    <xf numFmtId="0" fontId="15" fillId="0" borderId="49" xfId="0" applyFont="1" applyBorder="1" applyAlignment="1">
      <alignment horizontal="center" vertical="center" wrapText="1"/>
    </xf>
    <xf numFmtId="0" fontId="15" fillId="0" borderId="75" xfId="0" applyFont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165" fontId="23" fillId="0" borderId="38" xfId="0" applyNumberFormat="1" applyFont="1" applyBorder="1" applyAlignment="1"/>
    <xf numFmtId="165" fontId="23" fillId="0" borderId="19" xfId="0" applyNumberFormat="1" applyFont="1" applyBorder="1" applyAlignment="1"/>
    <xf numFmtId="2" fontId="23" fillId="0" borderId="20" xfId="0" applyNumberFormat="1" applyFont="1" applyBorder="1" applyAlignment="1">
      <alignment wrapText="1"/>
    </xf>
    <xf numFmtId="2" fontId="31" fillId="0" borderId="13" xfId="0" applyNumberFormat="1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2" fontId="31" fillId="0" borderId="16" xfId="0" applyNumberFormat="1" applyFont="1" applyBorder="1" applyAlignment="1">
      <alignment horizontal="center" vertical="center" wrapText="1"/>
    </xf>
    <xf numFmtId="2" fontId="31" fillId="0" borderId="3" xfId="0" applyNumberFormat="1" applyFont="1" applyBorder="1" applyAlignment="1">
      <alignment horizontal="center" vertical="center" wrapText="1"/>
    </xf>
    <xf numFmtId="1" fontId="31" fillId="0" borderId="13" xfId="0" applyNumberFormat="1" applyFont="1" applyBorder="1" applyAlignment="1">
      <alignment horizontal="center" vertical="center" wrapText="1"/>
    </xf>
    <xf numFmtId="2" fontId="31" fillId="0" borderId="19" xfId="0" applyNumberFormat="1" applyFont="1" applyBorder="1" applyAlignment="1">
      <alignment horizontal="center" vertical="center" wrapText="1"/>
    </xf>
    <xf numFmtId="2" fontId="31" fillId="0" borderId="38" xfId="0" applyNumberFormat="1" applyFont="1" applyBorder="1" applyAlignment="1">
      <alignment horizontal="center" vertical="center" wrapText="1"/>
    </xf>
    <xf numFmtId="1" fontId="31" fillId="0" borderId="19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4" fontId="29" fillId="0" borderId="38" xfId="0" applyNumberFormat="1" applyFont="1" applyBorder="1" applyAlignment="1">
      <alignment horizontal="right"/>
    </xf>
    <xf numFmtId="4" fontId="29" fillId="0" borderId="19" xfId="0" applyNumberFormat="1" applyFont="1" applyBorder="1" applyAlignment="1">
      <alignment horizontal="right"/>
    </xf>
    <xf numFmtId="2" fontId="29" fillId="0" borderId="6" xfId="0" applyNumberFormat="1" applyFont="1" applyBorder="1" applyAlignment="1">
      <alignment horizontal="right"/>
    </xf>
    <xf numFmtId="4" fontId="29" fillId="0" borderId="3" xfId="0" applyNumberFormat="1" applyFont="1" applyBorder="1" applyAlignment="1">
      <alignment horizontal="right"/>
    </xf>
    <xf numFmtId="3" fontId="29" fillId="0" borderId="19" xfId="0" applyNumberFormat="1" applyFont="1" applyBorder="1" applyAlignment="1">
      <alignment horizontal="right"/>
    </xf>
    <xf numFmtId="2" fontId="29" fillId="0" borderId="20" xfId="0" applyNumberFormat="1" applyFont="1" applyBorder="1" applyAlignment="1">
      <alignment horizontal="right"/>
    </xf>
    <xf numFmtId="2" fontId="29" fillId="0" borderId="3" xfId="0" applyNumberFormat="1" applyFont="1" applyBorder="1" applyAlignment="1">
      <alignment horizontal="right"/>
    </xf>
    <xf numFmtId="2" fontId="29" fillId="0" borderId="19" xfId="0" applyNumberFormat="1" applyFont="1" applyBorder="1" applyAlignment="1">
      <alignment horizontal="right"/>
    </xf>
    <xf numFmtId="1" fontId="29" fillId="0" borderId="20" xfId="0" applyNumberFormat="1" applyFont="1" applyBorder="1" applyAlignment="1">
      <alignment horizontal="right"/>
    </xf>
    <xf numFmtId="0" fontId="22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7" fillId="0" borderId="65" xfId="0" applyFont="1" applyBorder="1" applyAlignment="1">
      <alignment horizontal="center" wrapText="1"/>
    </xf>
    <xf numFmtId="0" fontId="7" fillId="0" borderId="66" xfId="0" applyFont="1" applyBorder="1" applyAlignment="1">
      <alignment horizontal="center" wrapText="1"/>
    </xf>
    <xf numFmtId="0" fontId="7" fillId="0" borderId="67" xfId="0" applyFont="1" applyBorder="1" applyAlignment="1">
      <alignment horizont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right" vertical="center"/>
    </xf>
    <xf numFmtId="0" fontId="2" fillId="0" borderId="21" xfId="0" applyFont="1" applyBorder="1" applyAlignment="1"/>
    <xf numFmtId="0" fontId="9" fillId="0" borderId="0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10" fillId="0" borderId="68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</cellXfs>
  <cellStyles count="4">
    <cellStyle name="Excel Built-in Normal" xfId="1"/>
    <cellStyle name="Excel Built-in Normal 2" xfId="2"/>
    <cellStyle name="Обычный" xfId="0" builtinId="0"/>
    <cellStyle name="Обычный 2" xfId="3"/>
  </cellStyles>
  <dxfs count="50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Medium9"/>
  <colors>
    <mruColors>
      <color rgb="FFFFFF66"/>
      <color rgb="FFCCFF99"/>
      <color rgb="FFFFCCCC"/>
      <color rgb="FFCCFF66"/>
      <color rgb="FFFFFF00"/>
      <color rgb="FFFFFF3B"/>
      <color rgb="FFC5D9F1"/>
      <color rgb="FFB3FFB3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Сохранение качества педагогического коллектива</a:t>
            </a:r>
          </a:p>
        </c:rich>
      </c:tx>
      <c:layout>
        <c:manualLayout>
          <c:xMode val="edge"/>
          <c:yMode val="edge"/>
          <c:x val="0.39537915484141717"/>
          <c:y val="1.281531669006490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483897521098468E-2"/>
          <c:y val="0.1200238051638894"/>
          <c:w val="0.97481497078023027"/>
          <c:h val="0.54825234621135388"/>
        </c:manualLayout>
      </c:layout>
      <c:lineChart>
        <c:grouping val="standard"/>
        <c:varyColors val="0"/>
        <c:ser>
          <c:idx val="0"/>
          <c:order val="0"/>
          <c:tx>
            <c:v>Коэфициент качества педагогического коллектива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'2022-2023 свод'!$B$7:$B$123</c:f>
              <c:strCache>
                <c:ptCount val="117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МБОУ Лицей № 28</c:v>
                </c:pt>
                <c:pt idx="6">
                  <c:v>МАОУ СШ  № 12</c:v>
                </c:pt>
                <c:pt idx="7">
                  <c:v>МАУ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МБОУ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МБОУ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МБОУ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МБОУ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СВЕРДЛОВСКИЙ РАЙОН</c:v>
                </c:pt>
                <c:pt idx="62">
                  <c:v>МАОУ Гимназия № 14</c:v>
                </c:pt>
                <c:pt idx="63">
                  <c:v>МАОУ Лицей № 9 "Лидер"</c:v>
                </c:pt>
                <c:pt idx="64">
                  <c:v>МБОУ СШ № 6</c:v>
                </c:pt>
                <c:pt idx="65">
                  <c:v>МАОУ СШ № 17</c:v>
                </c:pt>
                <c:pt idx="66">
                  <c:v>МАОУ СШ № 23</c:v>
                </c:pt>
                <c:pt idx="67">
                  <c:v>МБОУ СШ № 34</c:v>
                </c:pt>
                <c:pt idx="68">
                  <c:v>МБОУ СШ № 42</c:v>
                </c:pt>
                <c:pt idx="69">
                  <c:v>МБОУ СШ № 45</c:v>
                </c:pt>
                <c:pt idx="70">
                  <c:v>МБОУ СШ № 62</c:v>
                </c:pt>
                <c:pt idx="71">
                  <c:v>МАОУ СШ № 76</c:v>
                </c:pt>
                <c:pt idx="72">
                  <c:v>МБОУ СШ № 78</c:v>
                </c:pt>
                <c:pt idx="73">
                  <c:v>МАОУ СШ № 93</c:v>
                </c:pt>
                <c:pt idx="74">
                  <c:v>МАОУ СШ № 137</c:v>
                </c:pt>
                <c:pt idx="75">
                  <c:v>М&lt;ОУ СШ № 158</c:v>
                </c:pt>
                <c:pt idx="76">
                  <c:v>СОВЕТСКИЙ РАЙОН</c:v>
                </c:pt>
                <c:pt idx="77">
                  <c:v>МАОУ СШ № 1</c:v>
                </c:pt>
                <c:pt idx="78">
                  <c:v>МБОУ СШ № 2</c:v>
                </c:pt>
                <c:pt idx="79">
                  <c:v>МБОУ СШ № 5</c:v>
                </c:pt>
                <c:pt idx="80">
                  <c:v>МАОУ СШ № 7</c:v>
                </c:pt>
                <c:pt idx="81">
                  <c:v>МБОУ СШ № 18</c:v>
                </c:pt>
                <c:pt idx="82">
                  <c:v>МАОУ СШ № 24</c:v>
                </c:pt>
                <c:pt idx="83">
                  <c:v>МБОУ СШ № 56</c:v>
                </c:pt>
                <c:pt idx="84">
                  <c:v>МБОУ СШ № 66</c:v>
                </c:pt>
                <c:pt idx="85">
                  <c:v>МБОУ СШ № 69</c:v>
                </c:pt>
                <c:pt idx="86">
                  <c:v>МАОУ СШ № 85</c:v>
                </c:pt>
                <c:pt idx="87">
                  <c:v>МБОУ СШ № 91</c:v>
                </c:pt>
                <c:pt idx="88">
                  <c:v>МБОУ СШ № 98</c:v>
                </c:pt>
                <c:pt idx="89">
                  <c:v>МАОУ СШ № 108</c:v>
                </c:pt>
                <c:pt idx="90">
                  <c:v>МАОУ СШ № 115</c:v>
                </c:pt>
                <c:pt idx="91">
                  <c:v>МАОУ СШ № 121</c:v>
                </c:pt>
                <c:pt idx="92">
                  <c:v>МБОУ СШ № 129</c:v>
                </c:pt>
                <c:pt idx="93">
                  <c:v>МАОУ СШ № 134</c:v>
                </c:pt>
                <c:pt idx="94">
                  <c:v>МАОУ СШ № 139</c:v>
                </c:pt>
                <c:pt idx="95">
                  <c:v>МАОУ СШ № 141</c:v>
                </c:pt>
                <c:pt idx="96">
                  <c:v>МАОУ СШ № 143</c:v>
                </c:pt>
                <c:pt idx="97">
                  <c:v>МАОУ СШ № 144</c:v>
                </c:pt>
                <c:pt idx="98">
                  <c:v>МАОУ СШ № 145</c:v>
                </c:pt>
                <c:pt idx="99">
                  <c:v>МБОУ СШ № 147</c:v>
                </c:pt>
                <c:pt idx="100">
                  <c:v>МАОУ СШ № 149</c:v>
                </c:pt>
                <c:pt idx="101">
                  <c:v>МАОУ СШ № 150</c:v>
                </c:pt>
                <c:pt idx="102">
                  <c:v>МАОУ СШ № 151</c:v>
                </c:pt>
                <c:pt idx="103">
                  <c:v>МАОУ СШ № 152 </c:v>
                </c:pt>
                <c:pt idx="104">
                  <c:v>МАОУ СШ № 154</c:v>
                </c:pt>
                <c:pt idx="105">
                  <c:v>МБОУ СШ № 156</c:v>
                </c:pt>
                <c:pt idx="106">
                  <c:v>МБОУ СШ № 157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 Гимназия № 16</c:v>
                </c:pt>
                <c:pt idx="110">
                  <c:v>МБОУ Лицей № 2</c:v>
                </c:pt>
                <c:pt idx="111">
                  <c:v>МБОУ СШ № 4</c:v>
                </c:pt>
                <c:pt idx="112">
                  <c:v>МБОУ СШ № 10</c:v>
                </c:pt>
                <c:pt idx="113">
                  <c:v>МБОУ СШ № 27</c:v>
                </c:pt>
                <c:pt idx="114">
                  <c:v>МБОУ СШ № 51</c:v>
                </c:pt>
                <c:pt idx="115">
                  <c:v>МАОУ СШ "Комплекс "Покровский"</c:v>
                </c:pt>
                <c:pt idx="116">
                  <c:v>МБОУ СШ № 155</c:v>
                </c:pt>
              </c:strCache>
            </c:strRef>
          </c:cat>
          <c:val>
            <c:numRef>
              <c:f>'2022-2023 свод'!$F$7:$F$123</c:f>
              <c:numCache>
                <c:formatCode>#,##0.00</c:formatCode>
                <c:ptCount val="117"/>
                <c:pt idx="0">
                  <c:v>0.60772112248302745</c:v>
                </c:pt>
                <c:pt idx="1">
                  <c:v>0.56000000000000005</c:v>
                </c:pt>
                <c:pt idx="2">
                  <c:v>0.59459459459459463</c:v>
                </c:pt>
                <c:pt idx="3">
                  <c:v>0.58888888888888891</c:v>
                </c:pt>
                <c:pt idx="4">
                  <c:v>0.75</c:v>
                </c:pt>
                <c:pt idx="5">
                  <c:v>0.7567567567567568</c:v>
                </c:pt>
                <c:pt idx="6">
                  <c:v>0.30612244897959184</c:v>
                </c:pt>
                <c:pt idx="7">
                  <c:v>0.77027027027027029</c:v>
                </c:pt>
                <c:pt idx="8">
                  <c:v>0.5</c:v>
                </c:pt>
                <c:pt idx="9">
                  <c:v>0.6428571428571429</c:v>
                </c:pt>
                <c:pt idx="10">
                  <c:v>0.74418176184053519</c:v>
                </c:pt>
                <c:pt idx="11">
                  <c:v>0.74576271186440679</c:v>
                </c:pt>
                <c:pt idx="12">
                  <c:v>0.71153846153846156</c:v>
                </c:pt>
                <c:pt idx="13">
                  <c:v>0.85483870967741937</c:v>
                </c:pt>
                <c:pt idx="14">
                  <c:v>0.85245901639344257</c:v>
                </c:pt>
                <c:pt idx="15">
                  <c:v>0.76249999999999996</c:v>
                </c:pt>
                <c:pt idx="16">
                  <c:v>0.7142857142857143</c:v>
                </c:pt>
                <c:pt idx="17">
                  <c:v>0.84</c:v>
                </c:pt>
                <c:pt idx="18">
                  <c:v>0.68085106382978722</c:v>
                </c:pt>
                <c:pt idx="19">
                  <c:v>0.63793103448275867</c:v>
                </c:pt>
                <c:pt idx="20">
                  <c:v>0.72222222222222221</c:v>
                </c:pt>
                <c:pt idx="21">
                  <c:v>0.63636363636363635</c:v>
                </c:pt>
                <c:pt idx="22">
                  <c:v>0.77142857142857146</c:v>
                </c:pt>
                <c:pt idx="23">
                  <c:v>0.70564122739825152</c:v>
                </c:pt>
                <c:pt idx="24">
                  <c:v>0.43661971830985913</c:v>
                </c:pt>
                <c:pt idx="25">
                  <c:v>0.72368421052631582</c:v>
                </c:pt>
                <c:pt idx="26">
                  <c:v>0.89189189189189189</c:v>
                </c:pt>
                <c:pt idx="27">
                  <c:v>0.7192982456140351</c:v>
                </c:pt>
                <c:pt idx="28">
                  <c:v>0.80327868852459017</c:v>
                </c:pt>
                <c:pt idx="29">
                  <c:v>0.48717948717948717</c:v>
                </c:pt>
                <c:pt idx="30">
                  <c:v>0.61224489795918369</c:v>
                </c:pt>
                <c:pt idx="31">
                  <c:v>0.69696969696969702</c:v>
                </c:pt>
                <c:pt idx="32">
                  <c:v>0.72</c:v>
                </c:pt>
                <c:pt idx="33">
                  <c:v>0.75</c:v>
                </c:pt>
                <c:pt idx="34">
                  <c:v>0.68604651162790697</c:v>
                </c:pt>
                <c:pt idx="35">
                  <c:v>0.84782608695652173</c:v>
                </c:pt>
                <c:pt idx="36">
                  <c:v>0.828125</c:v>
                </c:pt>
                <c:pt idx="37">
                  <c:v>0.81081081081081086</c:v>
                </c:pt>
                <c:pt idx="38">
                  <c:v>0.78048780487804881</c:v>
                </c:pt>
                <c:pt idx="39">
                  <c:v>0.58461538461538465</c:v>
                </c:pt>
                <c:pt idx="40">
                  <c:v>0.61682242990654201</c:v>
                </c:pt>
                <c:pt idx="41">
                  <c:v>0.57849895414316033</c:v>
                </c:pt>
                <c:pt idx="42">
                  <c:v>0.62068965517241381</c:v>
                </c:pt>
                <c:pt idx="43">
                  <c:v>0.80645161290322576</c:v>
                </c:pt>
                <c:pt idx="44">
                  <c:v>0.38053097345132741</c:v>
                </c:pt>
                <c:pt idx="45">
                  <c:v>0.58267716535433067</c:v>
                </c:pt>
                <c:pt idx="46">
                  <c:v>0.60273972602739723</c:v>
                </c:pt>
                <c:pt idx="47">
                  <c:v>0.70588235294117652</c:v>
                </c:pt>
                <c:pt idx="48">
                  <c:v>0.21052631578947367</c:v>
                </c:pt>
                <c:pt idx="49">
                  <c:v>0.48888888888888887</c:v>
                </c:pt>
                <c:pt idx="50">
                  <c:v>0.73684210526315785</c:v>
                </c:pt>
                <c:pt idx="51">
                  <c:v>0.43478260869565216</c:v>
                </c:pt>
                <c:pt idx="52">
                  <c:v>0.6333333333333333</c:v>
                </c:pt>
                <c:pt idx="53">
                  <c:v>0.36363636363636365</c:v>
                </c:pt>
                <c:pt idx="54">
                  <c:v>0.65625</c:v>
                </c:pt>
                <c:pt idx="55">
                  <c:v>0.58823529411764708</c:v>
                </c:pt>
                <c:pt idx="56">
                  <c:v>0.58695652173913049</c:v>
                </c:pt>
                <c:pt idx="57">
                  <c:v>0.47619047619047616</c:v>
                </c:pt>
                <c:pt idx="58">
                  <c:v>0.80645161290322576</c:v>
                </c:pt>
                <c:pt idx="59">
                  <c:v>0.71830985915492962</c:v>
                </c:pt>
                <c:pt idx="60">
                  <c:v>0.59210526315789469</c:v>
                </c:pt>
                <c:pt idx="61">
                  <c:v>0.61049550141254671</c:v>
                </c:pt>
                <c:pt idx="62">
                  <c:v>0.72222222222222221</c:v>
                </c:pt>
                <c:pt idx="63">
                  <c:v>0.48421052631578948</c:v>
                </c:pt>
                <c:pt idx="64" formatCode="0.00">
                  <c:v>0.5056179775280899</c:v>
                </c:pt>
                <c:pt idx="65" formatCode="0.00">
                  <c:v>0.67924528301886788</c:v>
                </c:pt>
                <c:pt idx="66" formatCode="0.00">
                  <c:v>0.68627450980392157</c:v>
                </c:pt>
                <c:pt idx="67" formatCode="0.00">
                  <c:v>0.54166666666666663</c:v>
                </c:pt>
                <c:pt idx="68" formatCode="0.00">
                  <c:v>0.62222222222222223</c:v>
                </c:pt>
                <c:pt idx="69" formatCode="0.00">
                  <c:v>0.71875</c:v>
                </c:pt>
                <c:pt idx="70" formatCode="0.00">
                  <c:v>0.58974358974358976</c:v>
                </c:pt>
                <c:pt idx="71" formatCode="0.00">
                  <c:v>0.77450980392156865</c:v>
                </c:pt>
                <c:pt idx="72" formatCode="0.00">
                  <c:v>0.47619047619047616</c:v>
                </c:pt>
                <c:pt idx="73">
                  <c:v>0.48571428571428571</c:v>
                </c:pt>
                <c:pt idx="74" formatCode="0.00">
                  <c:v>0.78688524590163933</c:v>
                </c:pt>
                <c:pt idx="75" formatCode="0.00">
                  <c:v>0.47368421052631576</c:v>
                </c:pt>
                <c:pt idx="76">
                  <c:v>0.67213462586935457</c:v>
                </c:pt>
                <c:pt idx="77">
                  <c:v>0.66666666666666663</c:v>
                </c:pt>
                <c:pt idx="78">
                  <c:v>0.4838709677419355</c:v>
                </c:pt>
                <c:pt idx="79">
                  <c:v>0.87755102040816324</c:v>
                </c:pt>
                <c:pt idx="80">
                  <c:v>0.74626865671641796</c:v>
                </c:pt>
                <c:pt idx="81">
                  <c:v>0.72727272727272729</c:v>
                </c:pt>
                <c:pt idx="82">
                  <c:v>0.5977011494252874</c:v>
                </c:pt>
                <c:pt idx="83">
                  <c:v>0.66666666666666663</c:v>
                </c:pt>
                <c:pt idx="84">
                  <c:v>0.77419354838709675</c:v>
                </c:pt>
                <c:pt idx="85">
                  <c:v>0.67307692307692313</c:v>
                </c:pt>
                <c:pt idx="86">
                  <c:v>0.87272727272727268</c:v>
                </c:pt>
                <c:pt idx="87">
                  <c:v>0.7592592592592593</c:v>
                </c:pt>
                <c:pt idx="88">
                  <c:v>0.9</c:v>
                </c:pt>
                <c:pt idx="89">
                  <c:v>0.7407407407407407</c:v>
                </c:pt>
                <c:pt idx="90">
                  <c:v>0.76923076923076927</c:v>
                </c:pt>
                <c:pt idx="91">
                  <c:v>0.56603773584905659</c:v>
                </c:pt>
                <c:pt idx="92">
                  <c:v>0.66666666666666663</c:v>
                </c:pt>
                <c:pt idx="93">
                  <c:v>0.70149253731343286</c:v>
                </c:pt>
                <c:pt idx="94">
                  <c:v>0.51282051282051277</c:v>
                </c:pt>
                <c:pt idx="95">
                  <c:v>0.71186440677966101</c:v>
                </c:pt>
                <c:pt idx="96">
                  <c:v>0.76978417266187049</c:v>
                </c:pt>
                <c:pt idx="97">
                  <c:v>0.46666666666666667</c:v>
                </c:pt>
                <c:pt idx="98">
                  <c:v>0.7142857142857143</c:v>
                </c:pt>
                <c:pt idx="99">
                  <c:v>0.62295081967213117</c:v>
                </c:pt>
                <c:pt idx="100">
                  <c:v>0.69343065693430661</c:v>
                </c:pt>
                <c:pt idx="101">
                  <c:v>0.73599999999999999</c:v>
                </c:pt>
                <c:pt idx="102">
                  <c:v>0.7142857142857143</c:v>
                </c:pt>
                <c:pt idx="103">
                  <c:v>0.50420168067226889</c:v>
                </c:pt>
                <c:pt idx="104">
                  <c:v>0.54285714285714282</c:v>
                </c:pt>
                <c:pt idx="105">
                  <c:v>0.45689655172413796</c:v>
                </c:pt>
                <c:pt idx="106">
                  <c:v>0.52857142857142858</c:v>
                </c:pt>
                <c:pt idx="107">
                  <c:v>0.65127151906551195</c:v>
                </c:pt>
                <c:pt idx="108">
                  <c:v>0.86885245901639341</c:v>
                </c:pt>
                <c:pt idx="109">
                  <c:v>0.84482758620689657</c:v>
                </c:pt>
                <c:pt idx="110">
                  <c:v>0.6470588235294118</c:v>
                </c:pt>
                <c:pt idx="111">
                  <c:v>0.4</c:v>
                </c:pt>
                <c:pt idx="112">
                  <c:v>0.8</c:v>
                </c:pt>
                <c:pt idx="113">
                  <c:v>0.52941176470588236</c:v>
                </c:pt>
                <c:pt idx="114">
                  <c:v>0.46875</c:v>
                </c:pt>
                <c:pt idx="115">
                  <c:v>0.38934426229508196</c:v>
                </c:pt>
                <c:pt idx="116">
                  <c:v>0.33333333333333331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'2022-2023 свод'!$B$7:$B$123</c:f>
              <c:strCache>
                <c:ptCount val="117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МБОУ Лицей № 28</c:v>
                </c:pt>
                <c:pt idx="6">
                  <c:v>МАОУ СШ  № 12</c:v>
                </c:pt>
                <c:pt idx="7">
                  <c:v>МАУ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МБОУ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МБОУ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МБОУ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МБОУ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СВЕРДЛОВСКИЙ РАЙОН</c:v>
                </c:pt>
                <c:pt idx="62">
                  <c:v>МАОУ Гимназия № 14</c:v>
                </c:pt>
                <c:pt idx="63">
                  <c:v>МАОУ Лицей № 9 "Лидер"</c:v>
                </c:pt>
                <c:pt idx="64">
                  <c:v>МБОУ СШ № 6</c:v>
                </c:pt>
                <c:pt idx="65">
                  <c:v>МАОУ СШ № 17</c:v>
                </c:pt>
                <c:pt idx="66">
                  <c:v>МАОУ СШ № 23</c:v>
                </c:pt>
                <c:pt idx="67">
                  <c:v>МБОУ СШ № 34</c:v>
                </c:pt>
                <c:pt idx="68">
                  <c:v>МБОУ СШ № 42</c:v>
                </c:pt>
                <c:pt idx="69">
                  <c:v>МБОУ СШ № 45</c:v>
                </c:pt>
                <c:pt idx="70">
                  <c:v>МБОУ СШ № 62</c:v>
                </c:pt>
                <c:pt idx="71">
                  <c:v>МАОУ СШ № 76</c:v>
                </c:pt>
                <c:pt idx="72">
                  <c:v>МБОУ СШ № 78</c:v>
                </c:pt>
                <c:pt idx="73">
                  <c:v>МАОУ СШ № 93</c:v>
                </c:pt>
                <c:pt idx="74">
                  <c:v>МАОУ СШ № 137</c:v>
                </c:pt>
                <c:pt idx="75">
                  <c:v>М&lt;ОУ СШ № 158</c:v>
                </c:pt>
                <c:pt idx="76">
                  <c:v>СОВЕТСКИЙ РАЙОН</c:v>
                </c:pt>
                <c:pt idx="77">
                  <c:v>МАОУ СШ № 1</c:v>
                </c:pt>
                <c:pt idx="78">
                  <c:v>МБОУ СШ № 2</c:v>
                </c:pt>
                <c:pt idx="79">
                  <c:v>МБОУ СШ № 5</c:v>
                </c:pt>
                <c:pt idx="80">
                  <c:v>МАОУ СШ № 7</c:v>
                </c:pt>
                <c:pt idx="81">
                  <c:v>МБОУ СШ № 18</c:v>
                </c:pt>
                <c:pt idx="82">
                  <c:v>МАОУ СШ № 24</c:v>
                </c:pt>
                <c:pt idx="83">
                  <c:v>МБОУ СШ № 56</c:v>
                </c:pt>
                <c:pt idx="84">
                  <c:v>МБОУ СШ № 66</c:v>
                </c:pt>
                <c:pt idx="85">
                  <c:v>МБОУ СШ № 69</c:v>
                </c:pt>
                <c:pt idx="86">
                  <c:v>МАОУ СШ № 85</c:v>
                </c:pt>
                <c:pt idx="87">
                  <c:v>МБОУ СШ № 91</c:v>
                </c:pt>
                <c:pt idx="88">
                  <c:v>МБОУ СШ № 98</c:v>
                </c:pt>
                <c:pt idx="89">
                  <c:v>МАОУ СШ № 108</c:v>
                </c:pt>
                <c:pt idx="90">
                  <c:v>МАОУ СШ № 115</c:v>
                </c:pt>
                <c:pt idx="91">
                  <c:v>МАОУ СШ № 121</c:v>
                </c:pt>
                <c:pt idx="92">
                  <c:v>МБОУ СШ № 129</c:v>
                </c:pt>
                <c:pt idx="93">
                  <c:v>МАОУ СШ № 134</c:v>
                </c:pt>
                <c:pt idx="94">
                  <c:v>МАОУ СШ № 139</c:v>
                </c:pt>
                <c:pt idx="95">
                  <c:v>МАОУ СШ № 141</c:v>
                </c:pt>
                <c:pt idx="96">
                  <c:v>МАОУ СШ № 143</c:v>
                </c:pt>
                <c:pt idx="97">
                  <c:v>МАОУ СШ № 144</c:v>
                </c:pt>
                <c:pt idx="98">
                  <c:v>МАОУ СШ № 145</c:v>
                </c:pt>
                <c:pt idx="99">
                  <c:v>МБОУ СШ № 147</c:v>
                </c:pt>
                <c:pt idx="100">
                  <c:v>МАОУ СШ № 149</c:v>
                </c:pt>
                <c:pt idx="101">
                  <c:v>МАОУ СШ № 150</c:v>
                </c:pt>
                <c:pt idx="102">
                  <c:v>МАОУ СШ № 151</c:v>
                </c:pt>
                <c:pt idx="103">
                  <c:v>МАОУ СШ № 152 </c:v>
                </c:pt>
                <c:pt idx="104">
                  <c:v>МАОУ СШ № 154</c:v>
                </c:pt>
                <c:pt idx="105">
                  <c:v>МБОУ СШ № 156</c:v>
                </c:pt>
                <c:pt idx="106">
                  <c:v>МБОУ СШ № 157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 Гимназия № 16</c:v>
                </c:pt>
                <c:pt idx="110">
                  <c:v>МБОУ Лицей № 2</c:v>
                </c:pt>
                <c:pt idx="111">
                  <c:v>МБОУ СШ № 4</c:v>
                </c:pt>
                <c:pt idx="112">
                  <c:v>МБОУ СШ № 10</c:v>
                </c:pt>
                <c:pt idx="113">
                  <c:v>МБОУ СШ № 27</c:v>
                </c:pt>
                <c:pt idx="114">
                  <c:v>МБОУ СШ № 51</c:v>
                </c:pt>
                <c:pt idx="115">
                  <c:v>МАОУ СШ "Комплекс "Покровский"</c:v>
                </c:pt>
                <c:pt idx="116">
                  <c:v>МБОУ СШ № 155</c:v>
                </c:pt>
              </c:strCache>
            </c:strRef>
          </c:cat>
          <c:val>
            <c:numRef>
              <c:f>'2022-2023 свод'!$G$7:$G$123</c:f>
              <c:numCache>
                <c:formatCode>#,##0.00</c:formatCode>
                <c:ptCount val="117"/>
                <c:pt idx="0">
                  <c:v>0.64890551148970221</c:v>
                </c:pt>
                <c:pt idx="1">
                  <c:v>0.64890551148970221</c:v>
                </c:pt>
                <c:pt idx="2">
                  <c:v>0.64890551148970221</c:v>
                </c:pt>
                <c:pt idx="3">
                  <c:v>0.64890551148970221</c:v>
                </c:pt>
                <c:pt idx="4">
                  <c:v>0.64890551148970221</c:v>
                </c:pt>
                <c:pt idx="5">
                  <c:v>0.64890551148970221</c:v>
                </c:pt>
                <c:pt idx="6">
                  <c:v>0.64890551148970221</c:v>
                </c:pt>
                <c:pt idx="7">
                  <c:v>0.64890551148970221</c:v>
                </c:pt>
                <c:pt idx="8">
                  <c:v>0.64890551148970221</c:v>
                </c:pt>
                <c:pt idx="9">
                  <c:v>0.64890551148970221</c:v>
                </c:pt>
                <c:pt idx="10">
                  <c:v>0.64890551148970221</c:v>
                </c:pt>
                <c:pt idx="11">
                  <c:v>0.64890551148970221</c:v>
                </c:pt>
                <c:pt idx="12">
                  <c:v>0.64890551148970221</c:v>
                </c:pt>
                <c:pt idx="13">
                  <c:v>0.64890551148970221</c:v>
                </c:pt>
                <c:pt idx="14">
                  <c:v>0.64890551148970221</c:v>
                </c:pt>
                <c:pt idx="15">
                  <c:v>0.64890551148970221</c:v>
                </c:pt>
                <c:pt idx="16">
                  <c:v>0.64890551148970221</c:v>
                </c:pt>
                <c:pt idx="17">
                  <c:v>0.64890551148970221</c:v>
                </c:pt>
                <c:pt idx="18">
                  <c:v>0.64890551148970221</c:v>
                </c:pt>
                <c:pt idx="19">
                  <c:v>0.64890551148970221</c:v>
                </c:pt>
                <c:pt idx="20">
                  <c:v>0.64890551148970221</c:v>
                </c:pt>
                <c:pt idx="21">
                  <c:v>0.64890551148970221</c:v>
                </c:pt>
                <c:pt idx="22">
                  <c:v>0.64890551148970221</c:v>
                </c:pt>
                <c:pt idx="23">
                  <c:v>0.64890551148970221</c:v>
                </c:pt>
                <c:pt idx="24">
                  <c:v>0.64890551148970221</c:v>
                </c:pt>
                <c:pt idx="25">
                  <c:v>0.64890551148970221</c:v>
                </c:pt>
                <c:pt idx="26">
                  <c:v>0.64890551148970221</c:v>
                </c:pt>
                <c:pt idx="27">
                  <c:v>0.64890551148970221</c:v>
                </c:pt>
                <c:pt idx="28">
                  <c:v>0.64890551148970221</c:v>
                </c:pt>
                <c:pt idx="29">
                  <c:v>0.64890551148970221</c:v>
                </c:pt>
                <c:pt idx="30">
                  <c:v>0.64890551148970221</c:v>
                </c:pt>
                <c:pt idx="31">
                  <c:v>0.64890551148970221</c:v>
                </c:pt>
                <c:pt idx="32">
                  <c:v>0.64890551148970221</c:v>
                </c:pt>
                <c:pt idx="33">
                  <c:v>0.64890551148970221</c:v>
                </c:pt>
                <c:pt idx="34">
                  <c:v>0.64890551148970221</c:v>
                </c:pt>
                <c:pt idx="35">
                  <c:v>0.64890551148970221</c:v>
                </c:pt>
                <c:pt idx="36">
                  <c:v>0.64890551148970221</c:v>
                </c:pt>
                <c:pt idx="37">
                  <c:v>0.64890551148970221</c:v>
                </c:pt>
                <c:pt idx="38">
                  <c:v>0.64890551148970221</c:v>
                </c:pt>
                <c:pt idx="39">
                  <c:v>0.64890551148970221</c:v>
                </c:pt>
                <c:pt idx="40">
                  <c:v>0.64890551148970221</c:v>
                </c:pt>
                <c:pt idx="41">
                  <c:v>0.64890551148970221</c:v>
                </c:pt>
                <c:pt idx="42">
                  <c:v>0.64890551148970221</c:v>
                </c:pt>
                <c:pt idx="43">
                  <c:v>0.64890551148970221</c:v>
                </c:pt>
                <c:pt idx="44">
                  <c:v>0.64890551148970221</c:v>
                </c:pt>
                <c:pt idx="45">
                  <c:v>0.64890551148970221</c:v>
                </c:pt>
                <c:pt idx="46">
                  <c:v>0.64890551148970221</c:v>
                </c:pt>
                <c:pt idx="47">
                  <c:v>0.64890551148970221</c:v>
                </c:pt>
                <c:pt idx="48">
                  <c:v>0.64890551148970221</c:v>
                </c:pt>
                <c:pt idx="49">
                  <c:v>0.64890551148970221</c:v>
                </c:pt>
                <c:pt idx="50">
                  <c:v>0.64890551148970221</c:v>
                </c:pt>
                <c:pt idx="51">
                  <c:v>0.64890551148970221</c:v>
                </c:pt>
                <c:pt idx="52">
                  <c:v>0.64890551148970221</c:v>
                </c:pt>
                <c:pt idx="53">
                  <c:v>0.64890551148970221</c:v>
                </c:pt>
                <c:pt idx="54">
                  <c:v>0.64890551148970221</c:v>
                </c:pt>
                <c:pt idx="55">
                  <c:v>0.64890551148970221</c:v>
                </c:pt>
                <c:pt idx="56">
                  <c:v>0.64890551148970221</c:v>
                </c:pt>
                <c:pt idx="57">
                  <c:v>0.64890551148970221</c:v>
                </c:pt>
                <c:pt idx="58">
                  <c:v>0.64890551148970221</c:v>
                </c:pt>
                <c:pt idx="59">
                  <c:v>0.64890551148970221</c:v>
                </c:pt>
                <c:pt idx="60">
                  <c:v>0.64890551148970221</c:v>
                </c:pt>
                <c:pt idx="61">
                  <c:v>0.64890551148970221</c:v>
                </c:pt>
                <c:pt idx="62">
                  <c:v>0.64890551148970221</c:v>
                </c:pt>
                <c:pt idx="63">
                  <c:v>0.64890551148970221</c:v>
                </c:pt>
                <c:pt idx="64">
                  <c:v>0.64890551148970221</c:v>
                </c:pt>
                <c:pt idx="65">
                  <c:v>0.64890551148970221</c:v>
                </c:pt>
                <c:pt idx="66">
                  <c:v>0.64890551148970221</c:v>
                </c:pt>
                <c:pt idx="67">
                  <c:v>0.64890551148970221</c:v>
                </c:pt>
                <c:pt idx="68">
                  <c:v>0.64890551148970221</c:v>
                </c:pt>
                <c:pt idx="69">
                  <c:v>0.64890551148970221</c:v>
                </c:pt>
                <c:pt idx="70">
                  <c:v>0.64890551148970221</c:v>
                </c:pt>
                <c:pt idx="71">
                  <c:v>0.64890551148970221</c:v>
                </c:pt>
                <c:pt idx="72">
                  <c:v>0.64890551148970221</c:v>
                </c:pt>
                <c:pt idx="73">
                  <c:v>0.64890551148970221</c:v>
                </c:pt>
                <c:pt idx="74">
                  <c:v>0.64890551148970221</c:v>
                </c:pt>
                <c:pt idx="75">
                  <c:v>0.64890551148970221</c:v>
                </c:pt>
                <c:pt idx="76">
                  <c:v>0.64890551148970221</c:v>
                </c:pt>
                <c:pt idx="77">
                  <c:v>0.64890551148970221</c:v>
                </c:pt>
                <c:pt idx="78">
                  <c:v>0.64890551148970221</c:v>
                </c:pt>
                <c:pt idx="79">
                  <c:v>0.64890551148970221</c:v>
                </c:pt>
                <c:pt idx="80">
                  <c:v>0.64890551148970221</c:v>
                </c:pt>
                <c:pt idx="81">
                  <c:v>0.64890551148970221</c:v>
                </c:pt>
                <c:pt idx="82">
                  <c:v>0.64890551148970221</c:v>
                </c:pt>
                <c:pt idx="83">
                  <c:v>0.64890551148970221</c:v>
                </c:pt>
                <c:pt idx="84">
                  <c:v>0.64890551148970221</c:v>
                </c:pt>
                <c:pt idx="85">
                  <c:v>0.64890551148970221</c:v>
                </c:pt>
                <c:pt idx="86">
                  <c:v>0.64890551148970221</c:v>
                </c:pt>
                <c:pt idx="87">
                  <c:v>0.64890551148970221</c:v>
                </c:pt>
                <c:pt idx="88">
                  <c:v>0.64890551148970221</c:v>
                </c:pt>
                <c:pt idx="89">
                  <c:v>0.64890551148970221</c:v>
                </c:pt>
                <c:pt idx="90">
                  <c:v>0.64890551148970221</c:v>
                </c:pt>
                <c:pt idx="91">
                  <c:v>0.64890551148970221</c:v>
                </c:pt>
                <c:pt idx="92">
                  <c:v>0.64890551148970221</c:v>
                </c:pt>
                <c:pt idx="93">
                  <c:v>0.64890551148970221</c:v>
                </c:pt>
                <c:pt idx="94">
                  <c:v>0.64890551148970221</c:v>
                </c:pt>
                <c:pt idx="95">
                  <c:v>0.64890551148970221</c:v>
                </c:pt>
                <c:pt idx="96">
                  <c:v>0.64890551148970221</c:v>
                </c:pt>
                <c:pt idx="97">
                  <c:v>0.64890551148970221</c:v>
                </c:pt>
                <c:pt idx="98">
                  <c:v>0.64890551148970221</c:v>
                </c:pt>
                <c:pt idx="99">
                  <c:v>0.64890551148970221</c:v>
                </c:pt>
                <c:pt idx="100">
                  <c:v>0.64890551148970221</c:v>
                </c:pt>
                <c:pt idx="101">
                  <c:v>0.64890551148970221</c:v>
                </c:pt>
                <c:pt idx="102">
                  <c:v>0.64890551148970221</c:v>
                </c:pt>
                <c:pt idx="103">
                  <c:v>0.64890551148970221</c:v>
                </c:pt>
                <c:pt idx="104">
                  <c:v>0.64890551148970221</c:v>
                </c:pt>
                <c:pt idx="105">
                  <c:v>0.64890551148970221</c:v>
                </c:pt>
                <c:pt idx="106">
                  <c:v>0.64890551148970221</c:v>
                </c:pt>
                <c:pt idx="107">
                  <c:v>0.64890551148970221</c:v>
                </c:pt>
                <c:pt idx="108">
                  <c:v>0.64890551148970221</c:v>
                </c:pt>
                <c:pt idx="109">
                  <c:v>0.64890551148970221</c:v>
                </c:pt>
                <c:pt idx="110">
                  <c:v>0.64890551148970221</c:v>
                </c:pt>
                <c:pt idx="111">
                  <c:v>0.64890551148970221</c:v>
                </c:pt>
                <c:pt idx="112">
                  <c:v>0.64890551148970221</c:v>
                </c:pt>
                <c:pt idx="113">
                  <c:v>0.64890551148970221</c:v>
                </c:pt>
                <c:pt idx="114">
                  <c:v>0.64890551148970221</c:v>
                </c:pt>
                <c:pt idx="115">
                  <c:v>0.64890551148970221</c:v>
                </c:pt>
                <c:pt idx="116">
                  <c:v>0.64890551148970221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624392"/>
        <c:axId val="186625176"/>
      </c:lineChart>
      <c:catAx>
        <c:axId val="18662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6625176"/>
        <c:crosses val="autoZero"/>
        <c:auto val="1"/>
        <c:lblAlgn val="ctr"/>
        <c:lblOffset val="100"/>
        <c:noMultiLvlLbl val="0"/>
      </c:catAx>
      <c:valAx>
        <c:axId val="1866251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66243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4967153345175594"/>
          <c:y val="6.7598581803198374E-2"/>
          <c:w val="0.30189314337501205"/>
          <c:h val="4.29392404358238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Стабильность</a:t>
            </a:r>
            <a:r>
              <a:rPr lang="ru-RU" b="1" baseline="0"/>
              <a:t> педагогического коллектива</a:t>
            </a:r>
            <a:endParaRPr lang="ru-RU" b="1"/>
          </a:p>
        </c:rich>
      </c:tx>
      <c:layout>
        <c:manualLayout>
          <c:xMode val="edge"/>
          <c:yMode val="edge"/>
          <c:x val="0.40426815113568576"/>
          <c:y val="7.968127490039840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6312867964858135E-2"/>
          <c:y val="0.11817402306783366"/>
          <c:w val="0.97235134829872749"/>
          <c:h val="0.52532630632326338"/>
        </c:manualLayout>
      </c:layout>
      <c:lineChart>
        <c:grouping val="standard"/>
        <c:varyColors val="0"/>
        <c:ser>
          <c:idx val="0"/>
          <c:order val="0"/>
          <c:tx>
            <c:v>Коэффициент стабильности педагогического коллектива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'2022-2023 свод'!$B$7:$B$123</c:f>
              <c:strCache>
                <c:ptCount val="117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МБОУ Лицей № 28</c:v>
                </c:pt>
                <c:pt idx="6">
                  <c:v>МАОУ СШ  № 12</c:v>
                </c:pt>
                <c:pt idx="7">
                  <c:v>МАУ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МБОУ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МБОУ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МБОУ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МБОУ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СВЕРДЛОВСКИЙ РАЙОН</c:v>
                </c:pt>
                <c:pt idx="62">
                  <c:v>МАОУ Гимназия № 14</c:v>
                </c:pt>
                <c:pt idx="63">
                  <c:v>МАОУ Лицей № 9 "Лидер"</c:v>
                </c:pt>
                <c:pt idx="64">
                  <c:v>МБОУ СШ № 6</c:v>
                </c:pt>
                <c:pt idx="65">
                  <c:v>МАОУ СШ № 17</c:v>
                </c:pt>
                <c:pt idx="66">
                  <c:v>МАОУ СШ № 23</c:v>
                </c:pt>
                <c:pt idx="67">
                  <c:v>МБОУ СШ № 34</c:v>
                </c:pt>
                <c:pt idx="68">
                  <c:v>МБОУ СШ № 42</c:v>
                </c:pt>
                <c:pt idx="69">
                  <c:v>МБОУ СШ № 45</c:v>
                </c:pt>
                <c:pt idx="70">
                  <c:v>МБОУ СШ № 62</c:v>
                </c:pt>
                <c:pt idx="71">
                  <c:v>МАОУ СШ № 76</c:v>
                </c:pt>
                <c:pt idx="72">
                  <c:v>МБОУ СШ № 78</c:v>
                </c:pt>
                <c:pt idx="73">
                  <c:v>МАОУ СШ № 93</c:v>
                </c:pt>
                <c:pt idx="74">
                  <c:v>МАОУ СШ № 137</c:v>
                </c:pt>
                <c:pt idx="75">
                  <c:v>М&lt;ОУ СШ № 158</c:v>
                </c:pt>
                <c:pt idx="76">
                  <c:v>СОВЕТСКИЙ РАЙОН</c:v>
                </c:pt>
                <c:pt idx="77">
                  <c:v>МАОУ СШ № 1</c:v>
                </c:pt>
                <c:pt idx="78">
                  <c:v>МБОУ СШ № 2</c:v>
                </c:pt>
                <c:pt idx="79">
                  <c:v>МБОУ СШ № 5</c:v>
                </c:pt>
                <c:pt idx="80">
                  <c:v>МАОУ СШ № 7</c:v>
                </c:pt>
                <c:pt idx="81">
                  <c:v>МБОУ СШ № 18</c:v>
                </c:pt>
                <c:pt idx="82">
                  <c:v>МАОУ СШ № 24</c:v>
                </c:pt>
                <c:pt idx="83">
                  <c:v>МБОУ СШ № 56</c:v>
                </c:pt>
                <c:pt idx="84">
                  <c:v>МБОУ СШ № 66</c:v>
                </c:pt>
                <c:pt idx="85">
                  <c:v>МБОУ СШ № 69</c:v>
                </c:pt>
                <c:pt idx="86">
                  <c:v>МАОУ СШ № 85</c:v>
                </c:pt>
                <c:pt idx="87">
                  <c:v>МБОУ СШ № 91</c:v>
                </c:pt>
                <c:pt idx="88">
                  <c:v>МБОУ СШ № 98</c:v>
                </c:pt>
                <c:pt idx="89">
                  <c:v>МАОУ СШ № 108</c:v>
                </c:pt>
                <c:pt idx="90">
                  <c:v>МАОУ СШ № 115</c:v>
                </c:pt>
                <c:pt idx="91">
                  <c:v>МАОУ СШ № 121</c:v>
                </c:pt>
                <c:pt idx="92">
                  <c:v>МБОУ СШ № 129</c:v>
                </c:pt>
                <c:pt idx="93">
                  <c:v>МАОУ СШ № 134</c:v>
                </c:pt>
                <c:pt idx="94">
                  <c:v>МАОУ СШ № 139</c:v>
                </c:pt>
                <c:pt idx="95">
                  <c:v>МАОУ СШ № 141</c:v>
                </c:pt>
                <c:pt idx="96">
                  <c:v>МАОУ СШ № 143</c:v>
                </c:pt>
                <c:pt idx="97">
                  <c:v>МАОУ СШ № 144</c:v>
                </c:pt>
                <c:pt idx="98">
                  <c:v>МАОУ СШ № 145</c:v>
                </c:pt>
                <c:pt idx="99">
                  <c:v>МБОУ СШ № 147</c:v>
                </c:pt>
                <c:pt idx="100">
                  <c:v>МАОУ СШ № 149</c:v>
                </c:pt>
                <c:pt idx="101">
                  <c:v>МАОУ СШ № 150</c:v>
                </c:pt>
                <c:pt idx="102">
                  <c:v>МАОУ СШ № 151</c:v>
                </c:pt>
                <c:pt idx="103">
                  <c:v>МАОУ СШ № 152 </c:v>
                </c:pt>
                <c:pt idx="104">
                  <c:v>МАОУ СШ № 154</c:v>
                </c:pt>
                <c:pt idx="105">
                  <c:v>МБОУ СШ № 156</c:v>
                </c:pt>
                <c:pt idx="106">
                  <c:v>МБОУ СШ № 157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 Гимназия № 16</c:v>
                </c:pt>
                <c:pt idx="110">
                  <c:v>МБОУ Лицей № 2</c:v>
                </c:pt>
                <c:pt idx="111">
                  <c:v>МБОУ СШ № 4</c:v>
                </c:pt>
                <c:pt idx="112">
                  <c:v>МБОУ СШ № 10</c:v>
                </c:pt>
                <c:pt idx="113">
                  <c:v>МБОУ СШ № 27</c:v>
                </c:pt>
                <c:pt idx="114">
                  <c:v>МБОУ СШ № 51</c:v>
                </c:pt>
                <c:pt idx="115">
                  <c:v>МАОУ СШ "Комплекс "Покровский"</c:v>
                </c:pt>
                <c:pt idx="116">
                  <c:v>МБОУ СШ № 155</c:v>
                </c:pt>
              </c:strCache>
            </c:strRef>
          </c:cat>
          <c:val>
            <c:numRef>
              <c:f>'2022-2023 свод'!$C$7:$C$123</c:f>
              <c:numCache>
                <c:formatCode>0.00</c:formatCode>
                <c:ptCount val="117"/>
                <c:pt idx="0">
                  <c:v>0.84741403436280238</c:v>
                </c:pt>
                <c:pt idx="1">
                  <c:v>0.8928571428571429</c:v>
                </c:pt>
                <c:pt idx="2">
                  <c:v>0.9135802469135802</c:v>
                </c:pt>
                <c:pt idx="3">
                  <c:v>0.88235294117647056</c:v>
                </c:pt>
                <c:pt idx="4">
                  <c:v>0.94845360824742264</c:v>
                </c:pt>
                <c:pt idx="5">
                  <c:v>0.72549019607843135</c:v>
                </c:pt>
                <c:pt idx="6">
                  <c:v>0.90740740740740744</c:v>
                </c:pt>
                <c:pt idx="7">
                  <c:v>0.84090909090909094</c:v>
                </c:pt>
                <c:pt idx="8">
                  <c:v>0.67567567567567566</c:v>
                </c:pt>
                <c:pt idx="9">
                  <c:v>0.84</c:v>
                </c:pt>
                <c:pt idx="10">
                  <c:v>0.8574876085806391</c:v>
                </c:pt>
                <c:pt idx="11">
                  <c:v>0.80821917808219179</c:v>
                </c:pt>
                <c:pt idx="12">
                  <c:v>0.89655172413793105</c:v>
                </c:pt>
                <c:pt idx="13">
                  <c:v>0.88571428571428568</c:v>
                </c:pt>
                <c:pt idx="14">
                  <c:v>0.91044776119402981</c:v>
                </c:pt>
                <c:pt idx="15">
                  <c:v>0.81632653061224492</c:v>
                </c:pt>
                <c:pt idx="16">
                  <c:v>0.765625</c:v>
                </c:pt>
                <c:pt idx="17">
                  <c:v>0.90909090909090906</c:v>
                </c:pt>
                <c:pt idx="18">
                  <c:v>0.84684684684684686</c:v>
                </c:pt>
                <c:pt idx="19">
                  <c:v>0.82857142857142863</c:v>
                </c:pt>
                <c:pt idx="20">
                  <c:v>0.81818181818181823</c:v>
                </c:pt>
                <c:pt idx="21">
                  <c:v>0.95061728395061729</c:v>
                </c:pt>
                <c:pt idx="22">
                  <c:v>0.85365853658536583</c:v>
                </c:pt>
                <c:pt idx="23">
                  <c:v>0.8923884120877279</c:v>
                </c:pt>
                <c:pt idx="24">
                  <c:v>0.88749999999999996</c:v>
                </c:pt>
                <c:pt idx="25">
                  <c:v>0.91566265060240959</c:v>
                </c:pt>
                <c:pt idx="26">
                  <c:v>0.96103896103896103</c:v>
                </c:pt>
                <c:pt idx="27">
                  <c:v>0.80281690140845074</c:v>
                </c:pt>
                <c:pt idx="28">
                  <c:v>0.953125</c:v>
                </c:pt>
                <c:pt idx="29">
                  <c:v>0.8125</c:v>
                </c:pt>
                <c:pt idx="30">
                  <c:v>0.92452830188679247</c:v>
                </c:pt>
                <c:pt idx="31">
                  <c:v>0.86842105263157898</c:v>
                </c:pt>
                <c:pt idx="32">
                  <c:v>0.8928571428571429</c:v>
                </c:pt>
                <c:pt idx="33">
                  <c:v>0.72727272727272729</c:v>
                </c:pt>
                <c:pt idx="34">
                  <c:v>0.93478260869565222</c:v>
                </c:pt>
                <c:pt idx="35">
                  <c:v>0.95833333333333337</c:v>
                </c:pt>
                <c:pt idx="36">
                  <c:v>0.98461538461538467</c:v>
                </c:pt>
                <c:pt idx="37">
                  <c:v>0.88095238095238093</c:v>
                </c:pt>
                <c:pt idx="38">
                  <c:v>0.93181818181818177</c:v>
                </c:pt>
                <c:pt idx="39">
                  <c:v>0.8783783783783784</c:v>
                </c:pt>
                <c:pt idx="40">
                  <c:v>0.85599999999999998</c:v>
                </c:pt>
                <c:pt idx="41">
                  <c:v>0.85778833719560721</c:v>
                </c:pt>
                <c:pt idx="42">
                  <c:v>0.875</c:v>
                </c:pt>
                <c:pt idx="43">
                  <c:v>0.77500000000000002</c:v>
                </c:pt>
                <c:pt idx="44">
                  <c:v>0.79020979020979021</c:v>
                </c:pt>
                <c:pt idx="45">
                  <c:v>0.86986301369863017</c:v>
                </c:pt>
                <c:pt idx="46">
                  <c:v>0.91249999999999998</c:v>
                </c:pt>
                <c:pt idx="47">
                  <c:v>0.82926829268292679</c:v>
                </c:pt>
                <c:pt idx="48">
                  <c:v>0.83823529411764708</c:v>
                </c:pt>
                <c:pt idx="49">
                  <c:v>0.9</c:v>
                </c:pt>
                <c:pt idx="50">
                  <c:v>0.90476190476190477</c:v>
                </c:pt>
                <c:pt idx="51">
                  <c:v>1</c:v>
                </c:pt>
                <c:pt idx="52">
                  <c:v>0.76923076923076927</c:v>
                </c:pt>
                <c:pt idx="53">
                  <c:v>0.8</c:v>
                </c:pt>
                <c:pt idx="54">
                  <c:v>0.95522388059701491</c:v>
                </c:pt>
                <c:pt idx="55">
                  <c:v>0.70833333333333337</c:v>
                </c:pt>
                <c:pt idx="56">
                  <c:v>0.93877551020408168</c:v>
                </c:pt>
                <c:pt idx="57">
                  <c:v>0.72413793103448276</c:v>
                </c:pt>
                <c:pt idx="58">
                  <c:v>0.93939393939393945</c:v>
                </c:pt>
                <c:pt idx="59">
                  <c:v>0.91025641025641024</c:v>
                </c:pt>
                <c:pt idx="60">
                  <c:v>0.81720430107526887</c:v>
                </c:pt>
                <c:pt idx="61">
                  <c:v>0.83765025068467336</c:v>
                </c:pt>
                <c:pt idx="62">
                  <c:v>0.9</c:v>
                </c:pt>
                <c:pt idx="63">
                  <c:v>0.77235772357723576</c:v>
                </c:pt>
                <c:pt idx="64">
                  <c:v>0.80180180180180183</c:v>
                </c:pt>
                <c:pt idx="65">
                  <c:v>0.85483870967741937</c:v>
                </c:pt>
                <c:pt idx="66">
                  <c:v>0.87931034482758619</c:v>
                </c:pt>
                <c:pt idx="67">
                  <c:v>0.84210526315789469</c:v>
                </c:pt>
                <c:pt idx="68">
                  <c:v>0.81818181818181823</c:v>
                </c:pt>
                <c:pt idx="69">
                  <c:v>0.82051282051282048</c:v>
                </c:pt>
                <c:pt idx="70">
                  <c:v>0.84782608695652173</c:v>
                </c:pt>
                <c:pt idx="71">
                  <c:v>0.84297520661157022</c:v>
                </c:pt>
                <c:pt idx="72">
                  <c:v>0.86301369863013699</c:v>
                </c:pt>
                <c:pt idx="73">
                  <c:v>0.79545454545454541</c:v>
                </c:pt>
                <c:pt idx="74">
                  <c:v>0.8970588235294118</c:v>
                </c:pt>
                <c:pt idx="75">
                  <c:v>0.79166666666666663</c:v>
                </c:pt>
                <c:pt idx="76">
                  <c:v>0.85304175675083138</c:v>
                </c:pt>
                <c:pt idx="77">
                  <c:v>0.796875</c:v>
                </c:pt>
                <c:pt idx="78">
                  <c:v>0.91176470588235292</c:v>
                </c:pt>
                <c:pt idx="79">
                  <c:v>0.75384615384615383</c:v>
                </c:pt>
                <c:pt idx="80">
                  <c:v>0.85897435897435892</c:v>
                </c:pt>
                <c:pt idx="81">
                  <c:v>0.86842105263157898</c:v>
                </c:pt>
                <c:pt idx="82">
                  <c:v>0.76991150442477874</c:v>
                </c:pt>
                <c:pt idx="83">
                  <c:v>0.84615384615384615</c:v>
                </c:pt>
                <c:pt idx="84">
                  <c:v>0.65957446808510634</c:v>
                </c:pt>
                <c:pt idx="85">
                  <c:v>0.91228070175438591</c:v>
                </c:pt>
                <c:pt idx="86">
                  <c:v>0.91666666666666663</c:v>
                </c:pt>
                <c:pt idx="87">
                  <c:v>0.9152542372881356</c:v>
                </c:pt>
                <c:pt idx="88">
                  <c:v>0.8771929824561403</c:v>
                </c:pt>
                <c:pt idx="89">
                  <c:v>0.85263157894736841</c:v>
                </c:pt>
                <c:pt idx="90">
                  <c:v>0.8</c:v>
                </c:pt>
                <c:pt idx="91">
                  <c:v>0.80303030303030298</c:v>
                </c:pt>
                <c:pt idx="92">
                  <c:v>0.9</c:v>
                </c:pt>
                <c:pt idx="93">
                  <c:v>0.90540540540540537</c:v>
                </c:pt>
                <c:pt idx="94">
                  <c:v>0.78</c:v>
                </c:pt>
                <c:pt idx="95">
                  <c:v>0.98333333333333328</c:v>
                </c:pt>
                <c:pt idx="96">
                  <c:v>0.84242424242424241</c:v>
                </c:pt>
                <c:pt idx="97">
                  <c:v>0.88983050847457623</c:v>
                </c:pt>
                <c:pt idx="98">
                  <c:v>0.91919191919191923</c:v>
                </c:pt>
                <c:pt idx="99">
                  <c:v>0.77215189873417722</c:v>
                </c:pt>
                <c:pt idx="100">
                  <c:v>0.93197278911564629</c:v>
                </c:pt>
                <c:pt idx="101">
                  <c:v>0.91911764705882348</c:v>
                </c:pt>
                <c:pt idx="102">
                  <c:v>0.83486238532110091</c:v>
                </c:pt>
                <c:pt idx="103">
                  <c:v>0.8623188405797102</c:v>
                </c:pt>
                <c:pt idx="104">
                  <c:v>0.80769230769230771</c:v>
                </c:pt>
                <c:pt idx="105">
                  <c:v>0.84671532846715325</c:v>
                </c:pt>
                <c:pt idx="106">
                  <c:v>0.85365853658536583</c:v>
                </c:pt>
                <c:pt idx="107">
                  <c:v>0.82624552804676565</c:v>
                </c:pt>
                <c:pt idx="108">
                  <c:v>0.85915492957746475</c:v>
                </c:pt>
                <c:pt idx="109">
                  <c:v>0.8529411764705882</c:v>
                </c:pt>
                <c:pt idx="110">
                  <c:v>0.76119402985074625</c:v>
                </c:pt>
                <c:pt idx="111">
                  <c:v>0.8928571428571429</c:v>
                </c:pt>
                <c:pt idx="112">
                  <c:v>0.92307692307692313</c:v>
                </c:pt>
                <c:pt idx="113">
                  <c:v>0.62962962962962965</c:v>
                </c:pt>
                <c:pt idx="114">
                  <c:v>0.86486486486486491</c:v>
                </c:pt>
                <c:pt idx="115">
                  <c:v>0.82711864406779656</c:v>
                </c:pt>
                <c:pt idx="116">
                  <c:v>0.87209302325581395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'2022-2023 свод'!$B$7:$B$123</c:f>
              <c:strCache>
                <c:ptCount val="117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МБОУ Лицей № 28</c:v>
                </c:pt>
                <c:pt idx="6">
                  <c:v>МАОУ СШ  № 12</c:v>
                </c:pt>
                <c:pt idx="7">
                  <c:v>МАУ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МБОУ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МБОУ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МБОУ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МБОУ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СВЕРДЛОВСКИЙ РАЙОН</c:v>
                </c:pt>
                <c:pt idx="62">
                  <c:v>МАОУ Гимназия № 14</c:v>
                </c:pt>
                <c:pt idx="63">
                  <c:v>МАОУ Лицей № 9 "Лидер"</c:v>
                </c:pt>
                <c:pt idx="64">
                  <c:v>МБОУ СШ № 6</c:v>
                </c:pt>
                <c:pt idx="65">
                  <c:v>МАОУ СШ № 17</c:v>
                </c:pt>
                <c:pt idx="66">
                  <c:v>МАОУ СШ № 23</c:v>
                </c:pt>
                <c:pt idx="67">
                  <c:v>МБОУ СШ № 34</c:v>
                </c:pt>
                <c:pt idx="68">
                  <c:v>МБОУ СШ № 42</c:v>
                </c:pt>
                <c:pt idx="69">
                  <c:v>МБОУ СШ № 45</c:v>
                </c:pt>
                <c:pt idx="70">
                  <c:v>МБОУ СШ № 62</c:v>
                </c:pt>
                <c:pt idx="71">
                  <c:v>МАОУ СШ № 76</c:v>
                </c:pt>
                <c:pt idx="72">
                  <c:v>МБОУ СШ № 78</c:v>
                </c:pt>
                <c:pt idx="73">
                  <c:v>МАОУ СШ № 93</c:v>
                </c:pt>
                <c:pt idx="74">
                  <c:v>МАОУ СШ № 137</c:v>
                </c:pt>
                <c:pt idx="75">
                  <c:v>М&lt;ОУ СШ № 158</c:v>
                </c:pt>
                <c:pt idx="76">
                  <c:v>СОВЕТСКИЙ РАЙОН</c:v>
                </c:pt>
                <c:pt idx="77">
                  <c:v>МАОУ СШ № 1</c:v>
                </c:pt>
                <c:pt idx="78">
                  <c:v>МБОУ СШ № 2</c:v>
                </c:pt>
                <c:pt idx="79">
                  <c:v>МБОУ СШ № 5</c:v>
                </c:pt>
                <c:pt idx="80">
                  <c:v>МАОУ СШ № 7</c:v>
                </c:pt>
                <c:pt idx="81">
                  <c:v>МБОУ СШ № 18</c:v>
                </c:pt>
                <c:pt idx="82">
                  <c:v>МАОУ СШ № 24</c:v>
                </c:pt>
                <c:pt idx="83">
                  <c:v>МБОУ СШ № 56</c:v>
                </c:pt>
                <c:pt idx="84">
                  <c:v>МБОУ СШ № 66</c:v>
                </c:pt>
                <c:pt idx="85">
                  <c:v>МБОУ СШ № 69</c:v>
                </c:pt>
                <c:pt idx="86">
                  <c:v>МАОУ СШ № 85</c:v>
                </c:pt>
                <c:pt idx="87">
                  <c:v>МБОУ СШ № 91</c:v>
                </c:pt>
                <c:pt idx="88">
                  <c:v>МБОУ СШ № 98</c:v>
                </c:pt>
                <c:pt idx="89">
                  <c:v>МАОУ СШ № 108</c:v>
                </c:pt>
                <c:pt idx="90">
                  <c:v>МАОУ СШ № 115</c:v>
                </c:pt>
                <c:pt idx="91">
                  <c:v>МАОУ СШ № 121</c:v>
                </c:pt>
                <c:pt idx="92">
                  <c:v>МБОУ СШ № 129</c:v>
                </c:pt>
                <c:pt idx="93">
                  <c:v>МАОУ СШ № 134</c:v>
                </c:pt>
                <c:pt idx="94">
                  <c:v>МАОУ СШ № 139</c:v>
                </c:pt>
                <c:pt idx="95">
                  <c:v>МАОУ СШ № 141</c:v>
                </c:pt>
                <c:pt idx="96">
                  <c:v>МАОУ СШ № 143</c:v>
                </c:pt>
                <c:pt idx="97">
                  <c:v>МАОУ СШ № 144</c:v>
                </c:pt>
                <c:pt idx="98">
                  <c:v>МАОУ СШ № 145</c:v>
                </c:pt>
                <c:pt idx="99">
                  <c:v>МБОУ СШ № 147</c:v>
                </c:pt>
                <c:pt idx="100">
                  <c:v>МАОУ СШ № 149</c:v>
                </c:pt>
                <c:pt idx="101">
                  <c:v>МАОУ СШ № 150</c:v>
                </c:pt>
                <c:pt idx="102">
                  <c:v>МАОУ СШ № 151</c:v>
                </c:pt>
                <c:pt idx="103">
                  <c:v>МАОУ СШ № 152 </c:v>
                </c:pt>
                <c:pt idx="104">
                  <c:v>МАОУ СШ № 154</c:v>
                </c:pt>
                <c:pt idx="105">
                  <c:v>МБОУ СШ № 156</c:v>
                </c:pt>
                <c:pt idx="106">
                  <c:v>МБОУ СШ № 157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 Гимназия № 16</c:v>
                </c:pt>
                <c:pt idx="110">
                  <c:v>МБОУ Лицей № 2</c:v>
                </c:pt>
                <c:pt idx="111">
                  <c:v>МБОУ СШ № 4</c:v>
                </c:pt>
                <c:pt idx="112">
                  <c:v>МБОУ СШ № 10</c:v>
                </c:pt>
                <c:pt idx="113">
                  <c:v>МБОУ СШ № 27</c:v>
                </c:pt>
                <c:pt idx="114">
                  <c:v>МБОУ СШ № 51</c:v>
                </c:pt>
                <c:pt idx="115">
                  <c:v>МАОУ СШ "Комплекс "Покровский"</c:v>
                </c:pt>
                <c:pt idx="116">
                  <c:v>МБОУ СШ № 155</c:v>
                </c:pt>
              </c:strCache>
            </c:strRef>
          </c:cat>
          <c:val>
            <c:numRef>
              <c:f>'2022-2023 свод'!$D$7:$D$123</c:f>
              <c:numCache>
                <c:formatCode>#,##0.00</c:formatCode>
                <c:ptCount val="117"/>
                <c:pt idx="0">
                  <c:v>0.85587146876438014</c:v>
                </c:pt>
                <c:pt idx="1">
                  <c:v>0.85587146876438014</c:v>
                </c:pt>
                <c:pt idx="2">
                  <c:v>0.85587146876438014</c:v>
                </c:pt>
                <c:pt idx="3">
                  <c:v>0.85587146876438014</c:v>
                </c:pt>
                <c:pt idx="4">
                  <c:v>0.85587146876438014</c:v>
                </c:pt>
                <c:pt idx="5">
                  <c:v>0.85587146876438014</c:v>
                </c:pt>
                <c:pt idx="6">
                  <c:v>0.85587146876438014</c:v>
                </c:pt>
                <c:pt idx="7">
                  <c:v>0.85587146876438014</c:v>
                </c:pt>
                <c:pt idx="8">
                  <c:v>0.85587146876438014</c:v>
                </c:pt>
                <c:pt idx="9">
                  <c:v>0.85587146876438014</c:v>
                </c:pt>
                <c:pt idx="10">
                  <c:v>0.85587146876438014</c:v>
                </c:pt>
                <c:pt idx="11">
                  <c:v>0.85587146876438014</c:v>
                </c:pt>
                <c:pt idx="12">
                  <c:v>0.85587146876438014</c:v>
                </c:pt>
                <c:pt idx="13">
                  <c:v>0.85587146876438014</c:v>
                </c:pt>
                <c:pt idx="14">
                  <c:v>0.85587146876438014</c:v>
                </c:pt>
                <c:pt idx="15">
                  <c:v>0.85587146876438014</c:v>
                </c:pt>
                <c:pt idx="16">
                  <c:v>0.85587146876438014</c:v>
                </c:pt>
                <c:pt idx="17">
                  <c:v>0.85587146876438014</c:v>
                </c:pt>
                <c:pt idx="18">
                  <c:v>0.85587146876438014</c:v>
                </c:pt>
                <c:pt idx="19">
                  <c:v>0.85587146876438014</c:v>
                </c:pt>
                <c:pt idx="20">
                  <c:v>0.85587146876438014</c:v>
                </c:pt>
                <c:pt idx="21">
                  <c:v>0.85587146876438014</c:v>
                </c:pt>
                <c:pt idx="22">
                  <c:v>0.85587146876438014</c:v>
                </c:pt>
                <c:pt idx="23">
                  <c:v>0.85587146876438014</c:v>
                </c:pt>
                <c:pt idx="24">
                  <c:v>0.85587146876438014</c:v>
                </c:pt>
                <c:pt idx="25">
                  <c:v>0.85587146876438014</c:v>
                </c:pt>
                <c:pt idx="26">
                  <c:v>0.85587146876438014</c:v>
                </c:pt>
                <c:pt idx="27">
                  <c:v>0.85587146876438014</c:v>
                </c:pt>
                <c:pt idx="28">
                  <c:v>0.85587146876438014</c:v>
                </c:pt>
                <c:pt idx="29">
                  <c:v>0.85587146876438014</c:v>
                </c:pt>
                <c:pt idx="30">
                  <c:v>0.85587146876438014</c:v>
                </c:pt>
                <c:pt idx="31">
                  <c:v>0.85587146876438014</c:v>
                </c:pt>
                <c:pt idx="32">
                  <c:v>0.85587146876438014</c:v>
                </c:pt>
                <c:pt idx="33">
                  <c:v>0.85587146876438014</c:v>
                </c:pt>
                <c:pt idx="34">
                  <c:v>0.85587146876438014</c:v>
                </c:pt>
                <c:pt idx="35">
                  <c:v>0.85587146876438014</c:v>
                </c:pt>
                <c:pt idx="36">
                  <c:v>0.85587146876438014</c:v>
                </c:pt>
                <c:pt idx="37">
                  <c:v>0.85587146876438014</c:v>
                </c:pt>
                <c:pt idx="38">
                  <c:v>0.85587146876438014</c:v>
                </c:pt>
                <c:pt idx="39">
                  <c:v>0.85587146876438014</c:v>
                </c:pt>
                <c:pt idx="40">
                  <c:v>0.85587146876438014</c:v>
                </c:pt>
                <c:pt idx="41">
                  <c:v>0.85587146876438014</c:v>
                </c:pt>
                <c:pt idx="42">
                  <c:v>0.85587146876438014</c:v>
                </c:pt>
                <c:pt idx="43">
                  <c:v>0.85587146876438014</c:v>
                </c:pt>
                <c:pt idx="44">
                  <c:v>0.85587146876438014</c:v>
                </c:pt>
                <c:pt idx="45">
                  <c:v>0.85587146876438014</c:v>
                </c:pt>
                <c:pt idx="46">
                  <c:v>0.85587146876438014</c:v>
                </c:pt>
                <c:pt idx="47">
                  <c:v>0.85587146876438014</c:v>
                </c:pt>
                <c:pt idx="48">
                  <c:v>0.85587146876438014</c:v>
                </c:pt>
                <c:pt idx="49">
                  <c:v>0.85587146876438014</c:v>
                </c:pt>
                <c:pt idx="50">
                  <c:v>0.85587146876438014</c:v>
                </c:pt>
                <c:pt idx="51">
                  <c:v>0.85587146876438014</c:v>
                </c:pt>
                <c:pt idx="52">
                  <c:v>0.85587146876438014</c:v>
                </c:pt>
                <c:pt idx="53">
                  <c:v>0.85587146876438014</c:v>
                </c:pt>
                <c:pt idx="54">
                  <c:v>0.85587146876438014</c:v>
                </c:pt>
                <c:pt idx="55">
                  <c:v>0.85587146876438014</c:v>
                </c:pt>
                <c:pt idx="56">
                  <c:v>0.85587146876438014</c:v>
                </c:pt>
                <c:pt idx="57">
                  <c:v>0.85587146876438014</c:v>
                </c:pt>
                <c:pt idx="58">
                  <c:v>0.85587146876438014</c:v>
                </c:pt>
                <c:pt idx="59">
                  <c:v>0.85587146876438014</c:v>
                </c:pt>
                <c:pt idx="60">
                  <c:v>0.85587146876438014</c:v>
                </c:pt>
                <c:pt idx="61">
                  <c:v>0.85587146876438014</c:v>
                </c:pt>
                <c:pt idx="62">
                  <c:v>0.85587146876438014</c:v>
                </c:pt>
                <c:pt idx="63">
                  <c:v>0.85587146876438014</c:v>
                </c:pt>
                <c:pt idx="64">
                  <c:v>0.85587146876438014</c:v>
                </c:pt>
                <c:pt idx="65">
                  <c:v>0.85587146876438014</c:v>
                </c:pt>
                <c:pt idx="66">
                  <c:v>0.85587146876438014</c:v>
                </c:pt>
                <c:pt idx="67">
                  <c:v>0.85587146876438014</c:v>
                </c:pt>
                <c:pt idx="68">
                  <c:v>0.85587146876438014</c:v>
                </c:pt>
                <c:pt idx="69">
                  <c:v>0.85587146876438014</c:v>
                </c:pt>
                <c:pt idx="70">
                  <c:v>0.85587146876438014</c:v>
                </c:pt>
                <c:pt idx="71">
                  <c:v>0.85587146876438014</c:v>
                </c:pt>
                <c:pt idx="72">
                  <c:v>0.85587146876438014</c:v>
                </c:pt>
                <c:pt idx="73">
                  <c:v>0.85587146876438014</c:v>
                </c:pt>
                <c:pt idx="74">
                  <c:v>0.85587146876438014</c:v>
                </c:pt>
                <c:pt idx="75">
                  <c:v>0.85587146876438014</c:v>
                </c:pt>
                <c:pt idx="76">
                  <c:v>0.85587146876438014</c:v>
                </c:pt>
                <c:pt idx="77">
                  <c:v>0.85587146876438014</c:v>
                </c:pt>
                <c:pt idx="78">
                  <c:v>0.85587146876438014</c:v>
                </c:pt>
                <c:pt idx="79">
                  <c:v>0.85587146876438014</c:v>
                </c:pt>
                <c:pt idx="80">
                  <c:v>0.85587146876438014</c:v>
                </c:pt>
                <c:pt idx="81">
                  <c:v>0.85587146876438014</c:v>
                </c:pt>
                <c:pt idx="82">
                  <c:v>0.85587146876438014</c:v>
                </c:pt>
                <c:pt idx="83">
                  <c:v>0.85587146876438014</c:v>
                </c:pt>
                <c:pt idx="84">
                  <c:v>0.85587146876438014</c:v>
                </c:pt>
                <c:pt idx="85">
                  <c:v>0.85587146876438014</c:v>
                </c:pt>
                <c:pt idx="86">
                  <c:v>0.85587146876438014</c:v>
                </c:pt>
                <c:pt idx="87">
                  <c:v>0.85587146876438014</c:v>
                </c:pt>
                <c:pt idx="88">
                  <c:v>0.85587146876438014</c:v>
                </c:pt>
                <c:pt idx="89">
                  <c:v>0.85587146876438014</c:v>
                </c:pt>
                <c:pt idx="90">
                  <c:v>0.85587146876438014</c:v>
                </c:pt>
                <c:pt idx="91">
                  <c:v>0.85587146876438014</c:v>
                </c:pt>
                <c:pt idx="92">
                  <c:v>0.85587146876438014</c:v>
                </c:pt>
                <c:pt idx="93">
                  <c:v>0.85587146876438014</c:v>
                </c:pt>
                <c:pt idx="94">
                  <c:v>0.85587146876438014</c:v>
                </c:pt>
                <c:pt idx="95">
                  <c:v>0.85587146876438014</c:v>
                </c:pt>
                <c:pt idx="96">
                  <c:v>0.85587146876438014</c:v>
                </c:pt>
                <c:pt idx="97">
                  <c:v>0.85587146876438014</c:v>
                </c:pt>
                <c:pt idx="98">
                  <c:v>0.85587146876438014</c:v>
                </c:pt>
                <c:pt idx="99">
                  <c:v>0.85587146876438014</c:v>
                </c:pt>
                <c:pt idx="100">
                  <c:v>0.85587146876438014</c:v>
                </c:pt>
                <c:pt idx="101">
                  <c:v>0.85587146876438014</c:v>
                </c:pt>
                <c:pt idx="102">
                  <c:v>0.85587146876438014</c:v>
                </c:pt>
                <c:pt idx="103">
                  <c:v>0.85587146876438014</c:v>
                </c:pt>
                <c:pt idx="104">
                  <c:v>0.85587146876438014</c:v>
                </c:pt>
                <c:pt idx="105">
                  <c:v>0.85587146876438014</c:v>
                </c:pt>
                <c:pt idx="106">
                  <c:v>0.85587146876438014</c:v>
                </c:pt>
                <c:pt idx="107">
                  <c:v>0.85587146876438014</c:v>
                </c:pt>
                <c:pt idx="108">
                  <c:v>0.85587146876438014</c:v>
                </c:pt>
                <c:pt idx="109">
                  <c:v>0.85587146876438014</c:v>
                </c:pt>
                <c:pt idx="110">
                  <c:v>0.85587146876438014</c:v>
                </c:pt>
                <c:pt idx="111">
                  <c:v>0.85587146876438014</c:v>
                </c:pt>
                <c:pt idx="112">
                  <c:v>0.85587146876438014</c:v>
                </c:pt>
                <c:pt idx="113">
                  <c:v>0.85587146876438014</c:v>
                </c:pt>
                <c:pt idx="114">
                  <c:v>0.85587146876438014</c:v>
                </c:pt>
                <c:pt idx="115">
                  <c:v>0.85587146876438014</c:v>
                </c:pt>
                <c:pt idx="116">
                  <c:v>0.85587146876438014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625960"/>
        <c:axId val="186626352"/>
      </c:lineChart>
      <c:catAx>
        <c:axId val="186625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6626352"/>
        <c:crosses val="autoZero"/>
        <c:auto val="1"/>
        <c:lblAlgn val="ctr"/>
        <c:lblOffset val="100"/>
        <c:noMultiLvlLbl val="0"/>
      </c:catAx>
      <c:valAx>
        <c:axId val="18662635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6625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3738128495187264"/>
          <c:y val="6.3984063745019928E-2"/>
          <c:w val="0.32523743009625478"/>
          <c:h val="4.48210308372807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Возможность качественного обучения</a:t>
            </a:r>
          </a:p>
        </c:rich>
      </c:tx>
      <c:layout>
        <c:manualLayout>
          <c:xMode val="edge"/>
          <c:yMode val="edge"/>
          <c:x val="0.39581326133930617"/>
          <c:y val="2.455494642961411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4953277866617992E-2"/>
          <c:y val="9.3529790950400177E-2"/>
          <c:w val="0.97475560449229359"/>
          <c:h val="0.54964527261485663"/>
        </c:manualLayout>
      </c:layout>
      <c:lineChart>
        <c:grouping val="standard"/>
        <c:varyColors val="0"/>
        <c:ser>
          <c:idx val="0"/>
          <c:order val="0"/>
          <c:tx>
            <c:v>Доля педагогов с высшей и первой категорией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'2022-2023 свод'!$B$7:$B$123</c:f>
              <c:strCache>
                <c:ptCount val="117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МБОУ Лицей № 28</c:v>
                </c:pt>
                <c:pt idx="6">
                  <c:v>МАОУ СШ  № 12</c:v>
                </c:pt>
                <c:pt idx="7">
                  <c:v>МАУ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МБОУ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МБОУ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МБОУ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МБОУ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СВЕРДЛОВСКИЙ РАЙОН</c:v>
                </c:pt>
                <c:pt idx="62">
                  <c:v>МАОУ Гимназия № 14</c:v>
                </c:pt>
                <c:pt idx="63">
                  <c:v>МАОУ Лицей № 9 "Лидер"</c:v>
                </c:pt>
                <c:pt idx="64">
                  <c:v>МБОУ СШ № 6</c:v>
                </c:pt>
                <c:pt idx="65">
                  <c:v>МАОУ СШ № 17</c:v>
                </c:pt>
                <c:pt idx="66">
                  <c:v>МАОУ СШ № 23</c:v>
                </c:pt>
                <c:pt idx="67">
                  <c:v>МБОУ СШ № 34</c:v>
                </c:pt>
                <c:pt idx="68">
                  <c:v>МБОУ СШ № 42</c:v>
                </c:pt>
                <c:pt idx="69">
                  <c:v>МБОУ СШ № 45</c:v>
                </c:pt>
                <c:pt idx="70">
                  <c:v>МБОУ СШ № 62</c:v>
                </c:pt>
                <c:pt idx="71">
                  <c:v>МАОУ СШ № 76</c:v>
                </c:pt>
                <c:pt idx="72">
                  <c:v>МБОУ СШ № 78</c:v>
                </c:pt>
                <c:pt idx="73">
                  <c:v>МАОУ СШ № 93</c:v>
                </c:pt>
                <c:pt idx="74">
                  <c:v>МАОУ СШ № 137</c:v>
                </c:pt>
                <c:pt idx="75">
                  <c:v>М&lt;ОУ СШ № 158</c:v>
                </c:pt>
                <c:pt idx="76">
                  <c:v>СОВЕТСКИЙ РАЙОН</c:v>
                </c:pt>
                <c:pt idx="77">
                  <c:v>МАОУ СШ № 1</c:v>
                </c:pt>
                <c:pt idx="78">
                  <c:v>МБОУ СШ № 2</c:v>
                </c:pt>
                <c:pt idx="79">
                  <c:v>МБОУ СШ № 5</c:v>
                </c:pt>
                <c:pt idx="80">
                  <c:v>МАОУ СШ № 7</c:v>
                </c:pt>
                <c:pt idx="81">
                  <c:v>МБОУ СШ № 18</c:v>
                </c:pt>
                <c:pt idx="82">
                  <c:v>МАОУ СШ № 24</c:v>
                </c:pt>
                <c:pt idx="83">
                  <c:v>МБОУ СШ № 56</c:v>
                </c:pt>
                <c:pt idx="84">
                  <c:v>МБОУ СШ № 66</c:v>
                </c:pt>
                <c:pt idx="85">
                  <c:v>МБОУ СШ № 69</c:v>
                </c:pt>
                <c:pt idx="86">
                  <c:v>МАОУ СШ № 85</c:v>
                </c:pt>
                <c:pt idx="87">
                  <c:v>МБОУ СШ № 91</c:v>
                </c:pt>
                <c:pt idx="88">
                  <c:v>МБОУ СШ № 98</c:v>
                </c:pt>
                <c:pt idx="89">
                  <c:v>МАОУ СШ № 108</c:v>
                </c:pt>
                <c:pt idx="90">
                  <c:v>МАОУ СШ № 115</c:v>
                </c:pt>
                <c:pt idx="91">
                  <c:v>МАОУ СШ № 121</c:v>
                </c:pt>
                <c:pt idx="92">
                  <c:v>МБОУ СШ № 129</c:v>
                </c:pt>
                <c:pt idx="93">
                  <c:v>МАОУ СШ № 134</c:v>
                </c:pt>
                <c:pt idx="94">
                  <c:v>МАОУ СШ № 139</c:v>
                </c:pt>
                <c:pt idx="95">
                  <c:v>МАОУ СШ № 141</c:v>
                </c:pt>
                <c:pt idx="96">
                  <c:v>МАОУ СШ № 143</c:v>
                </c:pt>
                <c:pt idx="97">
                  <c:v>МАОУ СШ № 144</c:v>
                </c:pt>
                <c:pt idx="98">
                  <c:v>МАОУ СШ № 145</c:v>
                </c:pt>
                <c:pt idx="99">
                  <c:v>МБОУ СШ № 147</c:v>
                </c:pt>
                <c:pt idx="100">
                  <c:v>МАОУ СШ № 149</c:v>
                </c:pt>
                <c:pt idx="101">
                  <c:v>МАОУ СШ № 150</c:v>
                </c:pt>
                <c:pt idx="102">
                  <c:v>МАОУ СШ № 151</c:v>
                </c:pt>
                <c:pt idx="103">
                  <c:v>МАОУ СШ № 152 </c:v>
                </c:pt>
                <c:pt idx="104">
                  <c:v>МАОУ СШ № 154</c:v>
                </c:pt>
                <c:pt idx="105">
                  <c:v>МБОУ СШ № 156</c:v>
                </c:pt>
                <c:pt idx="106">
                  <c:v>МБОУ СШ № 157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 Гимназия № 16</c:v>
                </c:pt>
                <c:pt idx="110">
                  <c:v>МБОУ Лицей № 2</c:v>
                </c:pt>
                <c:pt idx="111">
                  <c:v>МБОУ СШ № 4</c:v>
                </c:pt>
                <c:pt idx="112">
                  <c:v>МБОУ СШ № 10</c:v>
                </c:pt>
                <c:pt idx="113">
                  <c:v>МБОУ СШ № 27</c:v>
                </c:pt>
                <c:pt idx="114">
                  <c:v>МБОУ СШ № 51</c:v>
                </c:pt>
                <c:pt idx="115">
                  <c:v>МАОУ СШ "Комплекс "Покровский"</c:v>
                </c:pt>
                <c:pt idx="116">
                  <c:v>МБОУ СШ № 155</c:v>
                </c:pt>
              </c:strCache>
            </c:strRef>
          </c:cat>
          <c:val>
            <c:numRef>
              <c:f>'2022-2023 свод'!$I$7:$I$123</c:f>
              <c:numCache>
                <c:formatCode>#,##0.00</c:formatCode>
                <c:ptCount val="117"/>
                <c:pt idx="0">
                  <c:v>0.54794501071747403</c:v>
                </c:pt>
                <c:pt idx="1">
                  <c:v>0.51020408163265307</c:v>
                </c:pt>
                <c:pt idx="2">
                  <c:v>0.5625</c:v>
                </c:pt>
                <c:pt idx="3">
                  <c:v>0.54455445544554459</c:v>
                </c:pt>
                <c:pt idx="4">
                  <c:v>0.70297029702970293</c:v>
                </c:pt>
                <c:pt idx="5">
                  <c:v>0.62264150943396224</c:v>
                </c:pt>
                <c:pt idx="6">
                  <c:v>0.26666666666666666</c:v>
                </c:pt>
                <c:pt idx="7">
                  <c:v>0.6987951807228916</c:v>
                </c:pt>
                <c:pt idx="8">
                  <c:v>0.45454545454545453</c:v>
                </c:pt>
                <c:pt idx="9">
                  <c:v>0.56862745098039214</c:v>
                </c:pt>
                <c:pt idx="10">
                  <c:v>0.68876750207112181</c:v>
                </c:pt>
                <c:pt idx="11">
                  <c:v>0.71212121212121215</c:v>
                </c:pt>
                <c:pt idx="12">
                  <c:v>0.7068965517241379</c:v>
                </c:pt>
                <c:pt idx="13">
                  <c:v>0.76056338028169013</c:v>
                </c:pt>
                <c:pt idx="14">
                  <c:v>0.80597014925373134</c:v>
                </c:pt>
                <c:pt idx="15">
                  <c:v>0.72727272727272729</c:v>
                </c:pt>
                <c:pt idx="16">
                  <c:v>0.72727272727272729</c:v>
                </c:pt>
                <c:pt idx="17">
                  <c:v>0.77586206896551724</c:v>
                </c:pt>
                <c:pt idx="18">
                  <c:v>0.57264957264957261</c:v>
                </c:pt>
                <c:pt idx="19">
                  <c:v>0.56716417910447758</c:v>
                </c:pt>
                <c:pt idx="20">
                  <c:v>0.63235294117647056</c:v>
                </c:pt>
                <c:pt idx="21">
                  <c:v>0.56976744186046513</c:v>
                </c:pt>
                <c:pt idx="22">
                  <c:v>0.70731707317073167</c:v>
                </c:pt>
                <c:pt idx="23">
                  <c:v>0.64559179161936953</c:v>
                </c:pt>
                <c:pt idx="24">
                  <c:v>0.37349397590361444</c:v>
                </c:pt>
                <c:pt idx="25">
                  <c:v>0.64772727272727271</c:v>
                </c:pt>
                <c:pt idx="26">
                  <c:v>0.85185185185185186</c:v>
                </c:pt>
                <c:pt idx="27">
                  <c:v>0.65151515151515149</c:v>
                </c:pt>
                <c:pt idx="28">
                  <c:v>0.75384615384615383</c:v>
                </c:pt>
                <c:pt idx="29">
                  <c:v>0.42553191489361702</c:v>
                </c:pt>
                <c:pt idx="30">
                  <c:v>0.55737704918032782</c:v>
                </c:pt>
                <c:pt idx="31">
                  <c:v>0.6097560975609756</c:v>
                </c:pt>
                <c:pt idx="32">
                  <c:v>0.63157894736842102</c:v>
                </c:pt>
                <c:pt idx="33">
                  <c:v>0.63157894736842102</c:v>
                </c:pt>
                <c:pt idx="34">
                  <c:v>0.65555555555555556</c:v>
                </c:pt>
                <c:pt idx="35">
                  <c:v>0.78431372549019607</c:v>
                </c:pt>
                <c:pt idx="36">
                  <c:v>0.78873239436619713</c:v>
                </c:pt>
                <c:pt idx="37">
                  <c:v>0.78048780487804881</c:v>
                </c:pt>
                <c:pt idx="38">
                  <c:v>0.70833333333333337</c:v>
                </c:pt>
                <c:pt idx="39">
                  <c:v>0.56338028169014087</c:v>
                </c:pt>
                <c:pt idx="40">
                  <c:v>0.56000000000000005</c:v>
                </c:pt>
                <c:pt idx="41">
                  <c:v>0.52611027746293115</c:v>
                </c:pt>
                <c:pt idx="42">
                  <c:v>0.56595744680851068</c:v>
                </c:pt>
                <c:pt idx="43">
                  <c:v>0.72222222222222221</c:v>
                </c:pt>
                <c:pt idx="44">
                  <c:v>0.3125</c:v>
                </c:pt>
                <c:pt idx="45">
                  <c:v>0.54109589041095896</c:v>
                </c:pt>
                <c:pt idx="46">
                  <c:v>0.59259259259259256</c:v>
                </c:pt>
                <c:pt idx="47">
                  <c:v>0.62096774193548387</c:v>
                </c:pt>
                <c:pt idx="48">
                  <c:v>0.19696969696969696</c:v>
                </c:pt>
                <c:pt idx="49">
                  <c:v>0.45098039215686275</c:v>
                </c:pt>
                <c:pt idx="50">
                  <c:v>0.65217391304347827</c:v>
                </c:pt>
                <c:pt idx="51">
                  <c:v>0.4</c:v>
                </c:pt>
                <c:pt idx="52">
                  <c:v>0.54285714285714282</c:v>
                </c:pt>
                <c:pt idx="53">
                  <c:v>0.35294117647058826</c:v>
                </c:pt>
                <c:pt idx="54">
                  <c:v>0.60563380281690138</c:v>
                </c:pt>
                <c:pt idx="55">
                  <c:v>0.61904761904761907</c:v>
                </c:pt>
                <c:pt idx="56">
                  <c:v>0.50909090909090904</c:v>
                </c:pt>
                <c:pt idx="57">
                  <c:v>0.36666666666666664</c:v>
                </c:pt>
                <c:pt idx="58">
                  <c:v>0.76119402985074625</c:v>
                </c:pt>
                <c:pt idx="59">
                  <c:v>0.64556962025316456</c:v>
                </c:pt>
                <c:pt idx="60">
                  <c:v>0.5376344086021505</c:v>
                </c:pt>
                <c:pt idx="61">
                  <c:v>0.55126516750780408</c:v>
                </c:pt>
                <c:pt idx="62">
                  <c:v>0.62222222222222223</c:v>
                </c:pt>
                <c:pt idx="63">
                  <c:v>0.43220338983050849</c:v>
                </c:pt>
                <c:pt idx="64">
                  <c:v>0.48076923076923078</c:v>
                </c:pt>
                <c:pt idx="65">
                  <c:v>0.5757575757575758</c:v>
                </c:pt>
                <c:pt idx="66">
                  <c:v>0.65079365079365081</c:v>
                </c:pt>
                <c:pt idx="67">
                  <c:v>0.49122807017543857</c:v>
                </c:pt>
                <c:pt idx="68">
                  <c:v>0.57999999999999996</c:v>
                </c:pt>
                <c:pt idx="69">
                  <c:v>0.63291139240506333</c:v>
                </c:pt>
                <c:pt idx="70">
                  <c:v>0.46938775510204084</c:v>
                </c:pt>
                <c:pt idx="71">
                  <c:v>0.72033898305084743</c:v>
                </c:pt>
                <c:pt idx="72">
                  <c:v>0.47222222222222221</c:v>
                </c:pt>
                <c:pt idx="73">
                  <c:v>0.44262295081967212</c:v>
                </c:pt>
                <c:pt idx="74">
                  <c:v>0.72058823529411764</c:v>
                </c:pt>
                <c:pt idx="75">
                  <c:v>0.42666666666666669</c:v>
                </c:pt>
                <c:pt idx="76">
                  <c:v>0.61107383264461534</c:v>
                </c:pt>
                <c:pt idx="77">
                  <c:v>0.55737704918032782</c:v>
                </c:pt>
                <c:pt idx="78">
                  <c:v>0.42857142857142855</c:v>
                </c:pt>
                <c:pt idx="79">
                  <c:v>0.75862068965517238</c:v>
                </c:pt>
                <c:pt idx="80">
                  <c:v>0.66249999999999998</c:v>
                </c:pt>
                <c:pt idx="81">
                  <c:v>0.69444444444444442</c:v>
                </c:pt>
                <c:pt idx="82">
                  <c:v>0.56190476190476191</c:v>
                </c:pt>
                <c:pt idx="83">
                  <c:v>0.58536585365853655</c:v>
                </c:pt>
                <c:pt idx="84">
                  <c:v>0.66666666666666663</c:v>
                </c:pt>
                <c:pt idx="85">
                  <c:v>0.6271186440677966</c:v>
                </c:pt>
                <c:pt idx="86">
                  <c:v>0.84210526315789469</c:v>
                </c:pt>
                <c:pt idx="87">
                  <c:v>0.77966101694915257</c:v>
                </c:pt>
                <c:pt idx="88">
                  <c:v>0.79661016949152541</c:v>
                </c:pt>
                <c:pt idx="89">
                  <c:v>0.73493975903614461</c:v>
                </c:pt>
                <c:pt idx="90">
                  <c:v>0.67213114754098358</c:v>
                </c:pt>
                <c:pt idx="91">
                  <c:v>0.48484848484848486</c:v>
                </c:pt>
                <c:pt idx="92">
                  <c:v>0.63793103448275867</c:v>
                </c:pt>
                <c:pt idx="93">
                  <c:v>0.64864864864864868</c:v>
                </c:pt>
                <c:pt idx="94">
                  <c:v>0.38596491228070173</c:v>
                </c:pt>
                <c:pt idx="95">
                  <c:v>0.66666666666666663</c:v>
                </c:pt>
                <c:pt idx="96">
                  <c:v>0.68322981366459623</c:v>
                </c:pt>
                <c:pt idx="97">
                  <c:v>0.44166666666666665</c:v>
                </c:pt>
                <c:pt idx="98">
                  <c:v>0.66</c:v>
                </c:pt>
                <c:pt idx="99">
                  <c:v>0.50649350649350644</c:v>
                </c:pt>
                <c:pt idx="100">
                  <c:v>0.64</c:v>
                </c:pt>
                <c:pt idx="101">
                  <c:v>0.7007299270072993</c:v>
                </c:pt>
                <c:pt idx="102">
                  <c:v>0.66990291262135926</c:v>
                </c:pt>
                <c:pt idx="103">
                  <c:v>0.48550724637681159</c:v>
                </c:pt>
                <c:pt idx="104">
                  <c:v>0.46153846153846156</c:v>
                </c:pt>
                <c:pt idx="105">
                  <c:v>0.40127388535031849</c:v>
                </c:pt>
                <c:pt idx="106">
                  <c:v>0.48979591836734693</c:v>
                </c:pt>
                <c:pt idx="107">
                  <c:v>0.60221016480967482</c:v>
                </c:pt>
                <c:pt idx="108">
                  <c:v>0.84848484848484851</c:v>
                </c:pt>
                <c:pt idx="109">
                  <c:v>0.76056338028169013</c:v>
                </c:pt>
                <c:pt idx="110">
                  <c:v>0.625</c:v>
                </c:pt>
                <c:pt idx="111">
                  <c:v>0.41818181818181815</c:v>
                </c:pt>
                <c:pt idx="112">
                  <c:v>0.69565217391304346</c:v>
                </c:pt>
                <c:pt idx="113">
                  <c:v>0.41304347826086957</c:v>
                </c:pt>
                <c:pt idx="114">
                  <c:v>0.45454545454545453</c:v>
                </c:pt>
                <c:pt idx="115">
                  <c:v>0.34768211920529801</c:v>
                </c:pt>
                <c:pt idx="116">
                  <c:v>0.34693877551020408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'2022-2023 свод'!$B$7:$B$123</c:f>
              <c:strCache>
                <c:ptCount val="117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МБОУ Лицей № 28</c:v>
                </c:pt>
                <c:pt idx="6">
                  <c:v>МАОУ СШ  № 12</c:v>
                </c:pt>
                <c:pt idx="7">
                  <c:v>МАУ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МБОУ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МБОУ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МБОУ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МБОУ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СВЕРДЛОВСКИЙ РАЙОН</c:v>
                </c:pt>
                <c:pt idx="62">
                  <c:v>МАОУ Гимназия № 14</c:v>
                </c:pt>
                <c:pt idx="63">
                  <c:v>МАОУ Лицей № 9 "Лидер"</c:v>
                </c:pt>
                <c:pt idx="64">
                  <c:v>МБОУ СШ № 6</c:v>
                </c:pt>
                <c:pt idx="65">
                  <c:v>МАОУ СШ № 17</c:v>
                </c:pt>
                <c:pt idx="66">
                  <c:v>МАОУ СШ № 23</c:v>
                </c:pt>
                <c:pt idx="67">
                  <c:v>МБОУ СШ № 34</c:v>
                </c:pt>
                <c:pt idx="68">
                  <c:v>МБОУ СШ № 42</c:v>
                </c:pt>
                <c:pt idx="69">
                  <c:v>МБОУ СШ № 45</c:v>
                </c:pt>
                <c:pt idx="70">
                  <c:v>МБОУ СШ № 62</c:v>
                </c:pt>
                <c:pt idx="71">
                  <c:v>МАОУ СШ № 76</c:v>
                </c:pt>
                <c:pt idx="72">
                  <c:v>МБОУ СШ № 78</c:v>
                </c:pt>
                <c:pt idx="73">
                  <c:v>МАОУ СШ № 93</c:v>
                </c:pt>
                <c:pt idx="74">
                  <c:v>МАОУ СШ № 137</c:v>
                </c:pt>
                <c:pt idx="75">
                  <c:v>М&lt;ОУ СШ № 158</c:v>
                </c:pt>
                <c:pt idx="76">
                  <c:v>СОВЕТСКИЙ РАЙОН</c:v>
                </c:pt>
                <c:pt idx="77">
                  <c:v>МАОУ СШ № 1</c:v>
                </c:pt>
                <c:pt idx="78">
                  <c:v>МБОУ СШ № 2</c:v>
                </c:pt>
                <c:pt idx="79">
                  <c:v>МБОУ СШ № 5</c:v>
                </c:pt>
                <c:pt idx="80">
                  <c:v>МАОУ СШ № 7</c:v>
                </c:pt>
                <c:pt idx="81">
                  <c:v>МБОУ СШ № 18</c:v>
                </c:pt>
                <c:pt idx="82">
                  <c:v>МАОУ СШ № 24</c:v>
                </c:pt>
                <c:pt idx="83">
                  <c:v>МБОУ СШ № 56</c:v>
                </c:pt>
                <c:pt idx="84">
                  <c:v>МБОУ СШ № 66</c:v>
                </c:pt>
                <c:pt idx="85">
                  <c:v>МБОУ СШ № 69</c:v>
                </c:pt>
                <c:pt idx="86">
                  <c:v>МАОУ СШ № 85</c:v>
                </c:pt>
                <c:pt idx="87">
                  <c:v>МБОУ СШ № 91</c:v>
                </c:pt>
                <c:pt idx="88">
                  <c:v>МБОУ СШ № 98</c:v>
                </c:pt>
                <c:pt idx="89">
                  <c:v>МАОУ СШ № 108</c:v>
                </c:pt>
                <c:pt idx="90">
                  <c:v>МАОУ СШ № 115</c:v>
                </c:pt>
                <c:pt idx="91">
                  <c:v>МАОУ СШ № 121</c:v>
                </c:pt>
                <c:pt idx="92">
                  <c:v>МБОУ СШ № 129</c:v>
                </c:pt>
                <c:pt idx="93">
                  <c:v>МАОУ СШ № 134</c:v>
                </c:pt>
                <c:pt idx="94">
                  <c:v>МАОУ СШ № 139</c:v>
                </c:pt>
                <c:pt idx="95">
                  <c:v>МАОУ СШ № 141</c:v>
                </c:pt>
                <c:pt idx="96">
                  <c:v>МАОУ СШ № 143</c:v>
                </c:pt>
                <c:pt idx="97">
                  <c:v>МАОУ СШ № 144</c:v>
                </c:pt>
                <c:pt idx="98">
                  <c:v>МАОУ СШ № 145</c:v>
                </c:pt>
                <c:pt idx="99">
                  <c:v>МБОУ СШ № 147</c:v>
                </c:pt>
                <c:pt idx="100">
                  <c:v>МАОУ СШ № 149</c:v>
                </c:pt>
                <c:pt idx="101">
                  <c:v>МАОУ СШ № 150</c:v>
                </c:pt>
                <c:pt idx="102">
                  <c:v>МАОУ СШ № 151</c:v>
                </c:pt>
                <c:pt idx="103">
                  <c:v>МАОУ СШ № 152 </c:v>
                </c:pt>
                <c:pt idx="104">
                  <c:v>МАОУ СШ № 154</c:v>
                </c:pt>
                <c:pt idx="105">
                  <c:v>МБОУ СШ № 156</c:v>
                </c:pt>
                <c:pt idx="106">
                  <c:v>МБОУ СШ № 157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 Гимназия № 16</c:v>
                </c:pt>
                <c:pt idx="110">
                  <c:v>МБОУ Лицей № 2</c:v>
                </c:pt>
                <c:pt idx="111">
                  <c:v>МБОУ СШ № 4</c:v>
                </c:pt>
                <c:pt idx="112">
                  <c:v>МБОУ СШ № 10</c:v>
                </c:pt>
                <c:pt idx="113">
                  <c:v>МБОУ СШ № 27</c:v>
                </c:pt>
                <c:pt idx="114">
                  <c:v>МБОУ СШ № 51</c:v>
                </c:pt>
                <c:pt idx="115">
                  <c:v>МАОУ СШ "Комплекс "Покровский"</c:v>
                </c:pt>
                <c:pt idx="116">
                  <c:v>МБОУ СШ № 155</c:v>
                </c:pt>
              </c:strCache>
            </c:strRef>
          </c:cat>
          <c:val>
            <c:numRef>
              <c:f>'2022-2023 свод'!$J$7:$J$123</c:f>
              <c:numCache>
                <c:formatCode>#,##0.00</c:formatCode>
                <c:ptCount val="117"/>
                <c:pt idx="0">
                  <c:v>0.59207172930424223</c:v>
                </c:pt>
                <c:pt idx="1">
                  <c:v>0.59207172930424223</c:v>
                </c:pt>
                <c:pt idx="2">
                  <c:v>0.59207172930424223</c:v>
                </c:pt>
                <c:pt idx="3">
                  <c:v>0.59207172930424223</c:v>
                </c:pt>
                <c:pt idx="4">
                  <c:v>0.59207172930424223</c:v>
                </c:pt>
                <c:pt idx="5">
                  <c:v>0.59207172930424223</c:v>
                </c:pt>
                <c:pt idx="6">
                  <c:v>0.59207172930424223</c:v>
                </c:pt>
                <c:pt idx="7">
                  <c:v>0.59207172930424223</c:v>
                </c:pt>
                <c:pt idx="8">
                  <c:v>0.59207172930424223</c:v>
                </c:pt>
                <c:pt idx="9">
                  <c:v>0.59207172930424223</c:v>
                </c:pt>
                <c:pt idx="10">
                  <c:v>0.59207172930424223</c:v>
                </c:pt>
                <c:pt idx="11">
                  <c:v>0.59207172930424223</c:v>
                </c:pt>
                <c:pt idx="12">
                  <c:v>0.59207172930424223</c:v>
                </c:pt>
                <c:pt idx="13">
                  <c:v>0.59207172930424223</c:v>
                </c:pt>
                <c:pt idx="14">
                  <c:v>0.59207172930424223</c:v>
                </c:pt>
                <c:pt idx="15">
                  <c:v>0.59207172930424223</c:v>
                </c:pt>
                <c:pt idx="16">
                  <c:v>0.59207172930424223</c:v>
                </c:pt>
                <c:pt idx="17">
                  <c:v>0.59207172930424223</c:v>
                </c:pt>
                <c:pt idx="18">
                  <c:v>0.59207172930424223</c:v>
                </c:pt>
                <c:pt idx="19">
                  <c:v>0.59207172930424223</c:v>
                </c:pt>
                <c:pt idx="20">
                  <c:v>0.59207172930424223</c:v>
                </c:pt>
                <c:pt idx="21">
                  <c:v>0.59207172930424223</c:v>
                </c:pt>
                <c:pt idx="22">
                  <c:v>0.59207172930424223</c:v>
                </c:pt>
                <c:pt idx="23">
                  <c:v>0.59207172930424223</c:v>
                </c:pt>
                <c:pt idx="24">
                  <c:v>0.59207172930424223</c:v>
                </c:pt>
                <c:pt idx="25">
                  <c:v>0.59207172930424223</c:v>
                </c:pt>
                <c:pt idx="26">
                  <c:v>0.59207172930424223</c:v>
                </c:pt>
                <c:pt idx="27">
                  <c:v>0.59207172930424223</c:v>
                </c:pt>
                <c:pt idx="28">
                  <c:v>0.59207172930424223</c:v>
                </c:pt>
                <c:pt idx="29">
                  <c:v>0.59207172930424223</c:v>
                </c:pt>
                <c:pt idx="30">
                  <c:v>0.59207172930424223</c:v>
                </c:pt>
                <c:pt idx="31">
                  <c:v>0.59207172930424223</c:v>
                </c:pt>
                <c:pt idx="32">
                  <c:v>0.59207172930424223</c:v>
                </c:pt>
                <c:pt idx="33">
                  <c:v>0.59207172930424223</c:v>
                </c:pt>
                <c:pt idx="34">
                  <c:v>0.59207172930424223</c:v>
                </c:pt>
                <c:pt idx="35">
                  <c:v>0.59207172930424223</c:v>
                </c:pt>
                <c:pt idx="36">
                  <c:v>0.59207172930424223</c:v>
                </c:pt>
                <c:pt idx="37">
                  <c:v>0.59207172930424223</c:v>
                </c:pt>
                <c:pt idx="38">
                  <c:v>0.59207172930424223</c:v>
                </c:pt>
                <c:pt idx="39">
                  <c:v>0.59207172930424223</c:v>
                </c:pt>
                <c:pt idx="40">
                  <c:v>0.59207172930424223</c:v>
                </c:pt>
                <c:pt idx="41">
                  <c:v>0.59207172930424223</c:v>
                </c:pt>
                <c:pt idx="42">
                  <c:v>0.59207172930424223</c:v>
                </c:pt>
                <c:pt idx="43">
                  <c:v>0.59207172930424223</c:v>
                </c:pt>
                <c:pt idx="44">
                  <c:v>0.59207172930424223</c:v>
                </c:pt>
                <c:pt idx="45">
                  <c:v>0.59207172930424223</c:v>
                </c:pt>
                <c:pt idx="46">
                  <c:v>0.59207172930424223</c:v>
                </c:pt>
                <c:pt idx="47">
                  <c:v>0.59207172930424223</c:v>
                </c:pt>
                <c:pt idx="48">
                  <c:v>0.59207172930424223</c:v>
                </c:pt>
                <c:pt idx="49">
                  <c:v>0.59207172930424223</c:v>
                </c:pt>
                <c:pt idx="50">
                  <c:v>0.59207172930424223</c:v>
                </c:pt>
                <c:pt idx="51">
                  <c:v>0.59207172930424223</c:v>
                </c:pt>
                <c:pt idx="52">
                  <c:v>0.59207172930424223</c:v>
                </c:pt>
                <c:pt idx="53">
                  <c:v>0.59207172930424223</c:v>
                </c:pt>
                <c:pt idx="54">
                  <c:v>0.59207172930424223</c:v>
                </c:pt>
                <c:pt idx="55">
                  <c:v>0.59207172930424223</c:v>
                </c:pt>
                <c:pt idx="56">
                  <c:v>0.59207172930424223</c:v>
                </c:pt>
                <c:pt idx="57">
                  <c:v>0.59207172930424223</c:v>
                </c:pt>
                <c:pt idx="58">
                  <c:v>0.59207172930424223</c:v>
                </c:pt>
                <c:pt idx="59">
                  <c:v>0.59207172930424223</c:v>
                </c:pt>
                <c:pt idx="60">
                  <c:v>0.59207172930424223</c:v>
                </c:pt>
                <c:pt idx="61">
                  <c:v>0.59207172930424223</c:v>
                </c:pt>
                <c:pt idx="62">
                  <c:v>0.59207172930424223</c:v>
                </c:pt>
                <c:pt idx="63">
                  <c:v>0.59207172930424223</c:v>
                </c:pt>
                <c:pt idx="64">
                  <c:v>0.59207172930424223</c:v>
                </c:pt>
                <c:pt idx="65">
                  <c:v>0.59207172930424223</c:v>
                </c:pt>
                <c:pt idx="66">
                  <c:v>0.59207172930424223</c:v>
                </c:pt>
                <c:pt idx="67">
                  <c:v>0.59207172930424223</c:v>
                </c:pt>
                <c:pt idx="68">
                  <c:v>0.59207172930424223</c:v>
                </c:pt>
                <c:pt idx="69">
                  <c:v>0.59207172930424223</c:v>
                </c:pt>
                <c:pt idx="70">
                  <c:v>0.59207172930424223</c:v>
                </c:pt>
                <c:pt idx="71">
                  <c:v>0.59207172930424223</c:v>
                </c:pt>
                <c:pt idx="72">
                  <c:v>0.59207172930424223</c:v>
                </c:pt>
                <c:pt idx="73">
                  <c:v>0.59207172930424223</c:v>
                </c:pt>
                <c:pt idx="74">
                  <c:v>0.59207172930424223</c:v>
                </c:pt>
                <c:pt idx="75">
                  <c:v>0.59207172930424223</c:v>
                </c:pt>
                <c:pt idx="76">
                  <c:v>0.59207172930424223</c:v>
                </c:pt>
                <c:pt idx="77">
                  <c:v>0.59207172930424223</c:v>
                </c:pt>
                <c:pt idx="78">
                  <c:v>0.59207172930424223</c:v>
                </c:pt>
                <c:pt idx="79">
                  <c:v>0.59207172930424223</c:v>
                </c:pt>
                <c:pt idx="80">
                  <c:v>0.59207172930424223</c:v>
                </c:pt>
                <c:pt idx="81">
                  <c:v>0.59207172930424223</c:v>
                </c:pt>
                <c:pt idx="82">
                  <c:v>0.59207172930424223</c:v>
                </c:pt>
                <c:pt idx="83">
                  <c:v>0.59207172930424223</c:v>
                </c:pt>
                <c:pt idx="84">
                  <c:v>0.59207172930424223</c:v>
                </c:pt>
                <c:pt idx="85">
                  <c:v>0.59207172930424223</c:v>
                </c:pt>
                <c:pt idx="86">
                  <c:v>0.59207172930424223</c:v>
                </c:pt>
                <c:pt idx="87">
                  <c:v>0.59207172930424223</c:v>
                </c:pt>
                <c:pt idx="88">
                  <c:v>0.59207172930424223</c:v>
                </c:pt>
                <c:pt idx="89">
                  <c:v>0.59207172930424223</c:v>
                </c:pt>
                <c:pt idx="90">
                  <c:v>0.59207172930424223</c:v>
                </c:pt>
                <c:pt idx="91">
                  <c:v>0.59207172930424223</c:v>
                </c:pt>
                <c:pt idx="92">
                  <c:v>0.59207172930424223</c:v>
                </c:pt>
                <c:pt idx="93">
                  <c:v>0.59207172930424223</c:v>
                </c:pt>
                <c:pt idx="94">
                  <c:v>0.59207172930424223</c:v>
                </c:pt>
                <c:pt idx="95">
                  <c:v>0.59207172930424223</c:v>
                </c:pt>
                <c:pt idx="96">
                  <c:v>0.59207172930424223</c:v>
                </c:pt>
                <c:pt idx="97">
                  <c:v>0.59207172930424223</c:v>
                </c:pt>
                <c:pt idx="98">
                  <c:v>0.59207172930424223</c:v>
                </c:pt>
                <c:pt idx="99">
                  <c:v>0.59207172930424223</c:v>
                </c:pt>
                <c:pt idx="100">
                  <c:v>0.59207172930424223</c:v>
                </c:pt>
                <c:pt idx="101">
                  <c:v>0.59207172930424223</c:v>
                </c:pt>
                <c:pt idx="102">
                  <c:v>0.59207172930424223</c:v>
                </c:pt>
                <c:pt idx="103">
                  <c:v>0.59207172930424223</c:v>
                </c:pt>
                <c:pt idx="104">
                  <c:v>0.59207172930424223</c:v>
                </c:pt>
                <c:pt idx="105">
                  <c:v>0.59207172930424223</c:v>
                </c:pt>
                <c:pt idx="106">
                  <c:v>0.59207172930424223</c:v>
                </c:pt>
                <c:pt idx="107">
                  <c:v>0.59207172930424223</c:v>
                </c:pt>
                <c:pt idx="108">
                  <c:v>0.59207172930424223</c:v>
                </c:pt>
                <c:pt idx="109">
                  <c:v>0.59207172930424223</c:v>
                </c:pt>
                <c:pt idx="110">
                  <c:v>0.59207172930424223</c:v>
                </c:pt>
                <c:pt idx="111">
                  <c:v>0.59207172930424223</c:v>
                </c:pt>
                <c:pt idx="112">
                  <c:v>0.59207172930424223</c:v>
                </c:pt>
                <c:pt idx="113">
                  <c:v>0.59207172930424223</c:v>
                </c:pt>
                <c:pt idx="114">
                  <c:v>0.59207172930424223</c:v>
                </c:pt>
                <c:pt idx="115">
                  <c:v>0.59207172930424223</c:v>
                </c:pt>
                <c:pt idx="116">
                  <c:v>0.59207172930424223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627136"/>
        <c:axId val="186627528"/>
      </c:lineChart>
      <c:catAx>
        <c:axId val="18662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6627528"/>
        <c:crosses val="autoZero"/>
        <c:auto val="1"/>
        <c:lblAlgn val="ctr"/>
        <c:lblOffset val="100"/>
        <c:noMultiLvlLbl val="0"/>
      </c:catAx>
      <c:valAx>
        <c:axId val="186627528"/>
        <c:scaling>
          <c:orientation val="minMax"/>
          <c:max val="1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6627136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5291777241774147"/>
          <c:y val="5.4241876663017594E-2"/>
          <c:w val="0.28957016380946904"/>
          <c:h val="4.06323366390057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Зрелость коллектива и возможность инновационных преобразований</a:t>
            </a:r>
          </a:p>
        </c:rich>
      </c:tx>
      <c:layout>
        <c:manualLayout>
          <c:xMode val="edge"/>
          <c:yMode val="edge"/>
          <c:x val="0.3438660308306532"/>
          <c:y val="4.9291435613062233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914834595822652E-2"/>
          <c:y val="0.12199472649042213"/>
          <c:w val="0.97897422278265278"/>
          <c:h val="0.54222363349207481"/>
        </c:manualLayout>
      </c:layout>
      <c:lineChart>
        <c:grouping val="standard"/>
        <c:varyColors val="0"/>
        <c:ser>
          <c:idx val="0"/>
          <c:order val="0"/>
          <c:tx>
            <c:v>Доля педагогов от 25 до 45 лет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'2022-2023 свод'!$B$7:$B$123</c:f>
              <c:strCache>
                <c:ptCount val="117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МБОУ Лицей № 28</c:v>
                </c:pt>
                <c:pt idx="6">
                  <c:v>МАОУ СШ  № 12</c:v>
                </c:pt>
                <c:pt idx="7">
                  <c:v>МАУ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МБОУ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МБОУ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МБОУ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МБОУ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СВЕРДЛОВСКИЙ РАЙОН</c:v>
                </c:pt>
                <c:pt idx="62">
                  <c:v>МАОУ Гимназия № 14</c:v>
                </c:pt>
                <c:pt idx="63">
                  <c:v>МАОУ Лицей № 9 "Лидер"</c:v>
                </c:pt>
                <c:pt idx="64">
                  <c:v>МБОУ СШ № 6</c:v>
                </c:pt>
                <c:pt idx="65">
                  <c:v>МАОУ СШ № 17</c:v>
                </c:pt>
                <c:pt idx="66">
                  <c:v>МАОУ СШ № 23</c:v>
                </c:pt>
                <c:pt idx="67">
                  <c:v>МБОУ СШ № 34</c:v>
                </c:pt>
                <c:pt idx="68">
                  <c:v>МБОУ СШ № 42</c:v>
                </c:pt>
                <c:pt idx="69">
                  <c:v>МБОУ СШ № 45</c:v>
                </c:pt>
                <c:pt idx="70">
                  <c:v>МБОУ СШ № 62</c:v>
                </c:pt>
                <c:pt idx="71">
                  <c:v>МАОУ СШ № 76</c:v>
                </c:pt>
                <c:pt idx="72">
                  <c:v>МБОУ СШ № 78</c:v>
                </c:pt>
                <c:pt idx="73">
                  <c:v>МАОУ СШ № 93</c:v>
                </c:pt>
                <c:pt idx="74">
                  <c:v>МАОУ СШ № 137</c:v>
                </c:pt>
                <c:pt idx="75">
                  <c:v>М&lt;ОУ СШ № 158</c:v>
                </c:pt>
                <c:pt idx="76">
                  <c:v>СОВЕТСКИЙ РАЙОН</c:v>
                </c:pt>
                <c:pt idx="77">
                  <c:v>МАОУ СШ № 1</c:v>
                </c:pt>
                <c:pt idx="78">
                  <c:v>МБОУ СШ № 2</c:v>
                </c:pt>
                <c:pt idx="79">
                  <c:v>МБОУ СШ № 5</c:v>
                </c:pt>
                <c:pt idx="80">
                  <c:v>МАОУ СШ № 7</c:v>
                </c:pt>
                <c:pt idx="81">
                  <c:v>МБОУ СШ № 18</c:v>
                </c:pt>
                <c:pt idx="82">
                  <c:v>МАОУ СШ № 24</c:v>
                </c:pt>
                <c:pt idx="83">
                  <c:v>МБОУ СШ № 56</c:v>
                </c:pt>
                <c:pt idx="84">
                  <c:v>МБОУ СШ № 66</c:v>
                </c:pt>
                <c:pt idx="85">
                  <c:v>МБОУ СШ № 69</c:v>
                </c:pt>
                <c:pt idx="86">
                  <c:v>МАОУ СШ № 85</c:v>
                </c:pt>
                <c:pt idx="87">
                  <c:v>МБОУ СШ № 91</c:v>
                </c:pt>
                <c:pt idx="88">
                  <c:v>МБОУ СШ № 98</c:v>
                </c:pt>
                <c:pt idx="89">
                  <c:v>МАОУ СШ № 108</c:v>
                </c:pt>
                <c:pt idx="90">
                  <c:v>МАОУ СШ № 115</c:v>
                </c:pt>
                <c:pt idx="91">
                  <c:v>МАОУ СШ № 121</c:v>
                </c:pt>
                <c:pt idx="92">
                  <c:v>МБОУ СШ № 129</c:v>
                </c:pt>
                <c:pt idx="93">
                  <c:v>МАОУ СШ № 134</c:v>
                </c:pt>
                <c:pt idx="94">
                  <c:v>МАОУ СШ № 139</c:v>
                </c:pt>
                <c:pt idx="95">
                  <c:v>МАОУ СШ № 141</c:v>
                </c:pt>
                <c:pt idx="96">
                  <c:v>МАОУ СШ № 143</c:v>
                </c:pt>
                <c:pt idx="97">
                  <c:v>МАОУ СШ № 144</c:v>
                </c:pt>
                <c:pt idx="98">
                  <c:v>МАОУ СШ № 145</c:v>
                </c:pt>
                <c:pt idx="99">
                  <c:v>МБОУ СШ № 147</c:v>
                </c:pt>
                <c:pt idx="100">
                  <c:v>МАОУ СШ № 149</c:v>
                </c:pt>
                <c:pt idx="101">
                  <c:v>МАОУ СШ № 150</c:v>
                </c:pt>
                <c:pt idx="102">
                  <c:v>МАОУ СШ № 151</c:v>
                </c:pt>
                <c:pt idx="103">
                  <c:v>МАОУ СШ № 152 </c:v>
                </c:pt>
                <c:pt idx="104">
                  <c:v>МАОУ СШ № 154</c:v>
                </c:pt>
                <c:pt idx="105">
                  <c:v>МБОУ СШ № 156</c:v>
                </c:pt>
                <c:pt idx="106">
                  <c:v>МБОУ СШ № 157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 Гимназия № 16</c:v>
                </c:pt>
                <c:pt idx="110">
                  <c:v>МБОУ Лицей № 2</c:v>
                </c:pt>
                <c:pt idx="111">
                  <c:v>МБОУ СШ № 4</c:v>
                </c:pt>
                <c:pt idx="112">
                  <c:v>МБОУ СШ № 10</c:v>
                </c:pt>
                <c:pt idx="113">
                  <c:v>МБОУ СШ № 27</c:v>
                </c:pt>
                <c:pt idx="114">
                  <c:v>МБОУ СШ № 51</c:v>
                </c:pt>
                <c:pt idx="115">
                  <c:v>МАОУ СШ "Комплекс "Покровский"</c:v>
                </c:pt>
                <c:pt idx="116">
                  <c:v>МБОУ СШ № 155</c:v>
                </c:pt>
              </c:strCache>
            </c:strRef>
          </c:cat>
          <c:val>
            <c:numRef>
              <c:f>'2022-2023 свод'!$L$7:$L$123</c:f>
              <c:numCache>
                <c:formatCode>#,##0.00</c:formatCode>
                <c:ptCount val="117"/>
                <c:pt idx="0">
                  <c:v>0.42620693909892593</c:v>
                </c:pt>
                <c:pt idx="1">
                  <c:v>0.55102040816326525</c:v>
                </c:pt>
                <c:pt idx="2">
                  <c:v>0.27500000000000002</c:v>
                </c:pt>
                <c:pt idx="3">
                  <c:v>0.34653465346534651</c:v>
                </c:pt>
                <c:pt idx="4">
                  <c:v>0.49504950495049505</c:v>
                </c:pt>
                <c:pt idx="5">
                  <c:v>0.33962264150943394</c:v>
                </c:pt>
                <c:pt idx="6">
                  <c:v>0.53333333333333333</c:v>
                </c:pt>
                <c:pt idx="7">
                  <c:v>0.40963855421686746</c:v>
                </c:pt>
                <c:pt idx="8">
                  <c:v>0.4935064935064935</c:v>
                </c:pt>
                <c:pt idx="9">
                  <c:v>0.39215686274509809</c:v>
                </c:pt>
                <c:pt idx="10">
                  <c:v>0.45384195288037238</c:v>
                </c:pt>
                <c:pt idx="11">
                  <c:v>0.43939393939393939</c:v>
                </c:pt>
                <c:pt idx="12">
                  <c:v>0.39655172413793105</c:v>
                </c:pt>
                <c:pt idx="13">
                  <c:v>0.42253521126760563</c:v>
                </c:pt>
                <c:pt idx="14">
                  <c:v>0.36567164179104478</c:v>
                </c:pt>
                <c:pt idx="15">
                  <c:v>0.31818181818181818</c:v>
                </c:pt>
                <c:pt idx="16">
                  <c:v>0.49090909090909091</c:v>
                </c:pt>
                <c:pt idx="17">
                  <c:v>0.43103448275862066</c:v>
                </c:pt>
                <c:pt idx="18">
                  <c:v>0.51282051282051277</c:v>
                </c:pt>
                <c:pt idx="19">
                  <c:v>0.55223880597014929</c:v>
                </c:pt>
                <c:pt idx="20">
                  <c:v>0.58823529411764708</c:v>
                </c:pt>
                <c:pt idx="21">
                  <c:v>0.46511627906976744</c:v>
                </c:pt>
                <c:pt idx="22">
                  <c:v>0.46341463414634149</c:v>
                </c:pt>
                <c:pt idx="23">
                  <c:v>0.41770454337982155</c:v>
                </c:pt>
                <c:pt idx="24">
                  <c:v>0.36144578313253012</c:v>
                </c:pt>
                <c:pt idx="25">
                  <c:v>0.38636363636363635</c:v>
                </c:pt>
                <c:pt idx="26">
                  <c:v>0.35802469135802467</c:v>
                </c:pt>
                <c:pt idx="27">
                  <c:v>0.31818181818181818</c:v>
                </c:pt>
                <c:pt idx="28">
                  <c:v>0.38461538461538464</c:v>
                </c:pt>
                <c:pt idx="29">
                  <c:v>0.42553191489361702</c:v>
                </c:pt>
                <c:pt idx="30">
                  <c:v>0.44262295081967212</c:v>
                </c:pt>
                <c:pt idx="31">
                  <c:v>0.51219512195121952</c:v>
                </c:pt>
                <c:pt idx="32">
                  <c:v>0.50877192982456143</c:v>
                </c:pt>
                <c:pt idx="33">
                  <c:v>0.21052631578947367</c:v>
                </c:pt>
                <c:pt idx="34">
                  <c:v>0.48888888888888887</c:v>
                </c:pt>
                <c:pt idx="35">
                  <c:v>0.45098039215686275</c:v>
                </c:pt>
                <c:pt idx="36">
                  <c:v>0.49295774647887314</c:v>
                </c:pt>
                <c:pt idx="37">
                  <c:v>0.3902439024390244</c:v>
                </c:pt>
                <c:pt idx="38">
                  <c:v>0.3125</c:v>
                </c:pt>
                <c:pt idx="39">
                  <c:v>0.52112676056338036</c:v>
                </c:pt>
                <c:pt idx="40">
                  <c:v>0.53600000000000003</c:v>
                </c:pt>
                <c:pt idx="41">
                  <c:v>0.47198353928142778</c:v>
                </c:pt>
                <c:pt idx="42">
                  <c:v>0.4127659574468085</c:v>
                </c:pt>
                <c:pt idx="43">
                  <c:v>0.30555555555555558</c:v>
                </c:pt>
                <c:pt idx="44">
                  <c:v>0.45833333333333331</c:v>
                </c:pt>
                <c:pt idx="45">
                  <c:v>0.41095890410958902</c:v>
                </c:pt>
                <c:pt idx="46">
                  <c:v>0.38271604938271608</c:v>
                </c:pt>
                <c:pt idx="47">
                  <c:v>0.54838709677419351</c:v>
                </c:pt>
                <c:pt idx="48">
                  <c:v>0.34848484848484851</c:v>
                </c:pt>
                <c:pt idx="49">
                  <c:v>0.58823529411764708</c:v>
                </c:pt>
                <c:pt idx="50">
                  <c:v>0.47826086956521741</c:v>
                </c:pt>
                <c:pt idx="51">
                  <c:v>0.56000000000000005</c:v>
                </c:pt>
                <c:pt idx="52">
                  <c:v>0.54285714285714282</c:v>
                </c:pt>
                <c:pt idx="53">
                  <c:v>0.54411764705882348</c:v>
                </c:pt>
                <c:pt idx="54">
                  <c:v>0.50704225352112686</c:v>
                </c:pt>
                <c:pt idx="55">
                  <c:v>0.66666666666666663</c:v>
                </c:pt>
                <c:pt idx="56">
                  <c:v>0.41818181818181815</c:v>
                </c:pt>
                <c:pt idx="57">
                  <c:v>0.43333333333333335</c:v>
                </c:pt>
                <c:pt idx="58">
                  <c:v>0.38805970149253732</c:v>
                </c:pt>
                <c:pt idx="59">
                  <c:v>0.46835443037974683</c:v>
                </c:pt>
                <c:pt idx="60">
                  <c:v>0.5053763440860215</c:v>
                </c:pt>
                <c:pt idx="61">
                  <c:v>0.46181810163428566</c:v>
                </c:pt>
                <c:pt idx="62">
                  <c:v>0.4777777777777778</c:v>
                </c:pt>
                <c:pt idx="63">
                  <c:v>0.48305084745762711</c:v>
                </c:pt>
                <c:pt idx="64">
                  <c:v>0.50961538461538458</c:v>
                </c:pt>
                <c:pt idx="65">
                  <c:v>0.37878787878787878</c:v>
                </c:pt>
                <c:pt idx="66">
                  <c:v>0.52380952380952384</c:v>
                </c:pt>
                <c:pt idx="67">
                  <c:v>0.49122807017543857</c:v>
                </c:pt>
                <c:pt idx="68">
                  <c:v>0.38</c:v>
                </c:pt>
                <c:pt idx="69">
                  <c:v>0.55696202531645567</c:v>
                </c:pt>
                <c:pt idx="70">
                  <c:v>0.36734693877551028</c:v>
                </c:pt>
                <c:pt idx="71">
                  <c:v>0.3135593220338983</c:v>
                </c:pt>
                <c:pt idx="72">
                  <c:v>0.54166666666666663</c:v>
                </c:pt>
                <c:pt idx="73">
                  <c:v>0.52459016393442626</c:v>
                </c:pt>
                <c:pt idx="74">
                  <c:v>0.39705882352941174</c:v>
                </c:pt>
                <c:pt idx="75">
                  <c:v>0.52</c:v>
                </c:pt>
                <c:pt idx="76">
                  <c:v>0.45271644820593965</c:v>
                </c:pt>
                <c:pt idx="77">
                  <c:v>0.36065573770491804</c:v>
                </c:pt>
                <c:pt idx="78">
                  <c:v>0.45714285714285713</c:v>
                </c:pt>
                <c:pt idx="79">
                  <c:v>0.32758620689655171</c:v>
                </c:pt>
                <c:pt idx="80">
                  <c:v>0.41249999999999998</c:v>
                </c:pt>
                <c:pt idx="81">
                  <c:v>0.3888888888888889</c:v>
                </c:pt>
                <c:pt idx="82">
                  <c:v>0.51428571428571423</c:v>
                </c:pt>
                <c:pt idx="83">
                  <c:v>0.53658536585365857</c:v>
                </c:pt>
                <c:pt idx="84">
                  <c:v>0.45238095238095238</c:v>
                </c:pt>
                <c:pt idx="85">
                  <c:v>0.44067796610169491</c:v>
                </c:pt>
                <c:pt idx="86">
                  <c:v>0.31578947368421051</c:v>
                </c:pt>
                <c:pt idx="87">
                  <c:v>0.38983050847457629</c:v>
                </c:pt>
                <c:pt idx="88">
                  <c:v>0.44067796610169491</c:v>
                </c:pt>
                <c:pt idx="89">
                  <c:v>0.42168674698795183</c:v>
                </c:pt>
                <c:pt idx="90">
                  <c:v>0.50819672131147542</c:v>
                </c:pt>
                <c:pt idx="91">
                  <c:v>0.37878787878787878</c:v>
                </c:pt>
                <c:pt idx="92">
                  <c:v>0.53448275862068961</c:v>
                </c:pt>
                <c:pt idx="93">
                  <c:v>0.5</c:v>
                </c:pt>
                <c:pt idx="94">
                  <c:v>0.54385964912280704</c:v>
                </c:pt>
                <c:pt idx="95">
                  <c:v>0.34920634920634919</c:v>
                </c:pt>
                <c:pt idx="96">
                  <c:v>0.32919254658385094</c:v>
                </c:pt>
                <c:pt idx="97">
                  <c:v>0.5</c:v>
                </c:pt>
                <c:pt idx="98">
                  <c:v>0.43</c:v>
                </c:pt>
                <c:pt idx="99">
                  <c:v>0.50649350649350644</c:v>
                </c:pt>
                <c:pt idx="100">
                  <c:v>0.38</c:v>
                </c:pt>
                <c:pt idx="101">
                  <c:v>0.43065693430656932</c:v>
                </c:pt>
                <c:pt idx="102">
                  <c:v>0.41747572815533979</c:v>
                </c:pt>
                <c:pt idx="103">
                  <c:v>0.57246376811594202</c:v>
                </c:pt>
                <c:pt idx="104">
                  <c:v>0.5461538461538461</c:v>
                </c:pt>
                <c:pt idx="105">
                  <c:v>0.5461538461538461</c:v>
                </c:pt>
                <c:pt idx="106">
                  <c:v>0.64968152866242035</c:v>
                </c:pt>
                <c:pt idx="107">
                  <c:v>0.36841727004223729</c:v>
                </c:pt>
                <c:pt idx="108" formatCode="0.00">
                  <c:v>0.22727272727272727</c:v>
                </c:pt>
                <c:pt idx="109" formatCode="0.00">
                  <c:v>0.30985915492957744</c:v>
                </c:pt>
                <c:pt idx="110" formatCode="0.00">
                  <c:v>0.3392857142857143</c:v>
                </c:pt>
                <c:pt idx="111" formatCode="0.00">
                  <c:v>0.43636363636363634</c:v>
                </c:pt>
                <c:pt idx="112" formatCode="0.00">
                  <c:v>0.46376811594202899</c:v>
                </c:pt>
                <c:pt idx="113" formatCode="0.00">
                  <c:v>0.34782608695652173</c:v>
                </c:pt>
                <c:pt idx="114" formatCode="0.00">
                  <c:v>0.45454545454545453</c:v>
                </c:pt>
                <c:pt idx="115" formatCode="0.00">
                  <c:v>0.56622516556291391</c:v>
                </c:pt>
                <c:pt idx="116">
                  <c:v>0.60204081632653061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'2022-2023 свод'!$B$7:$B$123</c:f>
              <c:strCache>
                <c:ptCount val="117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МБОУ Лицей № 28</c:v>
                </c:pt>
                <c:pt idx="6">
                  <c:v>МАОУ СШ  № 12</c:v>
                </c:pt>
                <c:pt idx="7">
                  <c:v>МАУ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МБОУ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МБОУ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МБОУ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МБОУ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СВЕРДЛОВСКИЙ РАЙОН</c:v>
                </c:pt>
                <c:pt idx="62">
                  <c:v>МАОУ Гимназия № 14</c:v>
                </c:pt>
                <c:pt idx="63">
                  <c:v>МАОУ Лицей № 9 "Лидер"</c:v>
                </c:pt>
                <c:pt idx="64">
                  <c:v>МБОУ СШ № 6</c:v>
                </c:pt>
                <c:pt idx="65">
                  <c:v>МАОУ СШ № 17</c:v>
                </c:pt>
                <c:pt idx="66">
                  <c:v>МАОУ СШ № 23</c:v>
                </c:pt>
                <c:pt idx="67">
                  <c:v>МБОУ СШ № 34</c:v>
                </c:pt>
                <c:pt idx="68">
                  <c:v>МБОУ СШ № 42</c:v>
                </c:pt>
                <c:pt idx="69">
                  <c:v>МБОУ СШ № 45</c:v>
                </c:pt>
                <c:pt idx="70">
                  <c:v>МБОУ СШ № 62</c:v>
                </c:pt>
                <c:pt idx="71">
                  <c:v>МАОУ СШ № 76</c:v>
                </c:pt>
                <c:pt idx="72">
                  <c:v>МБОУ СШ № 78</c:v>
                </c:pt>
                <c:pt idx="73">
                  <c:v>МАОУ СШ № 93</c:v>
                </c:pt>
                <c:pt idx="74">
                  <c:v>МАОУ СШ № 137</c:v>
                </c:pt>
                <c:pt idx="75">
                  <c:v>М&lt;ОУ СШ № 158</c:v>
                </c:pt>
                <c:pt idx="76">
                  <c:v>СОВЕТСКИЙ РАЙОН</c:v>
                </c:pt>
                <c:pt idx="77">
                  <c:v>МАОУ СШ № 1</c:v>
                </c:pt>
                <c:pt idx="78">
                  <c:v>МБОУ СШ № 2</c:v>
                </c:pt>
                <c:pt idx="79">
                  <c:v>МБОУ СШ № 5</c:v>
                </c:pt>
                <c:pt idx="80">
                  <c:v>МАОУ СШ № 7</c:v>
                </c:pt>
                <c:pt idx="81">
                  <c:v>МБОУ СШ № 18</c:v>
                </c:pt>
                <c:pt idx="82">
                  <c:v>МАОУ СШ № 24</c:v>
                </c:pt>
                <c:pt idx="83">
                  <c:v>МБОУ СШ № 56</c:v>
                </c:pt>
                <c:pt idx="84">
                  <c:v>МБОУ СШ № 66</c:v>
                </c:pt>
                <c:pt idx="85">
                  <c:v>МБОУ СШ № 69</c:v>
                </c:pt>
                <c:pt idx="86">
                  <c:v>МАОУ СШ № 85</c:v>
                </c:pt>
                <c:pt idx="87">
                  <c:v>МБОУ СШ № 91</c:v>
                </c:pt>
                <c:pt idx="88">
                  <c:v>МБОУ СШ № 98</c:v>
                </c:pt>
                <c:pt idx="89">
                  <c:v>МАОУ СШ № 108</c:v>
                </c:pt>
                <c:pt idx="90">
                  <c:v>МАОУ СШ № 115</c:v>
                </c:pt>
                <c:pt idx="91">
                  <c:v>МАОУ СШ № 121</c:v>
                </c:pt>
                <c:pt idx="92">
                  <c:v>МБОУ СШ № 129</c:v>
                </c:pt>
                <c:pt idx="93">
                  <c:v>МАОУ СШ № 134</c:v>
                </c:pt>
                <c:pt idx="94">
                  <c:v>МАОУ СШ № 139</c:v>
                </c:pt>
                <c:pt idx="95">
                  <c:v>МАОУ СШ № 141</c:v>
                </c:pt>
                <c:pt idx="96">
                  <c:v>МАОУ СШ № 143</c:v>
                </c:pt>
                <c:pt idx="97">
                  <c:v>МАОУ СШ № 144</c:v>
                </c:pt>
                <c:pt idx="98">
                  <c:v>МАОУ СШ № 145</c:v>
                </c:pt>
                <c:pt idx="99">
                  <c:v>МБОУ СШ № 147</c:v>
                </c:pt>
                <c:pt idx="100">
                  <c:v>МАОУ СШ № 149</c:v>
                </c:pt>
                <c:pt idx="101">
                  <c:v>МАОУ СШ № 150</c:v>
                </c:pt>
                <c:pt idx="102">
                  <c:v>МАОУ СШ № 151</c:v>
                </c:pt>
                <c:pt idx="103">
                  <c:v>МАОУ СШ № 152 </c:v>
                </c:pt>
                <c:pt idx="104">
                  <c:v>МАОУ СШ № 154</c:v>
                </c:pt>
                <c:pt idx="105">
                  <c:v>МБОУ СШ № 156</c:v>
                </c:pt>
                <c:pt idx="106">
                  <c:v>МБОУ СШ № 157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 Гимназия № 16</c:v>
                </c:pt>
                <c:pt idx="110">
                  <c:v>МБОУ Лицей № 2</c:v>
                </c:pt>
                <c:pt idx="111">
                  <c:v>МБОУ СШ № 4</c:v>
                </c:pt>
                <c:pt idx="112">
                  <c:v>МБОУ СШ № 10</c:v>
                </c:pt>
                <c:pt idx="113">
                  <c:v>МБОУ СШ № 27</c:v>
                </c:pt>
                <c:pt idx="114">
                  <c:v>МБОУ СШ № 51</c:v>
                </c:pt>
                <c:pt idx="115">
                  <c:v>МАОУ СШ "Комплекс "Покровский"</c:v>
                </c:pt>
                <c:pt idx="116">
                  <c:v>МБОУ СШ № 155</c:v>
                </c:pt>
              </c:strCache>
            </c:strRef>
          </c:cat>
          <c:val>
            <c:numRef>
              <c:f>'2022-2023 свод'!$M$7:$M$123</c:f>
              <c:numCache>
                <c:formatCode>#,##0.00</c:formatCode>
                <c:ptCount val="117"/>
                <c:pt idx="0">
                  <c:v>0.44690758868312969</c:v>
                </c:pt>
                <c:pt idx="1">
                  <c:v>0.44690758868312969</c:v>
                </c:pt>
                <c:pt idx="2">
                  <c:v>0.44690758868312969</c:v>
                </c:pt>
                <c:pt idx="3">
                  <c:v>0.44690758868312969</c:v>
                </c:pt>
                <c:pt idx="4">
                  <c:v>0.44690758868312969</c:v>
                </c:pt>
                <c:pt idx="5">
                  <c:v>0.44690758868312969</c:v>
                </c:pt>
                <c:pt idx="6">
                  <c:v>0.44690758868312969</c:v>
                </c:pt>
                <c:pt idx="7">
                  <c:v>0.44690758868312969</c:v>
                </c:pt>
                <c:pt idx="8">
                  <c:v>0.44690758868312969</c:v>
                </c:pt>
                <c:pt idx="9">
                  <c:v>0.44690758868312969</c:v>
                </c:pt>
                <c:pt idx="10">
                  <c:v>0.44690758868312969</c:v>
                </c:pt>
                <c:pt idx="11">
                  <c:v>0.44690758868312969</c:v>
                </c:pt>
                <c:pt idx="12">
                  <c:v>0.44690758868312969</c:v>
                </c:pt>
                <c:pt idx="13">
                  <c:v>0.44690758868312969</c:v>
                </c:pt>
                <c:pt idx="14">
                  <c:v>0.44690758868312969</c:v>
                </c:pt>
                <c:pt idx="15">
                  <c:v>0.44690758868312969</c:v>
                </c:pt>
                <c:pt idx="16">
                  <c:v>0.44690758868312969</c:v>
                </c:pt>
                <c:pt idx="17">
                  <c:v>0.44690758868312969</c:v>
                </c:pt>
                <c:pt idx="18">
                  <c:v>0.44690758868312969</c:v>
                </c:pt>
                <c:pt idx="19">
                  <c:v>0.44690758868312969</c:v>
                </c:pt>
                <c:pt idx="20">
                  <c:v>0.44690758868312969</c:v>
                </c:pt>
                <c:pt idx="21">
                  <c:v>0.44690758868312969</c:v>
                </c:pt>
                <c:pt idx="22">
                  <c:v>0.44690758868312969</c:v>
                </c:pt>
                <c:pt idx="23">
                  <c:v>0.44690758868312969</c:v>
                </c:pt>
                <c:pt idx="24">
                  <c:v>0.44690758868312969</c:v>
                </c:pt>
                <c:pt idx="25">
                  <c:v>0.44690758868312969</c:v>
                </c:pt>
                <c:pt idx="26">
                  <c:v>0.44690758868312969</c:v>
                </c:pt>
                <c:pt idx="27">
                  <c:v>0.44690758868312969</c:v>
                </c:pt>
                <c:pt idx="28">
                  <c:v>0.44690758868312969</c:v>
                </c:pt>
                <c:pt idx="29">
                  <c:v>0.44690758868312969</c:v>
                </c:pt>
                <c:pt idx="30">
                  <c:v>0.44690758868312969</c:v>
                </c:pt>
                <c:pt idx="31">
                  <c:v>0.44690758868312969</c:v>
                </c:pt>
                <c:pt idx="32">
                  <c:v>0.44690758868312969</c:v>
                </c:pt>
                <c:pt idx="33">
                  <c:v>0.44690758868312969</c:v>
                </c:pt>
                <c:pt idx="34">
                  <c:v>0.44690758868312969</c:v>
                </c:pt>
                <c:pt idx="35">
                  <c:v>0.44690758868312969</c:v>
                </c:pt>
                <c:pt idx="36">
                  <c:v>0.44690758868312969</c:v>
                </c:pt>
                <c:pt idx="37">
                  <c:v>0.44690758868312969</c:v>
                </c:pt>
                <c:pt idx="38">
                  <c:v>0.44690758868312969</c:v>
                </c:pt>
                <c:pt idx="39">
                  <c:v>0.44690758868312969</c:v>
                </c:pt>
                <c:pt idx="40">
                  <c:v>0.44690758868312969</c:v>
                </c:pt>
                <c:pt idx="41">
                  <c:v>0.44690758868312969</c:v>
                </c:pt>
                <c:pt idx="42">
                  <c:v>0.44690758868312969</c:v>
                </c:pt>
                <c:pt idx="43">
                  <c:v>0.44690758868312969</c:v>
                </c:pt>
                <c:pt idx="44">
                  <c:v>0.44690758868312969</c:v>
                </c:pt>
                <c:pt idx="45">
                  <c:v>0.44690758868312969</c:v>
                </c:pt>
                <c:pt idx="46">
                  <c:v>0.44690758868312969</c:v>
                </c:pt>
                <c:pt idx="47">
                  <c:v>0.44690758868312969</c:v>
                </c:pt>
                <c:pt idx="48">
                  <c:v>0.44690758868312969</c:v>
                </c:pt>
                <c:pt idx="49">
                  <c:v>0.44690758868312969</c:v>
                </c:pt>
                <c:pt idx="50">
                  <c:v>0.44690758868312969</c:v>
                </c:pt>
                <c:pt idx="51">
                  <c:v>0.44690758868312969</c:v>
                </c:pt>
                <c:pt idx="52">
                  <c:v>0.44690758868312969</c:v>
                </c:pt>
                <c:pt idx="53">
                  <c:v>0.44690758868312969</c:v>
                </c:pt>
                <c:pt idx="54">
                  <c:v>0.44690758868312969</c:v>
                </c:pt>
                <c:pt idx="55">
                  <c:v>0.44690758868312969</c:v>
                </c:pt>
                <c:pt idx="56">
                  <c:v>0.44690758868312969</c:v>
                </c:pt>
                <c:pt idx="57">
                  <c:v>0.44690758868312969</c:v>
                </c:pt>
                <c:pt idx="58">
                  <c:v>0.44690758868312969</c:v>
                </c:pt>
                <c:pt idx="59">
                  <c:v>0.44690758868312969</c:v>
                </c:pt>
                <c:pt idx="60">
                  <c:v>0.44690758868312969</c:v>
                </c:pt>
                <c:pt idx="61">
                  <c:v>0.44690758868312969</c:v>
                </c:pt>
                <c:pt idx="62">
                  <c:v>0.44690758868312969</c:v>
                </c:pt>
                <c:pt idx="63">
                  <c:v>0.44690758868312969</c:v>
                </c:pt>
                <c:pt idx="64">
                  <c:v>0.44690758868312969</c:v>
                </c:pt>
                <c:pt idx="65">
                  <c:v>0.44690758868312969</c:v>
                </c:pt>
                <c:pt idx="66">
                  <c:v>0.44690758868312969</c:v>
                </c:pt>
                <c:pt idx="67">
                  <c:v>0.44690758868312969</c:v>
                </c:pt>
                <c:pt idx="68">
                  <c:v>0.44690758868312969</c:v>
                </c:pt>
                <c:pt idx="69">
                  <c:v>0.44690758868312969</c:v>
                </c:pt>
                <c:pt idx="70">
                  <c:v>0.44690758868312969</c:v>
                </c:pt>
                <c:pt idx="71">
                  <c:v>0.44690758868312969</c:v>
                </c:pt>
                <c:pt idx="72">
                  <c:v>0.44690758868312969</c:v>
                </c:pt>
                <c:pt idx="73">
                  <c:v>0.44690758868312969</c:v>
                </c:pt>
                <c:pt idx="74">
                  <c:v>0.44690758868312969</c:v>
                </c:pt>
                <c:pt idx="75">
                  <c:v>0.44690758868312969</c:v>
                </c:pt>
                <c:pt idx="76">
                  <c:v>0.44690758868312969</c:v>
                </c:pt>
                <c:pt idx="77">
                  <c:v>0.44690758868312969</c:v>
                </c:pt>
                <c:pt idx="78">
                  <c:v>0.44690758868312969</c:v>
                </c:pt>
                <c:pt idx="79">
                  <c:v>0.44690758868312969</c:v>
                </c:pt>
                <c:pt idx="80">
                  <c:v>0.44690758868312969</c:v>
                </c:pt>
                <c:pt idx="81">
                  <c:v>0.44690758868312969</c:v>
                </c:pt>
                <c:pt idx="82">
                  <c:v>0.44690758868312969</c:v>
                </c:pt>
                <c:pt idx="83">
                  <c:v>0.44690758868312969</c:v>
                </c:pt>
                <c:pt idx="84">
                  <c:v>0.44690758868312969</c:v>
                </c:pt>
                <c:pt idx="85">
                  <c:v>0.44690758868312969</c:v>
                </c:pt>
                <c:pt idx="86">
                  <c:v>0.44690758868312969</c:v>
                </c:pt>
                <c:pt idx="87">
                  <c:v>0.44690758868312969</c:v>
                </c:pt>
                <c:pt idx="88">
                  <c:v>0.44690758868312969</c:v>
                </c:pt>
                <c:pt idx="89">
                  <c:v>0.44690758868312969</c:v>
                </c:pt>
                <c:pt idx="90">
                  <c:v>0.44690758868312969</c:v>
                </c:pt>
                <c:pt idx="91">
                  <c:v>0.44690758868312969</c:v>
                </c:pt>
                <c:pt idx="92">
                  <c:v>0.44690758868312969</c:v>
                </c:pt>
                <c:pt idx="93">
                  <c:v>0.44690758868312969</c:v>
                </c:pt>
                <c:pt idx="94">
                  <c:v>0.44690758868312969</c:v>
                </c:pt>
                <c:pt idx="95">
                  <c:v>0.44690758868312969</c:v>
                </c:pt>
                <c:pt idx="96">
                  <c:v>0.44690758868312969</c:v>
                </c:pt>
                <c:pt idx="97">
                  <c:v>0.44690758868312969</c:v>
                </c:pt>
                <c:pt idx="98">
                  <c:v>0.44690758868312969</c:v>
                </c:pt>
                <c:pt idx="99">
                  <c:v>0.44690758868312969</c:v>
                </c:pt>
                <c:pt idx="100">
                  <c:v>0.44690758868312969</c:v>
                </c:pt>
                <c:pt idx="101">
                  <c:v>0.44690758868312969</c:v>
                </c:pt>
                <c:pt idx="102">
                  <c:v>0.44690758868312969</c:v>
                </c:pt>
                <c:pt idx="103">
                  <c:v>0.44690758868312969</c:v>
                </c:pt>
                <c:pt idx="104">
                  <c:v>0.44690758868312969</c:v>
                </c:pt>
                <c:pt idx="105">
                  <c:v>0.44690758868312969</c:v>
                </c:pt>
                <c:pt idx="106">
                  <c:v>0.44690758868312969</c:v>
                </c:pt>
                <c:pt idx="107">
                  <c:v>0.44690758868312969</c:v>
                </c:pt>
                <c:pt idx="108">
                  <c:v>0.44690758868312969</c:v>
                </c:pt>
                <c:pt idx="109">
                  <c:v>0.44690758868312969</c:v>
                </c:pt>
                <c:pt idx="110">
                  <c:v>0.44690758868312969</c:v>
                </c:pt>
                <c:pt idx="111">
                  <c:v>0.44690758868312969</c:v>
                </c:pt>
                <c:pt idx="112">
                  <c:v>0.44690758868312969</c:v>
                </c:pt>
                <c:pt idx="113">
                  <c:v>0.44690758868312969</c:v>
                </c:pt>
                <c:pt idx="114">
                  <c:v>0.44690758868312969</c:v>
                </c:pt>
                <c:pt idx="115">
                  <c:v>0.44690758868312969</c:v>
                </c:pt>
                <c:pt idx="116">
                  <c:v>0.44690758868312969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351416"/>
        <c:axId val="188351808"/>
      </c:lineChart>
      <c:catAx>
        <c:axId val="188351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8351808"/>
        <c:crosses val="autoZero"/>
        <c:auto val="1"/>
        <c:lblAlgn val="ctr"/>
        <c:lblOffset val="100"/>
        <c:noMultiLvlLbl val="0"/>
      </c:catAx>
      <c:valAx>
        <c:axId val="1883518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8351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7686384565993464"/>
          <c:y val="6.4402899142693176E-2"/>
          <c:w val="0.23798721299964803"/>
          <c:h val="4.1589939889676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Обеспеченность педагогами: число обучающихся </a:t>
            </a:r>
            <a:r>
              <a:rPr lang="ru-RU" sz="1400" b="1" i="0" u="none" strike="noStrike" baseline="0">
                <a:effectLst/>
              </a:rPr>
              <a:t>на 1 педагога </a:t>
            </a:r>
            <a:endParaRPr lang="ru-RU" b="1"/>
          </a:p>
        </c:rich>
      </c:tx>
      <c:layout>
        <c:manualLayout>
          <c:xMode val="edge"/>
          <c:yMode val="edge"/>
          <c:x val="0.35811593939404512"/>
          <c:y val="1.34333305432326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0512151693545876E-2"/>
          <c:y val="0.13226918891771994"/>
          <c:w val="0.97658979406005264"/>
          <c:h val="0.52791629697832088"/>
        </c:manualLayout>
      </c:layout>
      <c:lineChart>
        <c:grouping val="standard"/>
        <c:varyColors val="0"/>
        <c:ser>
          <c:idx val="0"/>
          <c:order val="0"/>
          <c:tx>
            <c:v>Обеспеченность педагогами на 1 учащегося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'2022-2023 свод'!$B$7:$B$123</c:f>
              <c:strCache>
                <c:ptCount val="117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МБОУ Лицей № 28</c:v>
                </c:pt>
                <c:pt idx="6">
                  <c:v>МАОУ СШ  № 12</c:v>
                </c:pt>
                <c:pt idx="7">
                  <c:v>МАУ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МБОУ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МБОУ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МБОУ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МБОУ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СВЕРДЛОВСКИЙ РАЙОН</c:v>
                </c:pt>
                <c:pt idx="62">
                  <c:v>МАОУ Гимназия № 14</c:v>
                </c:pt>
                <c:pt idx="63">
                  <c:v>МАОУ Лицей № 9 "Лидер"</c:v>
                </c:pt>
                <c:pt idx="64">
                  <c:v>МБОУ СШ № 6</c:v>
                </c:pt>
                <c:pt idx="65">
                  <c:v>МАОУ СШ № 17</c:v>
                </c:pt>
                <c:pt idx="66">
                  <c:v>МАОУ СШ № 23</c:v>
                </c:pt>
                <c:pt idx="67">
                  <c:v>МБОУ СШ № 34</c:v>
                </c:pt>
                <c:pt idx="68">
                  <c:v>МБОУ СШ № 42</c:v>
                </c:pt>
                <c:pt idx="69">
                  <c:v>МБОУ СШ № 45</c:v>
                </c:pt>
                <c:pt idx="70">
                  <c:v>МБОУ СШ № 62</c:v>
                </c:pt>
                <c:pt idx="71">
                  <c:v>МАОУ СШ № 76</c:v>
                </c:pt>
                <c:pt idx="72">
                  <c:v>МБОУ СШ № 78</c:v>
                </c:pt>
                <c:pt idx="73">
                  <c:v>МАОУ СШ № 93</c:v>
                </c:pt>
                <c:pt idx="74">
                  <c:v>МАОУ СШ № 137</c:v>
                </c:pt>
                <c:pt idx="75">
                  <c:v>М&lt;ОУ СШ № 158</c:v>
                </c:pt>
                <c:pt idx="76">
                  <c:v>СОВЕТСКИЙ РАЙОН</c:v>
                </c:pt>
                <c:pt idx="77">
                  <c:v>МАОУ СШ № 1</c:v>
                </c:pt>
                <c:pt idx="78">
                  <c:v>МБОУ СШ № 2</c:v>
                </c:pt>
                <c:pt idx="79">
                  <c:v>МБОУ СШ № 5</c:v>
                </c:pt>
                <c:pt idx="80">
                  <c:v>МАОУ СШ № 7</c:v>
                </c:pt>
                <c:pt idx="81">
                  <c:v>МБОУ СШ № 18</c:v>
                </c:pt>
                <c:pt idx="82">
                  <c:v>МАОУ СШ № 24</c:v>
                </c:pt>
                <c:pt idx="83">
                  <c:v>МБОУ СШ № 56</c:v>
                </c:pt>
                <c:pt idx="84">
                  <c:v>МБОУ СШ № 66</c:v>
                </c:pt>
                <c:pt idx="85">
                  <c:v>МБОУ СШ № 69</c:v>
                </c:pt>
                <c:pt idx="86">
                  <c:v>МАОУ СШ № 85</c:v>
                </c:pt>
                <c:pt idx="87">
                  <c:v>МБОУ СШ № 91</c:v>
                </c:pt>
                <c:pt idx="88">
                  <c:v>МБОУ СШ № 98</c:v>
                </c:pt>
                <c:pt idx="89">
                  <c:v>МАОУ СШ № 108</c:v>
                </c:pt>
                <c:pt idx="90">
                  <c:v>МАОУ СШ № 115</c:v>
                </c:pt>
                <c:pt idx="91">
                  <c:v>МАОУ СШ № 121</c:v>
                </c:pt>
                <c:pt idx="92">
                  <c:v>МБОУ СШ № 129</c:v>
                </c:pt>
                <c:pt idx="93">
                  <c:v>МАОУ СШ № 134</c:v>
                </c:pt>
                <c:pt idx="94">
                  <c:v>МАОУ СШ № 139</c:v>
                </c:pt>
                <c:pt idx="95">
                  <c:v>МАОУ СШ № 141</c:v>
                </c:pt>
                <c:pt idx="96">
                  <c:v>МАОУ СШ № 143</c:v>
                </c:pt>
                <c:pt idx="97">
                  <c:v>МАОУ СШ № 144</c:v>
                </c:pt>
                <c:pt idx="98">
                  <c:v>МАОУ СШ № 145</c:v>
                </c:pt>
                <c:pt idx="99">
                  <c:v>МБОУ СШ № 147</c:v>
                </c:pt>
                <c:pt idx="100">
                  <c:v>МАОУ СШ № 149</c:v>
                </c:pt>
                <c:pt idx="101">
                  <c:v>МАОУ СШ № 150</c:v>
                </c:pt>
                <c:pt idx="102">
                  <c:v>МАОУ СШ № 151</c:v>
                </c:pt>
                <c:pt idx="103">
                  <c:v>МАОУ СШ № 152 </c:v>
                </c:pt>
                <c:pt idx="104">
                  <c:v>МАОУ СШ № 154</c:v>
                </c:pt>
                <c:pt idx="105">
                  <c:v>МБОУ СШ № 156</c:v>
                </c:pt>
                <c:pt idx="106">
                  <c:v>МБОУ СШ № 157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 Гимназия № 16</c:v>
                </c:pt>
                <c:pt idx="110">
                  <c:v>МБОУ Лицей № 2</c:v>
                </c:pt>
                <c:pt idx="111">
                  <c:v>МБОУ СШ № 4</c:v>
                </c:pt>
                <c:pt idx="112">
                  <c:v>МБОУ СШ № 10</c:v>
                </c:pt>
                <c:pt idx="113">
                  <c:v>МБОУ СШ № 27</c:v>
                </c:pt>
                <c:pt idx="114">
                  <c:v>МБОУ СШ № 51</c:v>
                </c:pt>
                <c:pt idx="115">
                  <c:v>МАОУ СШ "Комплекс "Покровский"</c:v>
                </c:pt>
                <c:pt idx="116">
                  <c:v>МБОУ СШ № 155</c:v>
                </c:pt>
              </c:strCache>
            </c:strRef>
          </c:cat>
          <c:val>
            <c:numRef>
              <c:f>'2022-2023 свод'!$O$7:$O$123</c:f>
              <c:numCache>
                <c:formatCode>0</c:formatCode>
                <c:ptCount val="117"/>
                <c:pt idx="0" formatCode="#,##0">
                  <c:v>14.567848703251908</c:v>
                </c:pt>
                <c:pt idx="1">
                  <c:v>5.1224489795918364</c:v>
                </c:pt>
                <c:pt idx="2">
                  <c:v>14.875</c:v>
                </c:pt>
                <c:pt idx="3">
                  <c:v>17.326732673267326</c:v>
                </c:pt>
                <c:pt idx="4">
                  <c:v>15.128712871287128</c:v>
                </c:pt>
                <c:pt idx="5">
                  <c:v>16.358490566037737</c:v>
                </c:pt>
                <c:pt idx="6">
                  <c:v>15.9</c:v>
                </c:pt>
                <c:pt idx="7">
                  <c:v>15.879518072289157</c:v>
                </c:pt>
                <c:pt idx="8">
                  <c:v>13.480519480519481</c:v>
                </c:pt>
                <c:pt idx="9">
                  <c:v>17.03921568627451</c:v>
                </c:pt>
                <c:pt idx="10">
                  <c:v>14.880241524129708</c:v>
                </c:pt>
                <c:pt idx="11">
                  <c:v>15.878787878787879</c:v>
                </c:pt>
                <c:pt idx="12">
                  <c:v>12.413793103448276</c:v>
                </c:pt>
                <c:pt idx="13">
                  <c:v>15.014084507042254</c:v>
                </c:pt>
                <c:pt idx="14">
                  <c:v>13.201492537313433</c:v>
                </c:pt>
                <c:pt idx="15">
                  <c:v>16.21590909090909</c:v>
                </c:pt>
                <c:pt idx="16">
                  <c:v>19.145454545454545</c:v>
                </c:pt>
                <c:pt idx="17">
                  <c:v>17.827586206896552</c:v>
                </c:pt>
                <c:pt idx="18">
                  <c:v>5.8205128205128203</c:v>
                </c:pt>
                <c:pt idx="19">
                  <c:v>12.955223880597014</c:v>
                </c:pt>
                <c:pt idx="20">
                  <c:v>14.147058823529411</c:v>
                </c:pt>
                <c:pt idx="21">
                  <c:v>16.918604651162791</c:v>
                </c:pt>
                <c:pt idx="22">
                  <c:v>19.024390243902438</c:v>
                </c:pt>
                <c:pt idx="23">
                  <c:v>15.85351432775647</c:v>
                </c:pt>
                <c:pt idx="24">
                  <c:v>16.361445783132531</c:v>
                </c:pt>
                <c:pt idx="25">
                  <c:v>13.772727272727273</c:v>
                </c:pt>
                <c:pt idx="26">
                  <c:v>16.802469135802468</c:v>
                </c:pt>
                <c:pt idx="27">
                  <c:v>14.878787878787879</c:v>
                </c:pt>
                <c:pt idx="28">
                  <c:v>15.584615384615384</c:v>
                </c:pt>
                <c:pt idx="29">
                  <c:v>12.382978723404255</c:v>
                </c:pt>
                <c:pt idx="30">
                  <c:v>20.344262295081968</c:v>
                </c:pt>
                <c:pt idx="31">
                  <c:v>16.048780487804876</c:v>
                </c:pt>
                <c:pt idx="32">
                  <c:v>15.070175438596491</c:v>
                </c:pt>
                <c:pt idx="33">
                  <c:v>15.894736842105264</c:v>
                </c:pt>
                <c:pt idx="34">
                  <c:v>17.211111111111112</c:v>
                </c:pt>
                <c:pt idx="35">
                  <c:v>19.803921568627452</c:v>
                </c:pt>
                <c:pt idx="36">
                  <c:v>14.32394366197183</c:v>
                </c:pt>
                <c:pt idx="37">
                  <c:v>18.26829268292683</c:v>
                </c:pt>
                <c:pt idx="38">
                  <c:v>15.145833333333334</c:v>
                </c:pt>
                <c:pt idx="39">
                  <c:v>16.943661971830984</c:v>
                </c:pt>
                <c:pt idx="40">
                  <c:v>10.672000000000001</c:v>
                </c:pt>
                <c:pt idx="41">
                  <c:v>14.50179648497401</c:v>
                </c:pt>
                <c:pt idx="42">
                  <c:v>10.14468085106383</c:v>
                </c:pt>
                <c:pt idx="43">
                  <c:v>19.055555555555557</c:v>
                </c:pt>
                <c:pt idx="44">
                  <c:v>13.888888888888889</c:v>
                </c:pt>
                <c:pt idx="45">
                  <c:v>17.582191780821919</c:v>
                </c:pt>
                <c:pt idx="46">
                  <c:v>17.617283950617285</c:v>
                </c:pt>
                <c:pt idx="47">
                  <c:v>9.0161290322580641</c:v>
                </c:pt>
                <c:pt idx="48">
                  <c:v>5.6969696969696972</c:v>
                </c:pt>
                <c:pt idx="49">
                  <c:v>21.352941176470587</c:v>
                </c:pt>
                <c:pt idx="50">
                  <c:v>11.217391304347826</c:v>
                </c:pt>
                <c:pt idx="51">
                  <c:v>12.96</c:v>
                </c:pt>
                <c:pt idx="52">
                  <c:v>14.457142857142857</c:v>
                </c:pt>
                <c:pt idx="53">
                  <c:v>18.088235294117649</c:v>
                </c:pt>
                <c:pt idx="54">
                  <c:v>16.492957746478872</c:v>
                </c:pt>
                <c:pt idx="55">
                  <c:v>12.714285714285714</c:v>
                </c:pt>
                <c:pt idx="56">
                  <c:v>16.581818181818182</c:v>
                </c:pt>
                <c:pt idx="57">
                  <c:v>14.95</c:v>
                </c:pt>
                <c:pt idx="58">
                  <c:v>16.014925373134329</c:v>
                </c:pt>
                <c:pt idx="59">
                  <c:v>16.025316455696203</c:v>
                </c:pt>
                <c:pt idx="60">
                  <c:v>11.67741935483871</c:v>
                </c:pt>
                <c:pt idx="61">
                  <c:v>15.832668227322545</c:v>
                </c:pt>
                <c:pt idx="62">
                  <c:v>13.077777777777778</c:v>
                </c:pt>
                <c:pt idx="63">
                  <c:v>9.8728813559322042</c:v>
                </c:pt>
                <c:pt idx="64">
                  <c:v>15.557692307692308</c:v>
                </c:pt>
                <c:pt idx="65">
                  <c:v>12.454545454545455</c:v>
                </c:pt>
                <c:pt idx="66">
                  <c:v>15.634920634920634</c:v>
                </c:pt>
                <c:pt idx="67">
                  <c:v>17.789473684210527</c:v>
                </c:pt>
                <c:pt idx="68">
                  <c:v>19.7</c:v>
                </c:pt>
                <c:pt idx="69">
                  <c:v>20.265822784810126</c:v>
                </c:pt>
                <c:pt idx="70">
                  <c:v>14.918367346938776</c:v>
                </c:pt>
                <c:pt idx="71">
                  <c:v>18.211864406779661</c:v>
                </c:pt>
                <c:pt idx="72">
                  <c:v>21.055555555555557</c:v>
                </c:pt>
                <c:pt idx="73">
                  <c:v>13.78688524590164</c:v>
                </c:pt>
                <c:pt idx="74">
                  <c:v>13.838235294117647</c:v>
                </c:pt>
                <c:pt idx="75">
                  <c:v>15.493333333333334</c:v>
                </c:pt>
                <c:pt idx="76">
                  <c:v>17.746352655210451</c:v>
                </c:pt>
                <c:pt idx="77">
                  <c:v>16.032786885245901</c:v>
                </c:pt>
                <c:pt idx="78">
                  <c:v>21.857142857142858</c:v>
                </c:pt>
                <c:pt idx="79">
                  <c:v>18.724137931034484</c:v>
                </c:pt>
                <c:pt idx="80">
                  <c:v>15.3125</c:v>
                </c:pt>
                <c:pt idx="81">
                  <c:v>21.847222222222221</c:v>
                </c:pt>
                <c:pt idx="82">
                  <c:v>19.647619047619049</c:v>
                </c:pt>
                <c:pt idx="83">
                  <c:v>12.463414634146341</c:v>
                </c:pt>
                <c:pt idx="84">
                  <c:v>20.428571428571427</c:v>
                </c:pt>
                <c:pt idx="85">
                  <c:v>17</c:v>
                </c:pt>
                <c:pt idx="86">
                  <c:v>21.210526315789473</c:v>
                </c:pt>
                <c:pt idx="87">
                  <c:v>16.220338983050848</c:v>
                </c:pt>
                <c:pt idx="88">
                  <c:v>14.64406779661017</c:v>
                </c:pt>
                <c:pt idx="89">
                  <c:v>19.036144578313252</c:v>
                </c:pt>
                <c:pt idx="90">
                  <c:v>17.344262295081968</c:v>
                </c:pt>
                <c:pt idx="91">
                  <c:v>13.833333333333334</c:v>
                </c:pt>
                <c:pt idx="92">
                  <c:v>13.96551724137931</c:v>
                </c:pt>
                <c:pt idx="93">
                  <c:v>19.283783783783782</c:v>
                </c:pt>
                <c:pt idx="94">
                  <c:v>17.157894736842106</c:v>
                </c:pt>
                <c:pt idx="95">
                  <c:v>16.587301587301589</c:v>
                </c:pt>
                <c:pt idx="96">
                  <c:v>15.875776397515528</c:v>
                </c:pt>
                <c:pt idx="97">
                  <c:v>22.191666666666666</c:v>
                </c:pt>
                <c:pt idx="98">
                  <c:v>18.329999999999998</c:v>
                </c:pt>
                <c:pt idx="99">
                  <c:v>16.870129870129869</c:v>
                </c:pt>
                <c:pt idx="100">
                  <c:v>18.18</c:v>
                </c:pt>
                <c:pt idx="101">
                  <c:v>21.810218978102188</c:v>
                </c:pt>
                <c:pt idx="102">
                  <c:v>16.757281553398059</c:v>
                </c:pt>
                <c:pt idx="103">
                  <c:v>16.659420289855074</c:v>
                </c:pt>
                <c:pt idx="104">
                  <c:v>14.476923076923077</c:v>
                </c:pt>
                <c:pt idx="105">
                  <c:v>20.203821656050955</c:v>
                </c:pt>
                <c:pt idx="106">
                  <c:v>18.438775510204081</c:v>
                </c:pt>
                <c:pt idx="107">
                  <c:v>14.83015762559547</c:v>
                </c:pt>
                <c:pt idx="108">
                  <c:v>17.242424242424242</c:v>
                </c:pt>
                <c:pt idx="109">
                  <c:v>13.746478873239436</c:v>
                </c:pt>
                <c:pt idx="110">
                  <c:v>16.25</c:v>
                </c:pt>
                <c:pt idx="111">
                  <c:v>13.109090909090909</c:v>
                </c:pt>
                <c:pt idx="112">
                  <c:v>15.086956521739131</c:v>
                </c:pt>
                <c:pt idx="113">
                  <c:v>14.891304347826088</c:v>
                </c:pt>
                <c:pt idx="114">
                  <c:v>13.484848484848484</c:v>
                </c:pt>
                <c:pt idx="115">
                  <c:v>12.155629139072847</c:v>
                </c:pt>
                <c:pt idx="116">
                  <c:v>24.867346938775512</c:v>
                </c:pt>
              </c:numCache>
            </c:numRef>
          </c:val>
          <c:smooth val="0"/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'2022-2023 свод'!$B$7:$B$123</c:f>
              <c:strCache>
                <c:ptCount val="117"/>
                <c:pt idx="0">
                  <c:v>ЖЕЛЕЗНОДОРОЖНЫЙ РАЙОН</c:v>
                </c:pt>
                <c:pt idx="1">
                  <c:v>МБОУ Прогимназия  № 131</c:v>
                </c:pt>
                <c:pt idx="2">
                  <c:v>МАОУ Гимназия № 8</c:v>
                </c:pt>
                <c:pt idx="3">
                  <c:v>МАОУ Гимназия №  9</c:v>
                </c:pt>
                <c:pt idx="4">
                  <c:v>МАОУ Лицей № 7</c:v>
                </c:pt>
                <c:pt idx="5">
                  <c:v>МБОУ Лицей № 28</c:v>
                </c:pt>
                <c:pt idx="6">
                  <c:v>МАОУ СШ  № 12</c:v>
                </c:pt>
                <c:pt idx="7">
                  <c:v>МАУ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МАОУ СШ № 55</c:v>
                </c:pt>
                <c:pt idx="19">
                  <c:v>МБОУ СШ № 63</c:v>
                </c:pt>
                <c:pt idx="20">
                  <c:v>МАОУ СШ № 81</c:v>
                </c:pt>
                <c:pt idx="21">
                  <c:v>МАОУ СШ № 90</c:v>
                </c:pt>
                <c:pt idx="22">
                  <c:v>МБОУ СШ № 135</c:v>
                </c:pt>
                <c:pt idx="23">
                  <c:v>ЛЕНИНСКИЙ РАЙОН</c:v>
                </c:pt>
                <c:pt idx="24">
                  <c:v>МБОУ Гимназия № 7</c:v>
                </c:pt>
                <c:pt idx="25">
                  <c:v>МАОУ Гимназия № 11 </c:v>
                </c:pt>
                <c:pt idx="26">
                  <c:v>МАОУ Гимназия № 15</c:v>
                </c:pt>
                <c:pt idx="27">
                  <c:v>МАОУ Лицей № 3</c:v>
                </c:pt>
                <c:pt idx="28">
                  <c:v>МАОУ Лицей № 12</c:v>
                </c:pt>
                <c:pt idx="29">
                  <c:v>МБОУ СШ № 13</c:v>
                </c:pt>
                <c:pt idx="30">
                  <c:v>МБОУ СШ № 16</c:v>
                </c:pt>
                <c:pt idx="31">
                  <c:v>МБОУ СШ № 31</c:v>
                </c:pt>
                <c:pt idx="32">
                  <c:v>МБОУ СШ № 44</c:v>
                </c:pt>
                <c:pt idx="33">
                  <c:v>МБОУ СШ № 50</c:v>
                </c:pt>
                <c:pt idx="34">
                  <c:v>МАОУ СШ № 53</c:v>
                </c:pt>
                <c:pt idx="35">
                  <c:v>МБОУ СШ № 64</c:v>
                </c:pt>
                <c:pt idx="36">
                  <c:v>МБОУ СШ № 65</c:v>
                </c:pt>
                <c:pt idx="37">
                  <c:v>МБОУ СШ № 79</c:v>
                </c:pt>
                <c:pt idx="38">
                  <c:v>МАОУ СШ № 89</c:v>
                </c:pt>
                <c:pt idx="39">
                  <c:v>МБОУ СШ № 94</c:v>
                </c:pt>
                <c:pt idx="40">
                  <c:v>МАОУ СШ № 148</c:v>
                </c:pt>
                <c:pt idx="41">
                  <c:v>ОКТЯБРЬСКИЙ РАЙОН</c:v>
                </c:pt>
                <c:pt idx="42">
                  <c:v>МАОУ «КУГ № 1 – Универс»</c:v>
                </c:pt>
                <c:pt idx="43">
                  <c:v>МБОУ Гимназия № 3</c:v>
                </c:pt>
                <c:pt idx="44">
                  <c:v>МАОУ Гимназия № 13 "Академ"</c:v>
                </c:pt>
                <c:pt idx="45">
                  <c:v>МАОУ Лицей № 1</c:v>
                </c:pt>
                <c:pt idx="46">
                  <c:v>МБОУ Лицей № 8</c:v>
                </c:pt>
                <c:pt idx="47">
                  <c:v>МБОУ Лицей № 10</c:v>
                </c:pt>
                <c:pt idx="48">
                  <c:v>МБОУ Школа-интернат № 1</c:v>
                </c:pt>
                <c:pt idx="49">
                  <c:v>МБОУ СШ № 3</c:v>
                </c:pt>
                <c:pt idx="50">
                  <c:v>МБОУ СШ № 21</c:v>
                </c:pt>
                <c:pt idx="51">
                  <c:v>МБОУ СШ № 30</c:v>
                </c:pt>
                <c:pt idx="52">
                  <c:v>МБОУ СШ № 36</c:v>
                </c:pt>
                <c:pt idx="53">
                  <c:v>МБОУ СШ № 39</c:v>
                </c:pt>
                <c:pt idx="54">
                  <c:v>МБОУ СШ № 72 </c:v>
                </c:pt>
                <c:pt idx="55">
                  <c:v>МБОУ СШ № 73</c:v>
                </c:pt>
                <c:pt idx="56">
                  <c:v>МАОУ СШ № 82</c:v>
                </c:pt>
                <c:pt idx="57">
                  <c:v>МБОУ СШ № 84</c:v>
                </c:pt>
                <c:pt idx="58">
                  <c:v>МБОУ СШ № 95</c:v>
                </c:pt>
                <c:pt idx="59">
                  <c:v>МБОУ СШ № 99</c:v>
                </c:pt>
                <c:pt idx="60">
                  <c:v>МБОУ СШ № 133</c:v>
                </c:pt>
                <c:pt idx="61">
                  <c:v>СВЕРДЛОВСКИЙ РАЙОН</c:v>
                </c:pt>
                <c:pt idx="62">
                  <c:v>МАОУ Гимназия № 14</c:v>
                </c:pt>
                <c:pt idx="63">
                  <c:v>МАОУ Лицей № 9 "Лидер"</c:v>
                </c:pt>
                <c:pt idx="64">
                  <c:v>МБОУ СШ № 6</c:v>
                </c:pt>
                <c:pt idx="65">
                  <c:v>МАОУ СШ № 17</c:v>
                </c:pt>
                <c:pt idx="66">
                  <c:v>МАОУ СШ № 23</c:v>
                </c:pt>
                <c:pt idx="67">
                  <c:v>МБОУ СШ № 34</c:v>
                </c:pt>
                <c:pt idx="68">
                  <c:v>МБОУ СШ № 42</c:v>
                </c:pt>
                <c:pt idx="69">
                  <c:v>МБОУ СШ № 45</c:v>
                </c:pt>
                <c:pt idx="70">
                  <c:v>МБОУ СШ № 62</c:v>
                </c:pt>
                <c:pt idx="71">
                  <c:v>МАОУ СШ № 76</c:v>
                </c:pt>
                <c:pt idx="72">
                  <c:v>МБОУ СШ № 78</c:v>
                </c:pt>
                <c:pt idx="73">
                  <c:v>МАОУ СШ № 93</c:v>
                </c:pt>
                <c:pt idx="74">
                  <c:v>МАОУ СШ № 137</c:v>
                </c:pt>
                <c:pt idx="75">
                  <c:v>М&lt;ОУ СШ № 158</c:v>
                </c:pt>
                <c:pt idx="76">
                  <c:v>СОВЕТСКИЙ РАЙОН</c:v>
                </c:pt>
                <c:pt idx="77">
                  <c:v>МАОУ СШ № 1</c:v>
                </c:pt>
                <c:pt idx="78">
                  <c:v>МБОУ СШ № 2</c:v>
                </c:pt>
                <c:pt idx="79">
                  <c:v>МБОУ СШ № 5</c:v>
                </c:pt>
                <c:pt idx="80">
                  <c:v>МАОУ СШ № 7</c:v>
                </c:pt>
                <c:pt idx="81">
                  <c:v>МБОУ СШ № 18</c:v>
                </c:pt>
                <c:pt idx="82">
                  <c:v>МАОУ СШ № 24</c:v>
                </c:pt>
                <c:pt idx="83">
                  <c:v>МБОУ СШ № 56</c:v>
                </c:pt>
                <c:pt idx="84">
                  <c:v>МБОУ СШ № 66</c:v>
                </c:pt>
                <c:pt idx="85">
                  <c:v>МБОУ СШ № 69</c:v>
                </c:pt>
                <c:pt idx="86">
                  <c:v>МАОУ СШ № 85</c:v>
                </c:pt>
                <c:pt idx="87">
                  <c:v>МБОУ СШ № 91</c:v>
                </c:pt>
                <c:pt idx="88">
                  <c:v>МБОУ СШ № 98</c:v>
                </c:pt>
                <c:pt idx="89">
                  <c:v>МАОУ СШ № 108</c:v>
                </c:pt>
                <c:pt idx="90">
                  <c:v>МАОУ СШ № 115</c:v>
                </c:pt>
                <c:pt idx="91">
                  <c:v>МАОУ СШ № 121</c:v>
                </c:pt>
                <c:pt idx="92">
                  <c:v>МБОУ СШ № 129</c:v>
                </c:pt>
                <c:pt idx="93">
                  <c:v>МАОУ СШ № 134</c:v>
                </c:pt>
                <c:pt idx="94">
                  <c:v>МАОУ СШ № 139</c:v>
                </c:pt>
                <c:pt idx="95">
                  <c:v>МАОУ СШ № 141</c:v>
                </c:pt>
                <c:pt idx="96">
                  <c:v>МАОУ СШ № 143</c:v>
                </c:pt>
                <c:pt idx="97">
                  <c:v>МАОУ СШ № 144</c:v>
                </c:pt>
                <c:pt idx="98">
                  <c:v>МАОУ СШ № 145</c:v>
                </c:pt>
                <c:pt idx="99">
                  <c:v>МБОУ СШ № 147</c:v>
                </c:pt>
                <c:pt idx="100">
                  <c:v>МАОУ СШ № 149</c:v>
                </c:pt>
                <c:pt idx="101">
                  <c:v>МАОУ СШ № 150</c:v>
                </c:pt>
                <c:pt idx="102">
                  <c:v>МАОУ СШ № 151</c:v>
                </c:pt>
                <c:pt idx="103">
                  <c:v>МАОУ СШ № 152 </c:v>
                </c:pt>
                <c:pt idx="104">
                  <c:v>МАОУ СШ № 154</c:v>
                </c:pt>
                <c:pt idx="105">
                  <c:v>МБОУ СШ № 156</c:v>
                </c:pt>
                <c:pt idx="106">
                  <c:v>МБОУ СШ № 157</c:v>
                </c:pt>
                <c:pt idx="107">
                  <c:v>ЦЕНТРАЛЬНЫЙ РАЙОН</c:v>
                </c:pt>
                <c:pt idx="108">
                  <c:v>МАОУ Гимназия № 2</c:v>
                </c:pt>
                <c:pt idx="109">
                  <c:v>МБОУ  Гимназия № 16</c:v>
                </c:pt>
                <c:pt idx="110">
                  <c:v>МБОУ Лицей № 2</c:v>
                </c:pt>
                <c:pt idx="111">
                  <c:v>МБОУ СШ № 4</c:v>
                </c:pt>
                <c:pt idx="112">
                  <c:v>МБОУ СШ № 10</c:v>
                </c:pt>
                <c:pt idx="113">
                  <c:v>МБОУ СШ № 27</c:v>
                </c:pt>
                <c:pt idx="114">
                  <c:v>МБОУ СШ № 51</c:v>
                </c:pt>
                <c:pt idx="115">
                  <c:v>МАОУ СШ "Комплекс "Покровский"</c:v>
                </c:pt>
                <c:pt idx="116">
                  <c:v>МБОУ СШ № 155</c:v>
                </c:pt>
              </c:strCache>
            </c:strRef>
          </c:cat>
          <c:val>
            <c:numRef>
              <c:f>'2022-2023 свод'!$P$7:$P$123</c:f>
              <c:numCache>
                <c:formatCode>0</c:formatCode>
                <c:ptCount val="117"/>
                <c:pt idx="0">
                  <c:v>15.905449342736688</c:v>
                </c:pt>
                <c:pt idx="1">
                  <c:v>15.905449342736688</c:v>
                </c:pt>
                <c:pt idx="2">
                  <c:v>15.905449342736688</c:v>
                </c:pt>
                <c:pt idx="3">
                  <c:v>15.905449342736688</c:v>
                </c:pt>
                <c:pt idx="4">
                  <c:v>15.905449342736688</c:v>
                </c:pt>
                <c:pt idx="5">
                  <c:v>15.905449342736688</c:v>
                </c:pt>
                <c:pt idx="6">
                  <c:v>15.905449342736688</c:v>
                </c:pt>
                <c:pt idx="7">
                  <c:v>15.905449342736688</c:v>
                </c:pt>
                <c:pt idx="8">
                  <c:v>15.905449342736688</c:v>
                </c:pt>
                <c:pt idx="9">
                  <c:v>15.905449342736688</c:v>
                </c:pt>
                <c:pt idx="10">
                  <c:v>15.905449342736688</c:v>
                </c:pt>
                <c:pt idx="11">
                  <c:v>15.905449342736688</c:v>
                </c:pt>
                <c:pt idx="12">
                  <c:v>15.905449342736688</c:v>
                </c:pt>
                <c:pt idx="13">
                  <c:v>15.905449342736688</c:v>
                </c:pt>
                <c:pt idx="14">
                  <c:v>15.905449342736688</c:v>
                </c:pt>
                <c:pt idx="15">
                  <c:v>15.905449342736688</c:v>
                </c:pt>
                <c:pt idx="16">
                  <c:v>15.905449342736688</c:v>
                </c:pt>
                <c:pt idx="17">
                  <c:v>15.905449342736688</c:v>
                </c:pt>
                <c:pt idx="18">
                  <c:v>15.905449342736688</c:v>
                </c:pt>
                <c:pt idx="19">
                  <c:v>15.905449342736688</c:v>
                </c:pt>
                <c:pt idx="20">
                  <c:v>15.905449342736688</c:v>
                </c:pt>
                <c:pt idx="21">
                  <c:v>15.905449342736688</c:v>
                </c:pt>
                <c:pt idx="22">
                  <c:v>15.905449342736688</c:v>
                </c:pt>
                <c:pt idx="23">
                  <c:v>15.905449342736688</c:v>
                </c:pt>
                <c:pt idx="24">
                  <c:v>15.905449342736688</c:v>
                </c:pt>
                <c:pt idx="25">
                  <c:v>15.905449342736688</c:v>
                </c:pt>
                <c:pt idx="26">
                  <c:v>15.905449342736688</c:v>
                </c:pt>
                <c:pt idx="27">
                  <c:v>15.905449342736688</c:v>
                </c:pt>
                <c:pt idx="28">
                  <c:v>15.905449342736688</c:v>
                </c:pt>
                <c:pt idx="29">
                  <c:v>15.905449342736688</c:v>
                </c:pt>
                <c:pt idx="30">
                  <c:v>15.905449342736688</c:v>
                </c:pt>
                <c:pt idx="31">
                  <c:v>15.905449342736688</c:v>
                </c:pt>
                <c:pt idx="32">
                  <c:v>15.905449342736688</c:v>
                </c:pt>
                <c:pt idx="33">
                  <c:v>15.905449342736688</c:v>
                </c:pt>
                <c:pt idx="34">
                  <c:v>15.905449342736688</c:v>
                </c:pt>
                <c:pt idx="35">
                  <c:v>15.905449342736688</c:v>
                </c:pt>
                <c:pt idx="36">
                  <c:v>15.905449342736688</c:v>
                </c:pt>
                <c:pt idx="37">
                  <c:v>15.905449342736688</c:v>
                </c:pt>
                <c:pt idx="38">
                  <c:v>15.905449342736688</c:v>
                </c:pt>
                <c:pt idx="39">
                  <c:v>15.905449342736688</c:v>
                </c:pt>
                <c:pt idx="40">
                  <c:v>15.905449342736688</c:v>
                </c:pt>
                <c:pt idx="41">
                  <c:v>15.905449342736688</c:v>
                </c:pt>
                <c:pt idx="42">
                  <c:v>15.905449342736688</c:v>
                </c:pt>
                <c:pt idx="43">
                  <c:v>15.905449342736688</c:v>
                </c:pt>
                <c:pt idx="44">
                  <c:v>15.905449342736688</c:v>
                </c:pt>
                <c:pt idx="45">
                  <c:v>15.905449342736688</c:v>
                </c:pt>
                <c:pt idx="46">
                  <c:v>15.905449342736688</c:v>
                </c:pt>
                <c:pt idx="47">
                  <c:v>15.905449342736688</c:v>
                </c:pt>
                <c:pt idx="48">
                  <c:v>15.905449342736688</c:v>
                </c:pt>
                <c:pt idx="49">
                  <c:v>15.905449342736688</c:v>
                </c:pt>
                <c:pt idx="50">
                  <c:v>15.905449342736688</c:v>
                </c:pt>
                <c:pt idx="51">
                  <c:v>15.905449342736688</c:v>
                </c:pt>
                <c:pt idx="52">
                  <c:v>15.905449342736688</c:v>
                </c:pt>
                <c:pt idx="53">
                  <c:v>15.905449342736688</c:v>
                </c:pt>
                <c:pt idx="54">
                  <c:v>15.905449342736688</c:v>
                </c:pt>
                <c:pt idx="55">
                  <c:v>15.905449342736688</c:v>
                </c:pt>
                <c:pt idx="56">
                  <c:v>15.905449342736688</c:v>
                </c:pt>
                <c:pt idx="57">
                  <c:v>15.905449342736688</c:v>
                </c:pt>
                <c:pt idx="58">
                  <c:v>15.905449342736688</c:v>
                </c:pt>
                <c:pt idx="59">
                  <c:v>15.905449342736688</c:v>
                </c:pt>
                <c:pt idx="60">
                  <c:v>15.905449342736688</c:v>
                </c:pt>
                <c:pt idx="61">
                  <c:v>15.905449342736688</c:v>
                </c:pt>
                <c:pt idx="62">
                  <c:v>15.905449342736688</c:v>
                </c:pt>
                <c:pt idx="63">
                  <c:v>15.905449342736688</c:v>
                </c:pt>
                <c:pt idx="64">
                  <c:v>15.905449342736688</c:v>
                </c:pt>
                <c:pt idx="65">
                  <c:v>15.905449342736688</c:v>
                </c:pt>
                <c:pt idx="66">
                  <c:v>15.905449342736688</c:v>
                </c:pt>
                <c:pt idx="67">
                  <c:v>15.905449342736688</c:v>
                </c:pt>
                <c:pt idx="68">
                  <c:v>15.905449342736688</c:v>
                </c:pt>
                <c:pt idx="69">
                  <c:v>15.905449342736688</c:v>
                </c:pt>
                <c:pt idx="70">
                  <c:v>15.905449342736688</c:v>
                </c:pt>
                <c:pt idx="71">
                  <c:v>15.905449342736688</c:v>
                </c:pt>
                <c:pt idx="72">
                  <c:v>15.905449342736688</c:v>
                </c:pt>
                <c:pt idx="73">
                  <c:v>15.905449342736688</c:v>
                </c:pt>
                <c:pt idx="74">
                  <c:v>15.905449342736688</c:v>
                </c:pt>
                <c:pt idx="75">
                  <c:v>15.905449342736688</c:v>
                </c:pt>
                <c:pt idx="76">
                  <c:v>15.905449342736688</c:v>
                </c:pt>
                <c:pt idx="77">
                  <c:v>15.905449342736688</c:v>
                </c:pt>
                <c:pt idx="78">
                  <c:v>15.905449342736688</c:v>
                </c:pt>
                <c:pt idx="79">
                  <c:v>15.905449342736688</c:v>
                </c:pt>
                <c:pt idx="80">
                  <c:v>15.905449342736688</c:v>
                </c:pt>
                <c:pt idx="81">
                  <c:v>15.905449342736688</c:v>
                </c:pt>
                <c:pt idx="82">
                  <c:v>15.905449342736688</c:v>
                </c:pt>
                <c:pt idx="83">
                  <c:v>15.905449342736688</c:v>
                </c:pt>
                <c:pt idx="84">
                  <c:v>15.905449342736688</c:v>
                </c:pt>
                <c:pt idx="85">
                  <c:v>15.905449342736688</c:v>
                </c:pt>
                <c:pt idx="86">
                  <c:v>15.905449342736688</c:v>
                </c:pt>
                <c:pt idx="87">
                  <c:v>15.905449342736688</c:v>
                </c:pt>
                <c:pt idx="88">
                  <c:v>15.905449342736688</c:v>
                </c:pt>
                <c:pt idx="89">
                  <c:v>15.905449342736688</c:v>
                </c:pt>
                <c:pt idx="90">
                  <c:v>15.905449342736688</c:v>
                </c:pt>
                <c:pt idx="91">
                  <c:v>15.905449342736688</c:v>
                </c:pt>
                <c:pt idx="92">
                  <c:v>15.905449342736688</c:v>
                </c:pt>
                <c:pt idx="93">
                  <c:v>15.905449342736688</c:v>
                </c:pt>
                <c:pt idx="94">
                  <c:v>15.905449342736688</c:v>
                </c:pt>
                <c:pt idx="95">
                  <c:v>15.905449342736688</c:v>
                </c:pt>
                <c:pt idx="96">
                  <c:v>15.905449342736688</c:v>
                </c:pt>
                <c:pt idx="97">
                  <c:v>15.905449342736688</c:v>
                </c:pt>
                <c:pt idx="98">
                  <c:v>15.905449342736688</c:v>
                </c:pt>
                <c:pt idx="99">
                  <c:v>15.905449342736688</c:v>
                </c:pt>
                <c:pt idx="100">
                  <c:v>15.905449342736688</c:v>
                </c:pt>
                <c:pt idx="101">
                  <c:v>15.905449342736688</c:v>
                </c:pt>
                <c:pt idx="102">
                  <c:v>15.905449342736688</c:v>
                </c:pt>
                <c:pt idx="103">
                  <c:v>15.905449342736688</c:v>
                </c:pt>
                <c:pt idx="104">
                  <c:v>15.905449342736688</c:v>
                </c:pt>
                <c:pt idx="105">
                  <c:v>15.905449342736688</c:v>
                </c:pt>
                <c:pt idx="106">
                  <c:v>15.905449342736688</c:v>
                </c:pt>
                <c:pt idx="107">
                  <c:v>15.905449342736688</c:v>
                </c:pt>
                <c:pt idx="108">
                  <c:v>15.905449342736688</c:v>
                </c:pt>
                <c:pt idx="109">
                  <c:v>15.905449342736688</c:v>
                </c:pt>
                <c:pt idx="110">
                  <c:v>15.905449342736688</c:v>
                </c:pt>
                <c:pt idx="111">
                  <c:v>15.905449342736688</c:v>
                </c:pt>
                <c:pt idx="112">
                  <c:v>15.905449342736688</c:v>
                </c:pt>
                <c:pt idx="113">
                  <c:v>15.905449342736688</c:v>
                </c:pt>
                <c:pt idx="114">
                  <c:v>15.905449342736688</c:v>
                </c:pt>
                <c:pt idx="115">
                  <c:v>15.905449342736688</c:v>
                </c:pt>
                <c:pt idx="116">
                  <c:v>15.905449342736688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352592"/>
        <c:axId val="188352984"/>
      </c:lineChart>
      <c:catAx>
        <c:axId val="18835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8352984"/>
        <c:crosses val="autoZero"/>
        <c:auto val="1"/>
        <c:lblAlgn val="ctr"/>
        <c:lblOffset val="100"/>
        <c:noMultiLvlLbl val="0"/>
      </c:catAx>
      <c:valAx>
        <c:axId val="188352984"/>
        <c:scaling>
          <c:orientation val="minMax"/>
          <c:max val="3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835259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5615497109516514"/>
          <c:y val="6.9146563990960086E-2"/>
          <c:w val="0.28286727739347883"/>
          <c:h val="3.65151061851412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74083</xdr:colOff>
      <xdr:row>27</xdr:row>
      <xdr:rowOff>25400</xdr:rowOff>
    </xdr:from>
    <xdr:to>
      <xdr:col>29</xdr:col>
      <xdr:colOff>7142</xdr:colOff>
      <xdr:row>53</xdr:row>
      <xdr:rowOff>105834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16935</xdr:colOff>
      <xdr:row>1</xdr:row>
      <xdr:rowOff>79375</xdr:rowOff>
    </xdr:from>
    <xdr:to>
      <xdr:col>29</xdr:col>
      <xdr:colOff>26461</xdr:colOff>
      <xdr:row>26</xdr:row>
      <xdr:rowOff>98425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52917</xdr:colOff>
      <xdr:row>54</xdr:row>
      <xdr:rowOff>71437</xdr:rowOff>
    </xdr:from>
    <xdr:to>
      <xdr:col>29</xdr:col>
      <xdr:colOff>45244</xdr:colOff>
      <xdr:row>81</xdr:row>
      <xdr:rowOff>1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21167</xdr:colOff>
      <xdr:row>81</xdr:row>
      <xdr:rowOff>95250</xdr:rowOff>
    </xdr:from>
    <xdr:to>
      <xdr:col>28</xdr:col>
      <xdr:colOff>602191</xdr:colOff>
      <xdr:row>108</xdr:row>
      <xdr:rowOff>1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63500</xdr:colOff>
      <xdr:row>108</xdr:row>
      <xdr:rowOff>31750</xdr:rowOff>
    </xdr:from>
    <xdr:to>
      <xdr:col>29</xdr:col>
      <xdr:colOff>6880</xdr:colOff>
      <xdr:row>135</xdr:row>
      <xdr:rowOff>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0.02805</cdr:x>
      <cdr:y>0.1127</cdr:y>
    </cdr:from>
    <cdr:to>
      <cdr:x>0.02865</cdr:x>
      <cdr:y>0.6804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497416" y="567279"/>
          <a:ext cx="10641" cy="285748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0.1122</cdr:x>
      <cdr:y>0.11481</cdr:y>
    </cdr:from>
    <cdr:to>
      <cdr:x>0.1128</cdr:x>
      <cdr:y>0.68041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1989757" y="577876"/>
          <a:ext cx="10641" cy="284691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0.21961</cdr:x>
      <cdr:y>0.11271</cdr:y>
    </cdr:from>
    <cdr:to>
      <cdr:x>0.22021</cdr:x>
      <cdr:y>0.68251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3894647" y="567329"/>
          <a:ext cx="10641" cy="28680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0.36999</cdr:x>
      <cdr:y>0.1127</cdr:y>
    </cdr:from>
    <cdr:to>
      <cdr:x>0.37178</cdr:x>
      <cdr:y>0.6825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>
          <a:off x="6561532" y="567265"/>
          <a:ext cx="31745" cy="28680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0.5365</cdr:x>
      <cdr:y>0.11691</cdr:y>
    </cdr:from>
    <cdr:to>
      <cdr:x>0.53829</cdr:x>
      <cdr:y>0.68461</cdr:y>
    </cdr:to>
    <cdr:cxnSp macro="">
      <cdr:nvCxnSpPr>
        <cdr:cNvPr id="11" name="Прямая соединительная линия 10"/>
        <cdr:cNvCxnSpPr/>
      </cdr:nvCxnSpPr>
      <cdr:spPr>
        <a:xfrm xmlns:a="http://schemas.openxmlformats.org/drawingml/2006/main">
          <a:off x="9514464" y="588470"/>
          <a:ext cx="31744" cy="285748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0.66122</cdr:x>
      <cdr:y>0.12532</cdr:y>
    </cdr:from>
    <cdr:to>
      <cdr:x>0.66242</cdr:x>
      <cdr:y>0.69302</cdr:y>
    </cdr:to>
    <cdr:cxnSp macro="">
      <cdr:nvCxnSpPr>
        <cdr:cNvPr id="13" name="Прямая соединительная линия 12"/>
        <cdr:cNvCxnSpPr/>
      </cdr:nvCxnSpPr>
      <cdr:spPr>
        <a:xfrm xmlns:a="http://schemas.openxmlformats.org/drawingml/2006/main">
          <a:off x="11726157" y="630793"/>
          <a:ext cx="21281" cy="285748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0.92023</cdr:x>
      <cdr:y>0.12112</cdr:y>
    </cdr:from>
    <cdr:to>
      <cdr:x>0.92082</cdr:x>
      <cdr:y>0.68882</cdr:y>
    </cdr:to>
    <cdr:cxnSp macro="">
      <cdr:nvCxnSpPr>
        <cdr:cNvPr id="15" name="Прямая соединительная линия 14"/>
        <cdr:cNvCxnSpPr/>
      </cdr:nvCxnSpPr>
      <cdr:spPr>
        <a:xfrm xmlns:a="http://schemas.openxmlformats.org/drawingml/2006/main">
          <a:off x="16319561" y="609637"/>
          <a:ext cx="10463" cy="285748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0.02935</cdr:x>
      <cdr:y>0.10735</cdr:y>
    </cdr:from>
    <cdr:to>
      <cdr:x>0.03054</cdr:x>
      <cdr:y>0.65848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522762" y="513283"/>
          <a:ext cx="21195" cy="263525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0.11314</cdr:x>
      <cdr:y>0.11399</cdr:y>
    </cdr:from>
    <cdr:to>
      <cdr:x>0.11373</cdr:x>
      <cdr:y>0.65848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 flipH="1">
          <a:off x="2015120" y="545064"/>
          <a:ext cx="10508" cy="260350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0.22069</cdr:x>
      <cdr:y>0.11621</cdr:y>
    </cdr:from>
    <cdr:to>
      <cdr:x>0.22129</cdr:x>
      <cdr:y>0.66955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3930557" y="555648"/>
          <a:ext cx="10687" cy="264582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0.37043</cdr:x>
      <cdr:y>0.11178</cdr:y>
    </cdr:from>
    <cdr:to>
      <cdr:x>0.37103</cdr:x>
      <cdr:y>0.6629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>
          <a:off x="6597652" y="534498"/>
          <a:ext cx="10687" cy="26352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0.5374</cdr:x>
      <cdr:y>0.11399</cdr:y>
    </cdr:from>
    <cdr:to>
      <cdr:x>0.53859</cdr:x>
      <cdr:y>0.66512</cdr:y>
    </cdr:to>
    <cdr:cxnSp macro="">
      <cdr:nvCxnSpPr>
        <cdr:cNvPr id="11" name="Прямая соединительная линия 10"/>
        <cdr:cNvCxnSpPr/>
      </cdr:nvCxnSpPr>
      <cdr:spPr>
        <a:xfrm xmlns:a="http://schemas.openxmlformats.org/drawingml/2006/main">
          <a:off x="9571551" y="545033"/>
          <a:ext cx="21194" cy="263525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0.66278</cdr:x>
      <cdr:y>0.1162</cdr:y>
    </cdr:from>
    <cdr:to>
      <cdr:x>0.66278</cdr:x>
      <cdr:y>0.66069</cdr:y>
    </cdr:to>
    <cdr:cxnSp macro="">
      <cdr:nvCxnSpPr>
        <cdr:cNvPr id="13" name="Прямая соединительная линия 12"/>
        <cdr:cNvCxnSpPr/>
      </cdr:nvCxnSpPr>
      <cdr:spPr>
        <a:xfrm xmlns:a="http://schemas.openxmlformats.org/drawingml/2006/main">
          <a:off x="11804628" y="555632"/>
          <a:ext cx="0" cy="260350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0.91889</cdr:x>
      <cdr:y>0.12063</cdr:y>
    </cdr:from>
    <cdr:to>
      <cdr:x>0.91949</cdr:x>
      <cdr:y>0.66511</cdr:y>
    </cdr:to>
    <cdr:cxnSp macro="">
      <cdr:nvCxnSpPr>
        <cdr:cNvPr id="15" name="Прямая соединительная линия 14"/>
        <cdr:cNvCxnSpPr/>
      </cdr:nvCxnSpPr>
      <cdr:spPr>
        <a:xfrm xmlns:a="http://schemas.openxmlformats.org/drawingml/2006/main">
          <a:off x="16366021" y="576798"/>
          <a:ext cx="10686" cy="260345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0.02829</cdr:x>
      <cdr:y>0.08646</cdr:y>
    </cdr:from>
    <cdr:to>
      <cdr:x>0.02914</cdr:x>
      <cdr:y>0.65779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503423" y="438549"/>
          <a:ext cx="15125" cy="289782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0.11182</cdr:x>
      <cdr:y>0.09442</cdr:y>
    </cdr:from>
    <cdr:to>
      <cdr:x>0.11182</cdr:x>
      <cdr:y>0.6724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1989636" y="478920"/>
          <a:ext cx="0" cy="29315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0.22008</cdr:x>
      <cdr:y>0.10693</cdr:y>
    </cdr:from>
    <cdr:to>
      <cdr:x>0.22186</cdr:x>
      <cdr:y>0.68074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3915937" y="542369"/>
          <a:ext cx="31673" cy="291040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0.36996</cdr:x>
      <cdr:y>0.09488</cdr:y>
    </cdr:from>
    <cdr:to>
      <cdr:x>0.37115</cdr:x>
      <cdr:y>0.66197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>
          <a:off x="6582919" y="481254"/>
          <a:ext cx="21081" cy="287630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0.53634</cdr:x>
      <cdr:y>0.09473</cdr:y>
    </cdr:from>
    <cdr:to>
      <cdr:x>0.53769</cdr:x>
      <cdr:y>0.66197</cdr:y>
    </cdr:to>
    <cdr:cxnSp macro="">
      <cdr:nvCxnSpPr>
        <cdr:cNvPr id="11" name="Прямая соединительная линия 10"/>
        <cdr:cNvCxnSpPr/>
      </cdr:nvCxnSpPr>
      <cdr:spPr>
        <a:xfrm xmlns:a="http://schemas.openxmlformats.org/drawingml/2006/main">
          <a:off x="9543385" y="480494"/>
          <a:ext cx="24022" cy="287707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0.66258</cdr:x>
      <cdr:y>0.09859</cdr:y>
    </cdr:from>
    <cdr:to>
      <cdr:x>0.66258</cdr:x>
      <cdr:y>0.67031</cdr:y>
    </cdr:to>
    <cdr:cxnSp macro="">
      <cdr:nvCxnSpPr>
        <cdr:cNvPr id="13" name="Прямая соединительная линия 12"/>
        <cdr:cNvCxnSpPr/>
      </cdr:nvCxnSpPr>
      <cdr:spPr>
        <a:xfrm xmlns:a="http://schemas.openxmlformats.org/drawingml/2006/main">
          <a:off x="11789628" y="500071"/>
          <a:ext cx="0" cy="289980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0.92021</cdr:x>
      <cdr:y>0.09513</cdr:y>
    </cdr:from>
    <cdr:to>
      <cdr:x>0.92074</cdr:x>
      <cdr:y>0.67658</cdr:y>
    </cdr:to>
    <cdr:cxnSp macro="">
      <cdr:nvCxnSpPr>
        <cdr:cNvPr id="15" name="Прямая соединительная линия 14"/>
        <cdr:cNvCxnSpPr/>
      </cdr:nvCxnSpPr>
      <cdr:spPr>
        <a:xfrm xmlns:a="http://schemas.openxmlformats.org/drawingml/2006/main">
          <a:off x="16373665" y="482487"/>
          <a:ext cx="9431" cy="29491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0.02325</cdr:x>
      <cdr:y>0.1216</cdr:y>
    </cdr:from>
    <cdr:to>
      <cdr:x>0.0239</cdr:x>
      <cdr:y>0.69146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413058" y="613850"/>
          <a:ext cx="11550" cy="287679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0.10668</cdr:x>
      <cdr:y>0.12369</cdr:y>
    </cdr:from>
    <cdr:to>
      <cdr:x>0.10689</cdr:x>
      <cdr:y>0.68726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1895450" y="624418"/>
          <a:ext cx="3731" cy="284504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0.21503</cdr:x>
      <cdr:y>0.12369</cdr:y>
    </cdr:from>
    <cdr:to>
      <cdr:x>0.21615</cdr:x>
      <cdr:y>0.69355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>
          <a:off x="3820696" y="624432"/>
          <a:ext cx="19900" cy="287679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0.36604</cdr:x>
      <cdr:y>0.1174</cdr:y>
    </cdr:from>
    <cdr:to>
      <cdr:x>0.36653</cdr:x>
      <cdr:y>0.6852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 flipH="1">
          <a:off x="6503918" y="592668"/>
          <a:ext cx="8706" cy="286639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0.53341</cdr:x>
      <cdr:y>0.12159</cdr:y>
    </cdr:from>
    <cdr:to>
      <cdr:x>0.5344</cdr:x>
      <cdr:y>0.68726</cdr:y>
    </cdr:to>
    <cdr:cxnSp macro="">
      <cdr:nvCxnSpPr>
        <cdr:cNvPr id="11" name="Прямая соединительная линия 10"/>
        <cdr:cNvCxnSpPr/>
      </cdr:nvCxnSpPr>
      <cdr:spPr>
        <a:xfrm xmlns:a="http://schemas.openxmlformats.org/drawingml/2006/main">
          <a:off x="9477852" y="613835"/>
          <a:ext cx="17591" cy="285564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0.65857</cdr:x>
      <cdr:y>0.13628</cdr:y>
    </cdr:from>
    <cdr:to>
      <cdr:x>0.65919</cdr:x>
      <cdr:y>0.70195</cdr:y>
    </cdr:to>
    <cdr:cxnSp macro="">
      <cdr:nvCxnSpPr>
        <cdr:cNvPr id="13" name="Прямая соединительная линия 12"/>
        <cdr:cNvCxnSpPr/>
      </cdr:nvCxnSpPr>
      <cdr:spPr>
        <a:xfrm xmlns:a="http://schemas.openxmlformats.org/drawingml/2006/main">
          <a:off x="11701662" y="687983"/>
          <a:ext cx="11016" cy="285564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0.91781</cdr:x>
      <cdr:y>0.1153</cdr:y>
    </cdr:from>
    <cdr:to>
      <cdr:x>0.91887</cdr:x>
      <cdr:y>0.6852</cdr:y>
    </cdr:to>
    <cdr:cxnSp macro="">
      <cdr:nvCxnSpPr>
        <cdr:cNvPr id="15" name="Прямая соединительная линия 14"/>
        <cdr:cNvCxnSpPr/>
      </cdr:nvCxnSpPr>
      <cdr:spPr>
        <a:xfrm xmlns:a="http://schemas.openxmlformats.org/drawingml/2006/main">
          <a:off x="16308031" y="582067"/>
          <a:ext cx="18835" cy="287699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0.02386</cdr:x>
      <cdr:y>0.12896</cdr:y>
    </cdr:from>
    <cdr:to>
      <cdr:x>0.02501</cdr:x>
      <cdr:y>0.67878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423385" y="659209"/>
          <a:ext cx="20406" cy="281054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0.10795</cdr:x>
      <cdr:y>0.13435</cdr:y>
    </cdr:from>
    <cdr:to>
      <cdr:x>0.10901</cdr:x>
      <cdr:y>0.68096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 flipH="1">
          <a:off x="1915575" y="686765"/>
          <a:ext cx="18809" cy="279413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0.21592</cdr:x>
      <cdr:y>0.13106</cdr:y>
    </cdr:from>
    <cdr:to>
      <cdr:x>0.21651</cdr:x>
      <cdr:y>0.67889</cdr:y>
    </cdr:to>
    <cdr:cxnSp macro="">
      <cdr:nvCxnSpPr>
        <cdr:cNvPr id="7" name="Прямая соединительная линия 6"/>
        <cdr:cNvCxnSpPr/>
      </cdr:nvCxnSpPr>
      <cdr:spPr>
        <a:xfrm xmlns:a="http://schemas.openxmlformats.org/drawingml/2006/main" flipH="1">
          <a:off x="3831327" y="669945"/>
          <a:ext cx="10469" cy="280037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0.36576</cdr:x>
      <cdr:y>0.1373</cdr:y>
    </cdr:from>
    <cdr:to>
      <cdr:x>0.36681</cdr:x>
      <cdr:y>0.68966</cdr:y>
    </cdr:to>
    <cdr:cxnSp macro="">
      <cdr:nvCxnSpPr>
        <cdr:cNvPr id="9" name="Прямая соединительная линия 8"/>
        <cdr:cNvCxnSpPr/>
      </cdr:nvCxnSpPr>
      <cdr:spPr>
        <a:xfrm xmlns:a="http://schemas.openxmlformats.org/drawingml/2006/main" flipH="1">
          <a:off x="6490183" y="701845"/>
          <a:ext cx="18632" cy="282352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0.53376</cdr:x>
      <cdr:y>0.12689</cdr:y>
    </cdr:from>
    <cdr:to>
      <cdr:x>0.5344</cdr:x>
      <cdr:y>0.67092</cdr:y>
    </cdr:to>
    <cdr:cxnSp macro="">
      <cdr:nvCxnSpPr>
        <cdr:cNvPr id="11" name="Прямая соединительная линия 10"/>
        <cdr:cNvCxnSpPr/>
      </cdr:nvCxnSpPr>
      <cdr:spPr>
        <a:xfrm xmlns:a="http://schemas.openxmlformats.org/drawingml/2006/main" flipH="1">
          <a:off x="9471355" y="648626"/>
          <a:ext cx="11356" cy="278094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0.65905</cdr:x>
      <cdr:y>0.13307</cdr:y>
    </cdr:from>
    <cdr:to>
      <cdr:x>0.65944</cdr:x>
      <cdr:y>0.68433</cdr:y>
    </cdr:to>
    <cdr:cxnSp macro="">
      <cdr:nvCxnSpPr>
        <cdr:cNvPr id="13" name="Прямая соединительная линия 12"/>
        <cdr:cNvCxnSpPr/>
      </cdr:nvCxnSpPr>
      <cdr:spPr>
        <a:xfrm xmlns:a="http://schemas.openxmlformats.org/drawingml/2006/main">
          <a:off x="11694620" y="680227"/>
          <a:ext cx="6921" cy="281790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0.91552</cdr:x>
      <cdr:y>0.12689</cdr:y>
    </cdr:from>
    <cdr:to>
      <cdr:x>0.9179</cdr:x>
      <cdr:y>0.67892</cdr:y>
    </cdr:to>
    <cdr:cxnSp macro="">
      <cdr:nvCxnSpPr>
        <cdr:cNvPr id="15" name="Прямая соединительная линия 14"/>
        <cdr:cNvCxnSpPr/>
      </cdr:nvCxnSpPr>
      <cdr:spPr>
        <a:xfrm xmlns:a="http://schemas.openxmlformats.org/drawingml/2006/main">
          <a:off x="16245449" y="648626"/>
          <a:ext cx="42232" cy="282183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2"/>
  <sheetViews>
    <sheetView tabSelected="1" zoomScale="90" zoomScaleNormal="90" workbookViewId="0">
      <pane xSplit="2" ySplit="6" topLeftCell="E7" activePane="bottomRight" state="frozen"/>
      <selection pane="topRight" activeCell="C1" sqref="C1"/>
      <selection pane="bottomLeft" activeCell="A7" sqref="A7"/>
      <selection pane="bottomRight" activeCell="B5" sqref="B5"/>
    </sheetView>
  </sheetViews>
  <sheetFormatPr defaultRowHeight="15" x14ac:dyDescent="0.25"/>
  <cols>
    <col min="1" max="1" width="4.7109375" customWidth="1"/>
    <col min="2" max="2" width="32.7109375" customWidth="1"/>
    <col min="3" max="3" width="11.140625" customWidth="1"/>
    <col min="4" max="4" width="8.7109375" customWidth="1"/>
    <col min="5" max="5" width="11" customWidth="1"/>
    <col min="6" max="6" width="11.140625" customWidth="1"/>
    <col min="7" max="7" width="8.7109375" customWidth="1"/>
    <col min="8" max="8" width="9.7109375" customWidth="1"/>
    <col min="9" max="9" width="12.140625" customWidth="1"/>
    <col min="10" max="10" width="8.7109375" customWidth="1"/>
    <col min="11" max="11" width="12.140625" customWidth="1"/>
    <col min="12" max="12" width="11.140625" customWidth="1"/>
    <col min="13" max="13" width="8.7109375" customWidth="1"/>
    <col min="14" max="14" width="9.7109375" customWidth="1"/>
    <col min="15" max="15" width="11.42578125" customWidth="1"/>
    <col min="16" max="16" width="8.7109375" customWidth="1"/>
    <col min="17" max="18" width="10.7109375" customWidth="1"/>
    <col min="19" max="23" width="3.7109375" customWidth="1"/>
    <col min="24" max="24" width="4.85546875" customWidth="1"/>
  </cols>
  <sheetData>
    <row r="1" spans="1:24" ht="15" customHeight="1" x14ac:dyDescent="0.25">
      <c r="B1" s="62"/>
      <c r="C1" s="61"/>
      <c r="D1" s="61"/>
      <c r="E1" s="61"/>
      <c r="F1" s="61"/>
      <c r="G1" s="61"/>
      <c r="H1" s="61"/>
    </row>
    <row r="2" spans="1:24" ht="15" customHeight="1" x14ac:dyDescent="0.25">
      <c r="A2" s="68" t="s">
        <v>90</v>
      </c>
      <c r="B2" s="69"/>
      <c r="I2" s="4" t="s">
        <v>76</v>
      </c>
      <c r="J2" s="43" t="s">
        <v>91</v>
      </c>
      <c r="L2" s="15" t="s">
        <v>77</v>
      </c>
      <c r="M2" s="43" t="s">
        <v>93</v>
      </c>
    </row>
    <row r="3" spans="1:24" ht="15" customHeight="1" x14ac:dyDescent="0.25">
      <c r="B3" s="53" t="s">
        <v>176</v>
      </c>
      <c r="I3" s="14" t="s">
        <v>78</v>
      </c>
      <c r="J3" s="43" t="s">
        <v>92</v>
      </c>
      <c r="L3" s="16" t="s">
        <v>79</v>
      </c>
      <c r="M3" s="43" t="s">
        <v>94</v>
      </c>
    </row>
    <row r="4" spans="1:24" ht="10.5" customHeight="1" thickBot="1" x14ac:dyDescent="0.3">
      <c r="A4" s="35"/>
      <c r="B4" s="35"/>
      <c r="C4" s="35"/>
      <c r="D4" s="35"/>
      <c r="E4" s="35"/>
      <c r="F4" s="35"/>
      <c r="G4" s="35"/>
      <c r="H4" s="35"/>
      <c r="S4" s="344" t="s">
        <v>139</v>
      </c>
      <c r="T4" s="344"/>
      <c r="U4" s="344"/>
      <c r="V4" s="344"/>
      <c r="W4" s="344"/>
      <c r="X4" s="344"/>
    </row>
    <row r="5" spans="1:24" ht="61.5" customHeight="1" thickBot="1" x14ac:dyDescent="0.3">
      <c r="A5" s="2" t="s">
        <v>42</v>
      </c>
      <c r="B5" s="331" t="s">
        <v>43</v>
      </c>
      <c r="C5" s="332" t="s">
        <v>115</v>
      </c>
      <c r="D5" s="333" t="s">
        <v>83</v>
      </c>
      <c r="E5" s="334" t="s">
        <v>116</v>
      </c>
      <c r="F5" s="314" t="s">
        <v>117</v>
      </c>
      <c r="G5" s="314" t="s">
        <v>83</v>
      </c>
      <c r="H5" s="313" t="s">
        <v>118</v>
      </c>
      <c r="I5" s="314" t="s">
        <v>113</v>
      </c>
      <c r="J5" s="314" t="s">
        <v>83</v>
      </c>
      <c r="K5" s="315" t="s">
        <v>114</v>
      </c>
      <c r="L5" s="316" t="s">
        <v>119</v>
      </c>
      <c r="M5" s="314" t="s">
        <v>83</v>
      </c>
      <c r="N5" s="313" t="s">
        <v>120</v>
      </c>
      <c r="O5" s="316" t="s">
        <v>98</v>
      </c>
      <c r="P5" s="314" t="s">
        <v>83</v>
      </c>
      <c r="Q5" s="313" t="s">
        <v>121</v>
      </c>
      <c r="R5" s="317" t="s">
        <v>80</v>
      </c>
      <c r="S5" s="310" t="s">
        <v>133</v>
      </c>
      <c r="T5" s="311" t="s">
        <v>134</v>
      </c>
      <c r="U5" s="311" t="s">
        <v>135</v>
      </c>
      <c r="V5" s="311" t="s">
        <v>136</v>
      </c>
      <c r="W5" s="311" t="s">
        <v>137</v>
      </c>
      <c r="X5" s="312" t="s">
        <v>138</v>
      </c>
    </row>
    <row r="6" spans="1:24" ht="16.5" customHeight="1" thickBot="1" x14ac:dyDescent="0.3">
      <c r="A6" s="2"/>
      <c r="B6" s="143" t="s">
        <v>110</v>
      </c>
      <c r="C6" s="321">
        <f>AVERAGE(C8:C16,C18:C29,C31:C47,C49:C67,C69:C82,C84:C113,C115:C123)</f>
        <v>0.85587146876438014</v>
      </c>
      <c r="D6" s="328">
        <f t="shared" ref="D6:D37" si="0">$C$124</f>
        <v>0.85587146876438014</v>
      </c>
      <c r="E6" s="322" t="str">
        <f t="shared" ref="E6:E37" si="1">IF(C6&gt;=$C$125,"A",IF(C6&gt;=$C$126,"B",IF(C6&gt;=$C$127,"C","D")))</f>
        <v>B</v>
      </c>
      <c r="F6" s="325">
        <f>AVERAGE(F8:F16,F18:F29,F31:F47,F49:F67,F69:F82,F84:F113,F115:F123)</f>
        <v>0.64890551148970221</v>
      </c>
      <c r="G6" s="328">
        <f t="shared" ref="G6:G37" si="2">$F$124</f>
        <v>0.64890551148970221</v>
      </c>
      <c r="H6" s="322" t="str">
        <f t="shared" ref="H6:H37" si="3">IF(F6&gt;=$F$125,"A",IF(F6&gt;=$F$126,"B",IF(F6&gt;=$F$127,"C","D")))</f>
        <v>B</v>
      </c>
      <c r="I6" s="325">
        <f>AVERAGE(I8:I16,I18:I29,I31:I47,I49:I67,I69:I82,I84:I113,I115:I123)</f>
        <v>0.59207172930424223</v>
      </c>
      <c r="J6" s="328">
        <f t="shared" ref="J6:J37" si="4">$I$124</f>
        <v>0.59207172930424223</v>
      </c>
      <c r="K6" s="323" t="str">
        <f t="shared" ref="K6:K37" si="5">IF(I6&gt;=$I$125,"A",IF(I6&gt;=$I$126,"B",IF(I6&gt;=$I$127,"C","D")))</f>
        <v>B</v>
      </c>
      <c r="L6" s="326">
        <f>AVERAGE(L8:L16,L18:L29,L31:L47,L49:L67,L69:L82,L84:L113,L115:L123)</f>
        <v>0.44677058283183818</v>
      </c>
      <c r="M6" s="329">
        <f t="shared" ref="M6:M37" si="6">$L$124</f>
        <v>0.44690758868312969</v>
      </c>
      <c r="N6" s="322" t="str">
        <f t="shared" ref="N6:N37" si="7">IF(L6&gt;=$L$125,"A",IF(L6&gt;=$L$126,"B",IF(L6&gt;=$L$127,"C","D")))</f>
        <v>C</v>
      </c>
      <c r="O6" s="327">
        <f>AVERAGE(O8:O16,O18:O29,O31:O47,O49:O67,O69:O82,O84:O113,O115:O123)</f>
        <v>15.905449342736688</v>
      </c>
      <c r="P6" s="330">
        <f t="shared" ref="P6:P37" si="8">$O$124</f>
        <v>15.905449342736688</v>
      </c>
      <c r="Q6" s="322" t="str">
        <f t="shared" ref="Q6:Q37" si="9">IF(O6&lt;=$O$125,"A",IF(O6&lt;=$O$126,"B",IF(O6&lt;=$O$127,"C","D")))</f>
        <v>B</v>
      </c>
      <c r="R6" s="324" t="str">
        <f t="shared" ref="R6:R37" si="10">IF(X6&gt;=3.5,"A",IF(X6&gt;=2.5,"B",IF(X6&gt;=1.5,"C","D")))</f>
        <v>C</v>
      </c>
      <c r="S6" s="318">
        <f t="shared" ref="S6" si="11">IF(E6="A",4.2,IF(E6="B",2.5,IF(E6="C",2,1)))</f>
        <v>2.5</v>
      </c>
      <c r="T6" s="319">
        <f t="shared" ref="T6" si="12">IF(H6="A",4.2,IF(H6="B",2.5,IF(H6="C",2,1)))</f>
        <v>2.5</v>
      </c>
      <c r="U6" s="319">
        <f t="shared" ref="U6" si="13">IF(K6="A",4.2,IF(K6="B",2.5,IF(K6="C",2,1)))</f>
        <v>2.5</v>
      </c>
      <c r="V6" s="319">
        <f t="shared" ref="V6" si="14">IF(N6="A",4.2,IF(N6="B",2.5,IF(N6="C",2,1)))</f>
        <v>2</v>
      </c>
      <c r="W6" s="319">
        <f t="shared" ref="W6" si="15">IF(Q6="A",4.2,IF(Q6="B",2.5,IF(Q6="C",2,1)))</f>
        <v>2.5</v>
      </c>
      <c r="X6" s="320">
        <f t="shared" ref="X6" si="16">AVERAGE(S6:W6)</f>
        <v>2.4</v>
      </c>
    </row>
    <row r="7" spans="1:24" ht="15.75" thickBot="1" x14ac:dyDescent="0.3">
      <c r="A7" s="243"/>
      <c r="B7" s="63" t="s">
        <v>99</v>
      </c>
      <c r="C7" s="47">
        <f>AVERAGE(C8:C16)</f>
        <v>0.84741403436280238</v>
      </c>
      <c r="D7" s="76">
        <f t="shared" si="0"/>
        <v>0.85587146876438014</v>
      </c>
      <c r="E7" s="84" t="str">
        <f t="shared" si="1"/>
        <v>C</v>
      </c>
      <c r="F7" s="5">
        <f>AVERAGE(F8:F16)</f>
        <v>0.60772112248302745</v>
      </c>
      <c r="G7" s="76">
        <f t="shared" si="2"/>
        <v>0.64890551148970221</v>
      </c>
      <c r="H7" s="87" t="str">
        <f t="shared" si="3"/>
        <v>C</v>
      </c>
      <c r="I7" s="5">
        <f>AVERAGE(I8:I16)</f>
        <v>0.54794501071747403</v>
      </c>
      <c r="J7" s="76">
        <f t="shared" si="4"/>
        <v>0.59207172930424223</v>
      </c>
      <c r="K7" s="94" t="str">
        <f t="shared" si="5"/>
        <v>C</v>
      </c>
      <c r="L7" s="6">
        <f>AVERAGE(L8:L16)</f>
        <v>0.42620693909892593</v>
      </c>
      <c r="M7" s="76">
        <f t="shared" si="6"/>
        <v>0.44690758868312969</v>
      </c>
      <c r="N7" s="84" t="str">
        <f t="shared" si="7"/>
        <v>C</v>
      </c>
      <c r="O7" s="131">
        <f>AVERAGE(O8:O16)</f>
        <v>14.567848703251908</v>
      </c>
      <c r="P7" s="77">
        <f t="shared" si="8"/>
        <v>15.905449342736688</v>
      </c>
      <c r="Q7" s="84" t="str">
        <f t="shared" si="9"/>
        <v>B</v>
      </c>
      <c r="R7" s="117" t="str">
        <f t="shared" si="10"/>
        <v>C</v>
      </c>
      <c r="S7" s="115">
        <f t="shared" ref="S7:S37" si="17">IF(E7="A",4.2,IF(E7="B",2.5,IF(E7="C",2,1)))</f>
        <v>2</v>
      </c>
      <c r="T7" s="116">
        <f t="shared" ref="T7:T37" si="18">IF(H7="A",4.2,IF(H7="B",2.5,IF(H7="C",2,1)))</f>
        <v>2</v>
      </c>
      <c r="U7" s="116">
        <f t="shared" ref="U7:U37" si="19">IF(K7="A",4.2,IF(K7="B",2.5,IF(K7="C",2,1)))</f>
        <v>2</v>
      </c>
      <c r="V7" s="116">
        <f t="shared" ref="V7:V37" si="20">IF(N7="A",4.2,IF(N7="B",2.5,IF(N7="C",2,1)))</f>
        <v>2</v>
      </c>
      <c r="W7" s="116">
        <f t="shared" ref="W7:W37" si="21">IF(Q7="A",4.2,IF(Q7="B",2.5,IF(Q7="C",2,1)))</f>
        <v>2.5</v>
      </c>
      <c r="X7" s="305">
        <f t="shared" ref="X7:X37" si="22">AVERAGE(S7:W7)</f>
        <v>2.1</v>
      </c>
    </row>
    <row r="8" spans="1:24" x14ac:dyDescent="0.25">
      <c r="A8" s="244">
        <v>1</v>
      </c>
      <c r="B8" s="8" t="s">
        <v>47</v>
      </c>
      <c r="C8" s="48">
        <f>'2022 исходные'!F7</f>
        <v>0.8928571428571429</v>
      </c>
      <c r="D8" s="245">
        <f t="shared" si="0"/>
        <v>0.85587146876438014</v>
      </c>
      <c r="E8" s="85" t="str">
        <f t="shared" si="1"/>
        <v>B</v>
      </c>
      <c r="F8" s="246">
        <f>'2022 исходные'!J7</f>
        <v>0.56000000000000005</v>
      </c>
      <c r="G8" s="245">
        <f t="shared" si="2"/>
        <v>0.64890551148970221</v>
      </c>
      <c r="H8" s="86" t="str">
        <f t="shared" si="3"/>
        <v>C</v>
      </c>
      <c r="I8" s="247">
        <f>'2022 исходные'!M7</f>
        <v>0.51020408163265307</v>
      </c>
      <c r="J8" s="245">
        <f t="shared" si="4"/>
        <v>0.59207172930424223</v>
      </c>
      <c r="K8" s="95" t="str">
        <f t="shared" si="5"/>
        <v>C</v>
      </c>
      <c r="L8" s="248">
        <f>'2022 исходные'!P7</f>
        <v>0.55102040816326525</v>
      </c>
      <c r="M8" s="245">
        <f t="shared" si="6"/>
        <v>0.44690758868312969</v>
      </c>
      <c r="N8" s="86" t="str">
        <f t="shared" si="7"/>
        <v>B</v>
      </c>
      <c r="O8" s="249">
        <f>'2022 исходные'!S7</f>
        <v>5.1224489795918364</v>
      </c>
      <c r="P8" s="250">
        <f t="shared" si="8"/>
        <v>15.905449342736688</v>
      </c>
      <c r="Q8" s="86" t="str">
        <f t="shared" si="9"/>
        <v>A</v>
      </c>
      <c r="R8" s="120" t="str">
        <f t="shared" si="10"/>
        <v>B</v>
      </c>
      <c r="S8" s="109">
        <f t="shared" si="17"/>
        <v>2.5</v>
      </c>
      <c r="T8" s="110">
        <f t="shared" si="18"/>
        <v>2</v>
      </c>
      <c r="U8" s="110">
        <f t="shared" si="19"/>
        <v>2</v>
      </c>
      <c r="V8" s="110">
        <f t="shared" si="20"/>
        <v>2.5</v>
      </c>
      <c r="W8" s="110">
        <f t="shared" si="21"/>
        <v>4.2</v>
      </c>
      <c r="X8" s="306">
        <f t="shared" si="22"/>
        <v>2.6399999999999997</v>
      </c>
    </row>
    <row r="9" spans="1:24" x14ac:dyDescent="0.25">
      <c r="A9" s="244">
        <v>2</v>
      </c>
      <c r="B9" s="8" t="s">
        <v>149</v>
      </c>
      <c r="C9" s="48">
        <f>'2022 исходные'!F8</f>
        <v>0.9135802469135802</v>
      </c>
      <c r="D9" s="245">
        <f t="shared" si="0"/>
        <v>0.85587146876438014</v>
      </c>
      <c r="E9" s="86" t="str">
        <f t="shared" si="1"/>
        <v>A</v>
      </c>
      <c r="F9" s="246">
        <f>'2022 исходные'!J8</f>
        <v>0.59459459459459463</v>
      </c>
      <c r="G9" s="245">
        <f t="shared" si="2"/>
        <v>0.64890551148970221</v>
      </c>
      <c r="H9" s="88" t="str">
        <f t="shared" si="3"/>
        <v>C</v>
      </c>
      <c r="I9" s="247">
        <f>'2022 исходные'!M8</f>
        <v>0.5625</v>
      </c>
      <c r="J9" s="245">
        <f t="shared" si="4"/>
        <v>0.59207172930424223</v>
      </c>
      <c r="K9" s="86" t="str">
        <f t="shared" si="5"/>
        <v>C</v>
      </c>
      <c r="L9" s="248">
        <f>'2022 исходные'!P8</f>
        <v>0.27500000000000002</v>
      </c>
      <c r="M9" s="245">
        <f t="shared" si="6"/>
        <v>0.44690758868312969</v>
      </c>
      <c r="N9" s="86" t="str">
        <f t="shared" si="7"/>
        <v>D</v>
      </c>
      <c r="O9" s="251">
        <f>'2022 исходные'!S8</f>
        <v>14.875</v>
      </c>
      <c r="P9" s="250">
        <f t="shared" si="8"/>
        <v>15.905449342736688</v>
      </c>
      <c r="Q9" s="86" t="str">
        <f t="shared" si="9"/>
        <v>B</v>
      </c>
      <c r="R9" s="119" t="str">
        <f t="shared" si="10"/>
        <v>C</v>
      </c>
      <c r="S9" s="109">
        <f t="shared" si="17"/>
        <v>4.2</v>
      </c>
      <c r="T9" s="110">
        <f t="shared" si="18"/>
        <v>2</v>
      </c>
      <c r="U9" s="110">
        <f t="shared" si="19"/>
        <v>2</v>
      </c>
      <c r="V9" s="110">
        <f t="shared" si="20"/>
        <v>1</v>
      </c>
      <c r="W9" s="110">
        <f t="shared" si="21"/>
        <v>2.5</v>
      </c>
      <c r="X9" s="306">
        <f t="shared" si="22"/>
        <v>2.34</v>
      </c>
    </row>
    <row r="10" spans="1:24" x14ac:dyDescent="0.25">
      <c r="A10" s="252">
        <v>3</v>
      </c>
      <c r="B10" s="8" t="s">
        <v>49</v>
      </c>
      <c r="C10" s="48">
        <f>'2022 исходные'!F9</f>
        <v>0.88235294117647056</v>
      </c>
      <c r="D10" s="245">
        <f t="shared" si="0"/>
        <v>0.85587146876438014</v>
      </c>
      <c r="E10" s="86" t="str">
        <f t="shared" si="1"/>
        <v>B</v>
      </c>
      <c r="F10" s="246">
        <f>'2022 исходные'!J9</f>
        <v>0.58888888888888891</v>
      </c>
      <c r="G10" s="245">
        <f t="shared" si="2"/>
        <v>0.64890551148970221</v>
      </c>
      <c r="H10" s="86" t="str">
        <f t="shared" si="3"/>
        <v>C</v>
      </c>
      <c r="I10" s="247">
        <f>'2022 исходные'!M9</f>
        <v>0.54455445544554459</v>
      </c>
      <c r="J10" s="245">
        <f t="shared" si="4"/>
        <v>0.59207172930424223</v>
      </c>
      <c r="K10" s="96" t="str">
        <f t="shared" si="5"/>
        <v>C</v>
      </c>
      <c r="L10" s="248">
        <f>'2022 исходные'!P9</f>
        <v>0.34653465346534651</v>
      </c>
      <c r="M10" s="245">
        <f t="shared" si="6"/>
        <v>0.44690758868312969</v>
      </c>
      <c r="N10" s="86" t="str">
        <f t="shared" si="7"/>
        <v>C</v>
      </c>
      <c r="O10" s="251">
        <f>'2022 исходные'!S9</f>
        <v>17.326732673267326</v>
      </c>
      <c r="P10" s="250">
        <f t="shared" si="8"/>
        <v>15.905449342736688</v>
      </c>
      <c r="Q10" s="86" t="str">
        <f t="shared" si="9"/>
        <v>C</v>
      </c>
      <c r="R10" s="121" t="str">
        <f t="shared" si="10"/>
        <v>C</v>
      </c>
      <c r="S10" s="109">
        <f t="shared" si="17"/>
        <v>2.5</v>
      </c>
      <c r="T10" s="110">
        <f t="shared" si="18"/>
        <v>2</v>
      </c>
      <c r="U10" s="110">
        <f t="shared" si="19"/>
        <v>2</v>
      </c>
      <c r="V10" s="110">
        <f t="shared" si="20"/>
        <v>2</v>
      </c>
      <c r="W10" s="110">
        <f t="shared" si="21"/>
        <v>2</v>
      </c>
      <c r="X10" s="306">
        <f t="shared" si="22"/>
        <v>2.1</v>
      </c>
    </row>
    <row r="11" spans="1:24" x14ac:dyDescent="0.25">
      <c r="A11" s="252">
        <v>4</v>
      </c>
      <c r="B11" s="8" t="s">
        <v>48</v>
      </c>
      <c r="C11" s="51">
        <f>'2022 исходные'!F10</f>
        <v>0.94845360824742264</v>
      </c>
      <c r="D11" s="245">
        <f t="shared" si="0"/>
        <v>0.85587146876438014</v>
      </c>
      <c r="E11" s="86" t="str">
        <f t="shared" si="1"/>
        <v>A</v>
      </c>
      <c r="F11" s="246">
        <f>'2022 исходные'!J10</f>
        <v>0.75</v>
      </c>
      <c r="G11" s="245">
        <f t="shared" si="2"/>
        <v>0.64890551148970221</v>
      </c>
      <c r="H11" s="86" t="str">
        <f t="shared" si="3"/>
        <v>A</v>
      </c>
      <c r="I11" s="247">
        <f>'2022 исходные'!M10</f>
        <v>0.70297029702970293</v>
      </c>
      <c r="J11" s="245">
        <f t="shared" si="4"/>
        <v>0.59207172930424223</v>
      </c>
      <c r="K11" s="97" t="str">
        <f t="shared" si="5"/>
        <v>A</v>
      </c>
      <c r="L11" s="248">
        <f>'2022 исходные'!P10</f>
        <v>0.49504950495049505</v>
      </c>
      <c r="M11" s="245">
        <f t="shared" si="6"/>
        <v>0.44690758868312969</v>
      </c>
      <c r="N11" s="86" t="str">
        <f t="shared" si="7"/>
        <v>B</v>
      </c>
      <c r="O11" s="251">
        <f>'2022 исходные'!S10</f>
        <v>15.128712871287128</v>
      </c>
      <c r="P11" s="250">
        <f t="shared" si="8"/>
        <v>15.905449342736688</v>
      </c>
      <c r="Q11" s="85" t="str">
        <f t="shared" si="9"/>
        <v>B</v>
      </c>
      <c r="R11" s="121" t="str">
        <f t="shared" si="10"/>
        <v>A</v>
      </c>
      <c r="S11" s="109">
        <f t="shared" si="17"/>
        <v>4.2</v>
      </c>
      <c r="T11" s="110">
        <f t="shared" si="18"/>
        <v>4.2</v>
      </c>
      <c r="U11" s="110">
        <f t="shared" si="19"/>
        <v>4.2</v>
      </c>
      <c r="V11" s="110">
        <f t="shared" si="20"/>
        <v>2.5</v>
      </c>
      <c r="W11" s="110">
        <f t="shared" si="21"/>
        <v>2.5</v>
      </c>
      <c r="X11" s="306">
        <f t="shared" si="22"/>
        <v>3.5200000000000005</v>
      </c>
    </row>
    <row r="12" spans="1:24" x14ac:dyDescent="0.25">
      <c r="A12" s="252">
        <v>5</v>
      </c>
      <c r="B12" s="11" t="s">
        <v>45</v>
      </c>
      <c r="C12" s="48">
        <f>'2022 исходные'!F11</f>
        <v>0.72549019607843135</v>
      </c>
      <c r="D12" s="253">
        <f t="shared" si="0"/>
        <v>0.85587146876438014</v>
      </c>
      <c r="E12" s="98" t="str">
        <f t="shared" si="1"/>
        <v>C</v>
      </c>
      <c r="F12" s="254">
        <f>'2022 исходные'!J11</f>
        <v>0.7567567567567568</v>
      </c>
      <c r="G12" s="253">
        <f t="shared" si="2"/>
        <v>0.64890551148970221</v>
      </c>
      <c r="H12" s="98" t="str">
        <f t="shared" si="3"/>
        <v>A</v>
      </c>
      <c r="I12" s="255">
        <f>'2022 исходные'!M11</f>
        <v>0.62264150943396224</v>
      </c>
      <c r="J12" s="253">
        <f t="shared" si="4"/>
        <v>0.59207172930424223</v>
      </c>
      <c r="K12" s="100" t="str">
        <f t="shared" si="5"/>
        <v>B</v>
      </c>
      <c r="L12" s="256">
        <f>'2022 исходные'!P11</f>
        <v>0.33962264150943394</v>
      </c>
      <c r="M12" s="253">
        <f t="shared" si="6"/>
        <v>0.44690758868312969</v>
      </c>
      <c r="N12" s="89" t="str">
        <f t="shared" si="7"/>
        <v>C</v>
      </c>
      <c r="O12" s="257">
        <f>'2022 исходные'!S11</f>
        <v>16.358490566037737</v>
      </c>
      <c r="P12" s="258">
        <f t="shared" si="8"/>
        <v>15.905449342736688</v>
      </c>
      <c r="Q12" s="98" t="str">
        <f t="shared" si="9"/>
        <v>C</v>
      </c>
      <c r="R12" s="118" t="str">
        <f t="shared" si="10"/>
        <v>B</v>
      </c>
      <c r="S12" s="113">
        <f t="shared" si="17"/>
        <v>2</v>
      </c>
      <c r="T12" s="114">
        <f t="shared" si="18"/>
        <v>4.2</v>
      </c>
      <c r="U12" s="114">
        <f t="shared" si="19"/>
        <v>2.5</v>
      </c>
      <c r="V12" s="114">
        <f t="shared" si="20"/>
        <v>2</v>
      </c>
      <c r="W12" s="114">
        <f t="shared" si="21"/>
        <v>2</v>
      </c>
      <c r="X12" s="307">
        <f t="shared" si="22"/>
        <v>2.54</v>
      </c>
    </row>
    <row r="13" spans="1:24" x14ac:dyDescent="0.25">
      <c r="A13" s="252">
        <v>6</v>
      </c>
      <c r="B13" s="8" t="s">
        <v>148</v>
      </c>
      <c r="C13" s="48">
        <f>'2022 исходные'!F12</f>
        <v>0.90740740740740744</v>
      </c>
      <c r="D13" s="245">
        <f t="shared" si="0"/>
        <v>0.85587146876438014</v>
      </c>
      <c r="E13" s="86" t="str">
        <f t="shared" si="1"/>
        <v>A</v>
      </c>
      <c r="F13" s="246">
        <f>'2022 исходные'!J12</f>
        <v>0.30612244897959184</v>
      </c>
      <c r="G13" s="245">
        <f t="shared" si="2"/>
        <v>0.64890551148970221</v>
      </c>
      <c r="H13" s="86" t="str">
        <f t="shared" si="3"/>
        <v>C</v>
      </c>
      <c r="I13" s="247">
        <f>'2022 исходные'!M12</f>
        <v>0.26666666666666666</v>
      </c>
      <c r="J13" s="245">
        <f t="shared" si="4"/>
        <v>0.59207172930424223</v>
      </c>
      <c r="K13" s="97" t="str">
        <f t="shared" si="5"/>
        <v>D</v>
      </c>
      <c r="L13" s="248">
        <f>'2022 исходные'!P12</f>
        <v>0.53333333333333333</v>
      </c>
      <c r="M13" s="245">
        <f t="shared" si="6"/>
        <v>0.44690758868312969</v>
      </c>
      <c r="N13" s="88" t="str">
        <f t="shared" si="7"/>
        <v>B</v>
      </c>
      <c r="O13" s="251">
        <f>'2022 исходные'!S12</f>
        <v>15.9</v>
      </c>
      <c r="P13" s="250">
        <f t="shared" si="8"/>
        <v>15.905449342736688</v>
      </c>
      <c r="Q13" s="86" t="str">
        <f t="shared" si="9"/>
        <v>B</v>
      </c>
      <c r="R13" s="121" t="str">
        <f t="shared" si="10"/>
        <v>C</v>
      </c>
      <c r="S13" s="109">
        <f t="shared" si="17"/>
        <v>4.2</v>
      </c>
      <c r="T13" s="110">
        <f t="shared" si="18"/>
        <v>2</v>
      </c>
      <c r="U13" s="110">
        <f t="shared" si="19"/>
        <v>1</v>
      </c>
      <c r="V13" s="110">
        <f t="shared" si="20"/>
        <v>2.5</v>
      </c>
      <c r="W13" s="110">
        <f t="shared" si="21"/>
        <v>2.5</v>
      </c>
      <c r="X13" s="306">
        <f t="shared" si="22"/>
        <v>2.44</v>
      </c>
    </row>
    <row r="14" spans="1:24" x14ac:dyDescent="0.25">
      <c r="A14" s="252">
        <v>7</v>
      </c>
      <c r="B14" s="8" t="s">
        <v>147</v>
      </c>
      <c r="C14" s="48">
        <f>'2022 исходные'!F13</f>
        <v>0.84090909090909094</v>
      </c>
      <c r="D14" s="245">
        <f t="shared" si="0"/>
        <v>0.85587146876438014</v>
      </c>
      <c r="E14" s="86" t="str">
        <f t="shared" si="1"/>
        <v>C</v>
      </c>
      <c r="F14" s="246">
        <f>'2022 исходные'!J13</f>
        <v>0.77027027027027029</v>
      </c>
      <c r="G14" s="245">
        <f t="shared" si="2"/>
        <v>0.64890551148970221</v>
      </c>
      <c r="H14" s="88" t="str">
        <f t="shared" si="3"/>
        <v>A</v>
      </c>
      <c r="I14" s="247">
        <f>'2022 исходные'!M13</f>
        <v>0.6987951807228916</v>
      </c>
      <c r="J14" s="245">
        <f t="shared" si="4"/>
        <v>0.59207172930424223</v>
      </c>
      <c r="K14" s="97" t="str">
        <f t="shared" si="5"/>
        <v>B</v>
      </c>
      <c r="L14" s="248">
        <f>'2022 исходные'!P13</f>
        <v>0.40963855421686746</v>
      </c>
      <c r="M14" s="245">
        <f t="shared" si="6"/>
        <v>0.44690758868312969</v>
      </c>
      <c r="N14" s="86" t="str">
        <f t="shared" si="7"/>
        <v>C</v>
      </c>
      <c r="O14" s="251">
        <f>'2022 исходные'!S13</f>
        <v>15.879518072289157</v>
      </c>
      <c r="P14" s="250">
        <f t="shared" si="8"/>
        <v>15.905449342736688</v>
      </c>
      <c r="Q14" s="104" t="str">
        <f t="shared" si="9"/>
        <v>B</v>
      </c>
      <c r="R14" s="121" t="str">
        <f t="shared" si="10"/>
        <v>B</v>
      </c>
      <c r="S14" s="109">
        <f t="shared" si="17"/>
        <v>2</v>
      </c>
      <c r="T14" s="110">
        <f t="shared" si="18"/>
        <v>4.2</v>
      </c>
      <c r="U14" s="110">
        <f t="shared" si="19"/>
        <v>2.5</v>
      </c>
      <c r="V14" s="110">
        <f t="shared" si="20"/>
        <v>2</v>
      </c>
      <c r="W14" s="110">
        <f t="shared" si="21"/>
        <v>2.5</v>
      </c>
      <c r="X14" s="306">
        <f t="shared" si="22"/>
        <v>2.6399999999999997</v>
      </c>
    </row>
    <row r="15" spans="1:24" x14ac:dyDescent="0.25">
      <c r="A15" s="252">
        <v>8</v>
      </c>
      <c r="B15" s="8" t="s">
        <v>46</v>
      </c>
      <c r="C15" s="48">
        <f>'2022 исходные'!F14</f>
        <v>0.67567567567567566</v>
      </c>
      <c r="D15" s="245">
        <f t="shared" si="0"/>
        <v>0.85587146876438014</v>
      </c>
      <c r="E15" s="85" t="str">
        <f t="shared" si="1"/>
        <v>C</v>
      </c>
      <c r="F15" s="246">
        <f>'2022 исходные'!J14</f>
        <v>0.5</v>
      </c>
      <c r="G15" s="245">
        <f t="shared" si="2"/>
        <v>0.64890551148970221</v>
      </c>
      <c r="H15" s="85" t="str">
        <f t="shared" si="3"/>
        <v>C</v>
      </c>
      <c r="I15" s="247">
        <f>'2022 исходные'!M14</f>
        <v>0.45454545454545453</v>
      </c>
      <c r="J15" s="245">
        <f t="shared" si="4"/>
        <v>0.59207172930424223</v>
      </c>
      <c r="K15" s="97" t="str">
        <f t="shared" si="5"/>
        <v>C</v>
      </c>
      <c r="L15" s="248">
        <f>'2022 исходные'!P14</f>
        <v>0.4935064935064935</v>
      </c>
      <c r="M15" s="245">
        <f t="shared" si="6"/>
        <v>0.44690758868312969</v>
      </c>
      <c r="N15" s="86" t="str">
        <f t="shared" si="7"/>
        <v>B</v>
      </c>
      <c r="O15" s="251">
        <f>'2022 исходные'!S14</f>
        <v>13.480519480519481</v>
      </c>
      <c r="P15" s="250">
        <f t="shared" si="8"/>
        <v>15.905449342736688</v>
      </c>
      <c r="Q15" s="86" t="str">
        <f t="shared" si="9"/>
        <v>B</v>
      </c>
      <c r="R15" s="121" t="str">
        <f t="shared" si="10"/>
        <v>C</v>
      </c>
      <c r="S15" s="109">
        <f t="shared" si="17"/>
        <v>2</v>
      </c>
      <c r="T15" s="110">
        <f t="shared" si="18"/>
        <v>2</v>
      </c>
      <c r="U15" s="110">
        <f t="shared" si="19"/>
        <v>2</v>
      </c>
      <c r="V15" s="110">
        <f t="shared" si="20"/>
        <v>2.5</v>
      </c>
      <c r="W15" s="110">
        <f t="shared" si="21"/>
        <v>2.5</v>
      </c>
      <c r="X15" s="306">
        <f t="shared" si="22"/>
        <v>2.2000000000000002</v>
      </c>
    </row>
    <row r="16" spans="1:24" ht="15.75" thickBot="1" x14ac:dyDescent="0.3">
      <c r="A16" s="259">
        <v>9</v>
      </c>
      <c r="B16" s="8" t="s">
        <v>100</v>
      </c>
      <c r="C16" s="48">
        <f>'2022 исходные'!F15</f>
        <v>0.84</v>
      </c>
      <c r="D16" s="245">
        <f t="shared" si="0"/>
        <v>0.85587146876438014</v>
      </c>
      <c r="E16" s="86" t="str">
        <f t="shared" si="1"/>
        <v>C</v>
      </c>
      <c r="F16" s="246">
        <f>'2022 исходные'!J15</f>
        <v>0.6428571428571429</v>
      </c>
      <c r="G16" s="245">
        <f t="shared" si="2"/>
        <v>0.64890551148970221</v>
      </c>
      <c r="H16" s="88" t="str">
        <f t="shared" si="3"/>
        <v>C</v>
      </c>
      <c r="I16" s="247">
        <f>'2022 исходные'!M15</f>
        <v>0.56862745098039214</v>
      </c>
      <c r="J16" s="245">
        <f t="shared" si="4"/>
        <v>0.59207172930424223</v>
      </c>
      <c r="K16" s="97" t="str">
        <f t="shared" si="5"/>
        <v>C</v>
      </c>
      <c r="L16" s="260">
        <f>'2022 исходные'!P15</f>
        <v>0.39215686274509809</v>
      </c>
      <c r="M16" s="261">
        <f t="shared" si="6"/>
        <v>0.44690758868312969</v>
      </c>
      <c r="N16" s="93" t="str">
        <f t="shared" si="7"/>
        <v>C</v>
      </c>
      <c r="O16" s="251">
        <f>'2022 исходные'!S15</f>
        <v>17.03921568627451</v>
      </c>
      <c r="P16" s="250">
        <f t="shared" si="8"/>
        <v>15.905449342736688</v>
      </c>
      <c r="Q16" s="104" t="str">
        <f t="shared" si="9"/>
        <v>C</v>
      </c>
      <c r="R16" s="121" t="str">
        <f t="shared" si="10"/>
        <v>C</v>
      </c>
      <c r="S16" s="111">
        <f t="shared" si="17"/>
        <v>2</v>
      </c>
      <c r="T16" s="112">
        <f t="shared" si="18"/>
        <v>2</v>
      </c>
      <c r="U16" s="112">
        <f t="shared" si="19"/>
        <v>2</v>
      </c>
      <c r="V16" s="112">
        <f t="shared" si="20"/>
        <v>2</v>
      </c>
      <c r="W16" s="112">
        <f t="shared" si="21"/>
        <v>2</v>
      </c>
      <c r="X16" s="304">
        <f t="shared" si="22"/>
        <v>2</v>
      </c>
    </row>
    <row r="17" spans="1:24" ht="15.75" thickBot="1" x14ac:dyDescent="0.3">
      <c r="A17" s="262"/>
      <c r="B17" s="64" t="s">
        <v>101</v>
      </c>
      <c r="C17" s="47">
        <f>AVERAGE(C18:C29)</f>
        <v>0.8574876085806391</v>
      </c>
      <c r="D17" s="78">
        <f t="shared" si="0"/>
        <v>0.85587146876438014</v>
      </c>
      <c r="E17" s="87" t="str">
        <f t="shared" si="1"/>
        <v>B</v>
      </c>
      <c r="F17" s="5">
        <f>AVERAGE(F18:F29)</f>
        <v>0.74418176184053519</v>
      </c>
      <c r="G17" s="76">
        <f t="shared" si="2"/>
        <v>0.64890551148970221</v>
      </c>
      <c r="H17" s="87" t="str">
        <f t="shared" si="3"/>
        <v>A</v>
      </c>
      <c r="I17" s="5">
        <f>AVERAGE(I18:I29)</f>
        <v>0.68876750207112181</v>
      </c>
      <c r="J17" s="76">
        <f t="shared" si="4"/>
        <v>0.59207172930424223</v>
      </c>
      <c r="K17" s="87" t="str">
        <f t="shared" si="5"/>
        <v>B</v>
      </c>
      <c r="L17" s="6">
        <f>AVERAGE(L18:L29)</f>
        <v>0.45384195288037238</v>
      </c>
      <c r="M17" s="76">
        <f t="shared" si="6"/>
        <v>0.44690758868312969</v>
      </c>
      <c r="N17" s="87" t="str">
        <f t="shared" si="7"/>
        <v>B</v>
      </c>
      <c r="O17" s="37">
        <f>AVERAGE(O18:O29)</f>
        <v>14.880241524129708</v>
      </c>
      <c r="P17" s="77">
        <f t="shared" si="8"/>
        <v>15.905449342736688</v>
      </c>
      <c r="Q17" s="84" t="str">
        <f t="shared" si="9"/>
        <v>B</v>
      </c>
      <c r="R17" s="122" t="str">
        <f t="shared" si="10"/>
        <v>B</v>
      </c>
      <c r="S17" s="115">
        <f t="shared" si="17"/>
        <v>2.5</v>
      </c>
      <c r="T17" s="116">
        <f t="shared" si="18"/>
        <v>4.2</v>
      </c>
      <c r="U17" s="116">
        <f t="shared" si="19"/>
        <v>2.5</v>
      </c>
      <c r="V17" s="116">
        <f t="shared" si="20"/>
        <v>2.5</v>
      </c>
      <c r="W17" s="116">
        <f t="shared" si="21"/>
        <v>2.5</v>
      </c>
      <c r="X17" s="305">
        <f t="shared" si="22"/>
        <v>2.84</v>
      </c>
    </row>
    <row r="18" spans="1:24" x14ac:dyDescent="0.25">
      <c r="A18" s="244">
        <v>1</v>
      </c>
      <c r="B18" s="7" t="s">
        <v>50</v>
      </c>
      <c r="C18" s="48">
        <f>'2022 исходные'!F17</f>
        <v>0.80821917808219179</v>
      </c>
      <c r="D18" s="253">
        <f t="shared" si="0"/>
        <v>0.85587146876438014</v>
      </c>
      <c r="E18" s="88" t="str">
        <f t="shared" si="1"/>
        <v>C</v>
      </c>
      <c r="F18" s="254">
        <f>'2022 исходные'!J17</f>
        <v>0.74576271186440679</v>
      </c>
      <c r="G18" s="253">
        <f t="shared" si="2"/>
        <v>0.64890551148970221</v>
      </c>
      <c r="H18" s="88" t="str">
        <f t="shared" si="3"/>
        <v>A</v>
      </c>
      <c r="I18" s="255">
        <f>'2022 исходные'!M17</f>
        <v>0.71212121212121215</v>
      </c>
      <c r="J18" s="253">
        <f t="shared" si="4"/>
        <v>0.59207172930424223</v>
      </c>
      <c r="K18" s="98" t="str">
        <f t="shared" si="5"/>
        <v>A</v>
      </c>
      <c r="L18" s="263">
        <f>'2022 исходные'!P17</f>
        <v>0.43939393939393939</v>
      </c>
      <c r="M18" s="253">
        <f t="shared" si="6"/>
        <v>0.44690758868312969</v>
      </c>
      <c r="N18" s="88" t="str">
        <f t="shared" si="7"/>
        <v>C</v>
      </c>
      <c r="O18" s="257">
        <f>'2022 исходные'!S17</f>
        <v>15.878787878787879</v>
      </c>
      <c r="P18" s="258">
        <f t="shared" si="8"/>
        <v>15.905449342736688</v>
      </c>
      <c r="Q18" s="88" t="str">
        <f t="shared" si="9"/>
        <v>B</v>
      </c>
      <c r="R18" s="121" t="str">
        <f t="shared" si="10"/>
        <v>B</v>
      </c>
      <c r="S18" s="113">
        <f t="shared" si="17"/>
        <v>2</v>
      </c>
      <c r="T18" s="114">
        <f t="shared" si="18"/>
        <v>4.2</v>
      </c>
      <c r="U18" s="114">
        <f t="shared" si="19"/>
        <v>4.2</v>
      </c>
      <c r="V18" s="114">
        <f t="shared" si="20"/>
        <v>2</v>
      </c>
      <c r="W18" s="114">
        <f t="shared" si="21"/>
        <v>2.5</v>
      </c>
      <c r="X18" s="307">
        <f t="shared" si="22"/>
        <v>2.98</v>
      </c>
    </row>
    <row r="19" spans="1:24" x14ac:dyDescent="0.25">
      <c r="A19" s="252">
        <v>2</v>
      </c>
      <c r="B19" s="8" t="s">
        <v>51</v>
      </c>
      <c r="C19" s="48">
        <f>'2022 исходные'!F18</f>
        <v>0.89655172413793105</v>
      </c>
      <c r="D19" s="245">
        <f t="shared" si="0"/>
        <v>0.85587146876438014</v>
      </c>
      <c r="E19" s="86" t="str">
        <f t="shared" si="1"/>
        <v>B</v>
      </c>
      <c r="F19" s="246">
        <f>'2022 исходные'!J18</f>
        <v>0.71153846153846156</v>
      </c>
      <c r="G19" s="245">
        <f t="shared" si="2"/>
        <v>0.64890551148970221</v>
      </c>
      <c r="H19" s="86" t="str">
        <f t="shared" si="3"/>
        <v>A</v>
      </c>
      <c r="I19" s="247">
        <f>'2022 исходные'!M18</f>
        <v>0.7068965517241379</v>
      </c>
      <c r="J19" s="245">
        <f t="shared" si="4"/>
        <v>0.59207172930424223</v>
      </c>
      <c r="K19" s="86" t="str">
        <f t="shared" si="5"/>
        <v>A</v>
      </c>
      <c r="L19" s="264">
        <f>'2022 исходные'!P18</f>
        <v>0.39655172413793105</v>
      </c>
      <c r="M19" s="245">
        <f t="shared" si="6"/>
        <v>0.44690758868312969</v>
      </c>
      <c r="N19" s="86" t="str">
        <f t="shared" si="7"/>
        <v>C</v>
      </c>
      <c r="O19" s="251">
        <f>'2022 исходные'!S18</f>
        <v>12.413793103448276</v>
      </c>
      <c r="P19" s="250">
        <f t="shared" si="8"/>
        <v>15.905449342736688</v>
      </c>
      <c r="Q19" s="86" t="str">
        <f t="shared" si="9"/>
        <v>B</v>
      </c>
      <c r="R19" s="118" t="str">
        <f t="shared" si="10"/>
        <v>B</v>
      </c>
      <c r="S19" s="109">
        <f t="shared" si="17"/>
        <v>2.5</v>
      </c>
      <c r="T19" s="110">
        <f t="shared" si="18"/>
        <v>4.2</v>
      </c>
      <c r="U19" s="110">
        <f t="shared" si="19"/>
        <v>4.2</v>
      </c>
      <c r="V19" s="110">
        <f t="shared" si="20"/>
        <v>2</v>
      </c>
      <c r="W19" s="110">
        <f t="shared" si="21"/>
        <v>2.5</v>
      </c>
      <c r="X19" s="306">
        <f t="shared" si="22"/>
        <v>3.08</v>
      </c>
    </row>
    <row r="20" spans="1:24" x14ac:dyDescent="0.25">
      <c r="A20" s="252">
        <v>3</v>
      </c>
      <c r="B20" s="8" t="s">
        <v>54</v>
      </c>
      <c r="C20" s="48">
        <f>'2022 исходные'!F19</f>
        <v>0.88571428571428568</v>
      </c>
      <c r="D20" s="245">
        <f t="shared" si="0"/>
        <v>0.85587146876438014</v>
      </c>
      <c r="E20" s="86" t="str">
        <f t="shared" si="1"/>
        <v>B</v>
      </c>
      <c r="F20" s="246">
        <f>'2022 исходные'!J19</f>
        <v>0.85483870967741937</v>
      </c>
      <c r="G20" s="245">
        <f t="shared" si="2"/>
        <v>0.64890551148970221</v>
      </c>
      <c r="H20" s="86" t="str">
        <f t="shared" si="3"/>
        <v>A</v>
      </c>
      <c r="I20" s="247">
        <f>'2022 исходные'!M19</f>
        <v>0.76056338028169013</v>
      </c>
      <c r="J20" s="245">
        <f t="shared" si="4"/>
        <v>0.59207172930424223</v>
      </c>
      <c r="K20" s="86" t="str">
        <f t="shared" si="5"/>
        <v>A</v>
      </c>
      <c r="L20" s="264">
        <f>'2022 исходные'!P19</f>
        <v>0.42253521126760563</v>
      </c>
      <c r="M20" s="245">
        <f t="shared" si="6"/>
        <v>0.44690758868312969</v>
      </c>
      <c r="N20" s="85" t="str">
        <f t="shared" si="7"/>
        <v>C</v>
      </c>
      <c r="O20" s="251">
        <f>'2022 исходные'!S19</f>
        <v>15.014084507042254</v>
      </c>
      <c r="P20" s="250">
        <f t="shared" si="8"/>
        <v>15.905449342736688</v>
      </c>
      <c r="Q20" s="85" t="str">
        <f t="shared" si="9"/>
        <v>B</v>
      </c>
      <c r="R20" s="118" t="str">
        <f t="shared" si="10"/>
        <v>B</v>
      </c>
      <c r="S20" s="109">
        <f t="shared" si="17"/>
        <v>2.5</v>
      </c>
      <c r="T20" s="110">
        <f t="shared" si="18"/>
        <v>4.2</v>
      </c>
      <c r="U20" s="110">
        <f t="shared" si="19"/>
        <v>4.2</v>
      </c>
      <c r="V20" s="110">
        <f t="shared" si="20"/>
        <v>2</v>
      </c>
      <c r="W20" s="110">
        <f t="shared" si="21"/>
        <v>2.5</v>
      </c>
      <c r="X20" s="306">
        <f t="shared" si="22"/>
        <v>3.08</v>
      </c>
    </row>
    <row r="21" spans="1:24" ht="15" customHeight="1" x14ac:dyDescent="0.25">
      <c r="A21" s="252">
        <v>4</v>
      </c>
      <c r="B21" s="8" t="s">
        <v>59</v>
      </c>
      <c r="C21" s="48">
        <f>'2022 исходные'!F20</f>
        <v>0.91044776119402981</v>
      </c>
      <c r="D21" s="245">
        <f t="shared" si="0"/>
        <v>0.85587146876438014</v>
      </c>
      <c r="E21" s="86" t="str">
        <f t="shared" si="1"/>
        <v>A</v>
      </c>
      <c r="F21" s="246">
        <f>'2022 исходные'!J20</f>
        <v>0.85245901639344257</v>
      </c>
      <c r="G21" s="245">
        <f t="shared" si="2"/>
        <v>0.64890551148970221</v>
      </c>
      <c r="H21" s="86" t="str">
        <f t="shared" si="3"/>
        <v>A</v>
      </c>
      <c r="I21" s="247">
        <f>'2022 исходные'!M20</f>
        <v>0.80597014925373134</v>
      </c>
      <c r="J21" s="245">
        <f t="shared" si="4"/>
        <v>0.59207172930424223</v>
      </c>
      <c r="K21" s="86" t="str">
        <f t="shared" si="5"/>
        <v>A</v>
      </c>
      <c r="L21" s="264">
        <f>'2022 исходные'!P20</f>
        <v>0.36567164179104478</v>
      </c>
      <c r="M21" s="245">
        <f t="shared" si="6"/>
        <v>0.44690758868312969</v>
      </c>
      <c r="N21" s="95" t="str">
        <f t="shared" si="7"/>
        <v>C</v>
      </c>
      <c r="O21" s="251">
        <f>'2022 исходные'!S20</f>
        <v>13.201492537313433</v>
      </c>
      <c r="P21" s="250">
        <f t="shared" si="8"/>
        <v>15.905449342736688</v>
      </c>
      <c r="Q21" s="86" t="str">
        <f t="shared" si="9"/>
        <v>B</v>
      </c>
      <c r="R21" s="118" t="str">
        <f t="shared" si="10"/>
        <v>B</v>
      </c>
      <c r="S21" s="109">
        <f t="shared" si="17"/>
        <v>4.2</v>
      </c>
      <c r="T21" s="110">
        <f t="shared" si="18"/>
        <v>4.2</v>
      </c>
      <c r="U21" s="110">
        <f t="shared" si="19"/>
        <v>4.2</v>
      </c>
      <c r="V21" s="110">
        <f t="shared" si="20"/>
        <v>2</v>
      </c>
      <c r="W21" s="110">
        <f t="shared" si="21"/>
        <v>2.5</v>
      </c>
      <c r="X21" s="306">
        <f t="shared" si="22"/>
        <v>3.4200000000000004</v>
      </c>
    </row>
    <row r="22" spans="1:24" x14ac:dyDescent="0.25">
      <c r="A22" s="252">
        <v>5</v>
      </c>
      <c r="B22" s="8" t="s">
        <v>52</v>
      </c>
      <c r="C22" s="48">
        <f>'2022 исходные'!F21</f>
        <v>0.81632653061224492</v>
      </c>
      <c r="D22" s="245">
        <f t="shared" si="0"/>
        <v>0.85587146876438014</v>
      </c>
      <c r="E22" s="86" t="str">
        <f t="shared" si="1"/>
        <v>C</v>
      </c>
      <c r="F22" s="246">
        <f>'2022 исходные'!J21</f>
        <v>0.76249999999999996</v>
      </c>
      <c r="G22" s="245">
        <f t="shared" si="2"/>
        <v>0.64890551148970221</v>
      </c>
      <c r="H22" s="86" t="str">
        <f t="shared" si="3"/>
        <v>A</v>
      </c>
      <c r="I22" s="247">
        <f>'2022 исходные'!M21</f>
        <v>0.72727272727272729</v>
      </c>
      <c r="J22" s="245">
        <f t="shared" si="4"/>
        <v>0.59207172930424223</v>
      </c>
      <c r="K22" s="86" t="str">
        <f t="shared" si="5"/>
        <v>A</v>
      </c>
      <c r="L22" s="264">
        <f>'2022 исходные'!P21</f>
        <v>0.31818181818181818</v>
      </c>
      <c r="M22" s="245">
        <f t="shared" si="6"/>
        <v>0.44690758868312969</v>
      </c>
      <c r="N22" s="95" t="str">
        <f t="shared" si="7"/>
        <v>C</v>
      </c>
      <c r="O22" s="251">
        <f>'2022 исходные'!S21</f>
        <v>16.21590909090909</v>
      </c>
      <c r="P22" s="250">
        <f t="shared" si="8"/>
        <v>15.905449342736688</v>
      </c>
      <c r="Q22" s="104" t="str">
        <f t="shared" si="9"/>
        <v>C</v>
      </c>
      <c r="R22" s="123" t="str">
        <f t="shared" si="10"/>
        <v>B</v>
      </c>
      <c r="S22" s="109">
        <f t="shared" si="17"/>
        <v>2</v>
      </c>
      <c r="T22" s="110">
        <f t="shared" si="18"/>
        <v>4.2</v>
      </c>
      <c r="U22" s="110">
        <f t="shared" si="19"/>
        <v>4.2</v>
      </c>
      <c r="V22" s="110">
        <f t="shared" si="20"/>
        <v>2</v>
      </c>
      <c r="W22" s="110">
        <f t="shared" si="21"/>
        <v>2</v>
      </c>
      <c r="X22" s="306">
        <f t="shared" si="22"/>
        <v>2.88</v>
      </c>
    </row>
    <row r="23" spans="1:24" x14ac:dyDescent="0.25">
      <c r="A23" s="252">
        <v>6</v>
      </c>
      <c r="B23" s="8" t="s">
        <v>150</v>
      </c>
      <c r="C23" s="48">
        <f>'2022 исходные'!F22</f>
        <v>0.765625</v>
      </c>
      <c r="D23" s="245">
        <f t="shared" si="0"/>
        <v>0.85587146876438014</v>
      </c>
      <c r="E23" s="85" t="str">
        <f t="shared" si="1"/>
        <v>C</v>
      </c>
      <c r="F23" s="246">
        <f>'2022 исходные'!J22</f>
        <v>0.7142857142857143</v>
      </c>
      <c r="G23" s="245">
        <f t="shared" si="2"/>
        <v>0.64890551148970221</v>
      </c>
      <c r="H23" s="85" t="str">
        <f t="shared" si="3"/>
        <v>A</v>
      </c>
      <c r="I23" s="247">
        <f>'2022 исходные'!M22</f>
        <v>0.72727272727272729</v>
      </c>
      <c r="J23" s="245">
        <f t="shared" si="4"/>
        <v>0.59207172930424223</v>
      </c>
      <c r="K23" s="85" t="str">
        <f t="shared" si="5"/>
        <v>A</v>
      </c>
      <c r="L23" s="264">
        <f>'2022 исходные'!P22</f>
        <v>0.49090909090909091</v>
      </c>
      <c r="M23" s="245">
        <f t="shared" si="6"/>
        <v>0.44690758868312969</v>
      </c>
      <c r="N23" s="95" t="str">
        <f t="shared" si="7"/>
        <v>B</v>
      </c>
      <c r="O23" s="251">
        <f>'2022 исходные'!S22</f>
        <v>19.145454545454545</v>
      </c>
      <c r="P23" s="250">
        <f t="shared" si="8"/>
        <v>15.905449342736688</v>
      </c>
      <c r="Q23" s="85" t="str">
        <f t="shared" si="9"/>
        <v>C</v>
      </c>
      <c r="R23" s="121" t="str">
        <f t="shared" si="10"/>
        <v>B</v>
      </c>
      <c r="S23" s="109">
        <f t="shared" si="17"/>
        <v>2</v>
      </c>
      <c r="T23" s="110">
        <f t="shared" si="18"/>
        <v>4.2</v>
      </c>
      <c r="U23" s="110">
        <f t="shared" si="19"/>
        <v>4.2</v>
      </c>
      <c r="V23" s="110">
        <f t="shared" si="20"/>
        <v>2.5</v>
      </c>
      <c r="W23" s="110">
        <f t="shared" si="21"/>
        <v>2</v>
      </c>
      <c r="X23" s="306">
        <f t="shared" si="22"/>
        <v>2.98</v>
      </c>
    </row>
    <row r="24" spans="1:24" x14ac:dyDescent="0.25">
      <c r="A24" s="252">
        <v>7</v>
      </c>
      <c r="B24" s="8" t="s">
        <v>6</v>
      </c>
      <c r="C24" s="48">
        <f>'2022 исходные'!F23</f>
        <v>0.90909090909090906</v>
      </c>
      <c r="D24" s="245">
        <f t="shared" si="0"/>
        <v>0.85587146876438014</v>
      </c>
      <c r="E24" s="86" t="str">
        <f t="shared" si="1"/>
        <v>A</v>
      </c>
      <c r="F24" s="246">
        <f>'2022 исходные'!J23</f>
        <v>0.84</v>
      </c>
      <c r="G24" s="245">
        <f t="shared" si="2"/>
        <v>0.64890551148970221</v>
      </c>
      <c r="H24" s="86" t="str">
        <f t="shared" si="3"/>
        <v>A</v>
      </c>
      <c r="I24" s="247">
        <f>'2022 исходные'!M23</f>
        <v>0.77586206896551724</v>
      </c>
      <c r="J24" s="245">
        <f t="shared" si="4"/>
        <v>0.59207172930424223</v>
      </c>
      <c r="K24" s="88" t="str">
        <f t="shared" si="5"/>
        <v>A</v>
      </c>
      <c r="L24" s="264">
        <f>'2022 исходные'!P23</f>
        <v>0.43103448275862066</v>
      </c>
      <c r="M24" s="245">
        <f t="shared" si="6"/>
        <v>0.44690758868312969</v>
      </c>
      <c r="N24" s="88" t="str">
        <f t="shared" si="7"/>
        <v>C</v>
      </c>
      <c r="O24" s="251">
        <f>'2022 исходные'!S23</f>
        <v>17.827586206896552</v>
      </c>
      <c r="P24" s="250">
        <f t="shared" si="8"/>
        <v>15.905449342736688</v>
      </c>
      <c r="Q24" s="85" t="str">
        <f t="shared" si="9"/>
        <v>C</v>
      </c>
      <c r="R24" s="121" t="str">
        <f t="shared" si="10"/>
        <v>B</v>
      </c>
      <c r="S24" s="109">
        <f t="shared" si="17"/>
        <v>4.2</v>
      </c>
      <c r="T24" s="110">
        <f t="shared" si="18"/>
        <v>4.2</v>
      </c>
      <c r="U24" s="110">
        <f t="shared" si="19"/>
        <v>4.2</v>
      </c>
      <c r="V24" s="110">
        <f t="shared" si="20"/>
        <v>2</v>
      </c>
      <c r="W24" s="110">
        <f t="shared" si="21"/>
        <v>2</v>
      </c>
      <c r="X24" s="306">
        <f t="shared" si="22"/>
        <v>3.3200000000000003</v>
      </c>
    </row>
    <row r="25" spans="1:24" x14ac:dyDescent="0.25">
      <c r="A25" s="252">
        <v>8</v>
      </c>
      <c r="B25" s="8" t="s">
        <v>53</v>
      </c>
      <c r="C25" s="48">
        <f>'2022 исходные'!F24</f>
        <v>0.84684684684684686</v>
      </c>
      <c r="D25" s="245">
        <f t="shared" si="0"/>
        <v>0.85587146876438014</v>
      </c>
      <c r="E25" s="86" t="str">
        <f t="shared" si="1"/>
        <v>C</v>
      </c>
      <c r="F25" s="246">
        <f>'2022 исходные'!J24</f>
        <v>0.68085106382978722</v>
      </c>
      <c r="G25" s="245">
        <f t="shared" si="2"/>
        <v>0.64890551148970221</v>
      </c>
      <c r="H25" s="86" t="str">
        <f t="shared" si="3"/>
        <v>B</v>
      </c>
      <c r="I25" s="247">
        <f>'2022 исходные'!M24</f>
        <v>0.57264957264957261</v>
      </c>
      <c r="J25" s="245">
        <f t="shared" si="4"/>
        <v>0.59207172930424223</v>
      </c>
      <c r="K25" s="85" t="str">
        <f t="shared" si="5"/>
        <v>C</v>
      </c>
      <c r="L25" s="264">
        <f>'2022 исходные'!P24</f>
        <v>0.51282051282051277</v>
      </c>
      <c r="M25" s="245">
        <f t="shared" si="6"/>
        <v>0.44690758868312969</v>
      </c>
      <c r="N25" s="88" t="str">
        <f t="shared" si="7"/>
        <v>B</v>
      </c>
      <c r="O25" s="251">
        <f>'2022 исходные'!S24</f>
        <v>5.8205128205128203</v>
      </c>
      <c r="P25" s="250">
        <f t="shared" si="8"/>
        <v>15.905449342736688</v>
      </c>
      <c r="Q25" s="92" t="str">
        <f t="shared" si="9"/>
        <v>A</v>
      </c>
      <c r="R25" s="121" t="str">
        <f t="shared" si="10"/>
        <v>B</v>
      </c>
      <c r="S25" s="109">
        <f t="shared" si="17"/>
        <v>2</v>
      </c>
      <c r="T25" s="110">
        <f t="shared" si="18"/>
        <v>2.5</v>
      </c>
      <c r="U25" s="110">
        <f t="shared" si="19"/>
        <v>2</v>
      </c>
      <c r="V25" s="110">
        <f t="shared" si="20"/>
        <v>2.5</v>
      </c>
      <c r="W25" s="110">
        <f t="shared" si="21"/>
        <v>4.2</v>
      </c>
      <c r="X25" s="306">
        <f t="shared" si="22"/>
        <v>2.6399999999999997</v>
      </c>
    </row>
    <row r="26" spans="1:24" x14ac:dyDescent="0.25">
      <c r="A26" s="252">
        <v>9</v>
      </c>
      <c r="B26" s="8" t="s">
        <v>7</v>
      </c>
      <c r="C26" s="48">
        <f>'2022 исходные'!F25</f>
        <v>0.82857142857142863</v>
      </c>
      <c r="D26" s="245">
        <f t="shared" si="0"/>
        <v>0.85587146876438014</v>
      </c>
      <c r="E26" s="85" t="str">
        <f t="shared" si="1"/>
        <v>C</v>
      </c>
      <c r="F26" s="246">
        <f>'2022 исходные'!J25</f>
        <v>0.63793103448275867</v>
      </c>
      <c r="G26" s="245">
        <f t="shared" si="2"/>
        <v>0.64890551148970221</v>
      </c>
      <c r="H26" s="86" t="str">
        <f t="shared" si="3"/>
        <v>C</v>
      </c>
      <c r="I26" s="247">
        <f>'2022 исходные'!M25</f>
        <v>0.56716417910447758</v>
      </c>
      <c r="J26" s="245">
        <f t="shared" si="4"/>
        <v>0.59207172930424223</v>
      </c>
      <c r="K26" s="85" t="str">
        <f t="shared" si="5"/>
        <v>C</v>
      </c>
      <c r="L26" s="264">
        <f>'2022 исходные'!P25</f>
        <v>0.55223880597014929</v>
      </c>
      <c r="M26" s="245">
        <f t="shared" si="6"/>
        <v>0.44690758868312969</v>
      </c>
      <c r="N26" s="86" t="str">
        <f t="shared" si="7"/>
        <v>B</v>
      </c>
      <c r="O26" s="251">
        <f>'2022 исходные'!S25</f>
        <v>12.955223880597014</v>
      </c>
      <c r="P26" s="250">
        <f t="shared" si="8"/>
        <v>15.905449342736688</v>
      </c>
      <c r="Q26" s="86" t="str">
        <f t="shared" si="9"/>
        <v>B</v>
      </c>
      <c r="R26" s="118" t="str">
        <f t="shared" si="10"/>
        <v>C</v>
      </c>
      <c r="S26" s="109">
        <f t="shared" si="17"/>
        <v>2</v>
      </c>
      <c r="T26" s="110">
        <f t="shared" si="18"/>
        <v>2</v>
      </c>
      <c r="U26" s="110">
        <f t="shared" si="19"/>
        <v>2</v>
      </c>
      <c r="V26" s="110">
        <f t="shared" si="20"/>
        <v>2.5</v>
      </c>
      <c r="W26" s="110">
        <f t="shared" si="21"/>
        <v>2.5</v>
      </c>
      <c r="X26" s="306">
        <f t="shared" si="22"/>
        <v>2.2000000000000002</v>
      </c>
    </row>
    <row r="27" spans="1:24" x14ac:dyDescent="0.25">
      <c r="A27" s="129">
        <v>10</v>
      </c>
      <c r="B27" s="8" t="s">
        <v>151</v>
      </c>
      <c r="C27" s="48">
        <f>'2022 исходные'!F26</f>
        <v>0.81818181818181823</v>
      </c>
      <c r="D27" s="245">
        <f t="shared" si="0"/>
        <v>0.85587146876438014</v>
      </c>
      <c r="E27" s="86" t="str">
        <f t="shared" si="1"/>
        <v>C</v>
      </c>
      <c r="F27" s="246">
        <f>'2022 исходные'!J26</f>
        <v>0.72222222222222221</v>
      </c>
      <c r="G27" s="245">
        <f t="shared" si="2"/>
        <v>0.64890551148970221</v>
      </c>
      <c r="H27" s="86" t="str">
        <f t="shared" si="3"/>
        <v>A</v>
      </c>
      <c r="I27" s="247">
        <f>'2022 исходные'!M26</f>
        <v>0.63235294117647056</v>
      </c>
      <c r="J27" s="245">
        <f t="shared" si="4"/>
        <v>0.59207172930424223</v>
      </c>
      <c r="K27" s="85" t="str">
        <f t="shared" si="5"/>
        <v>B</v>
      </c>
      <c r="L27" s="264">
        <f>'2022 исходные'!P26</f>
        <v>0.58823529411764708</v>
      </c>
      <c r="M27" s="245">
        <f t="shared" si="6"/>
        <v>0.44690758868312969</v>
      </c>
      <c r="N27" s="95" t="str">
        <f t="shared" si="7"/>
        <v>B</v>
      </c>
      <c r="O27" s="251">
        <f>'2022 исходные'!S26</f>
        <v>14.147058823529411</v>
      </c>
      <c r="P27" s="250">
        <f t="shared" si="8"/>
        <v>15.905449342736688</v>
      </c>
      <c r="Q27" s="86" t="str">
        <f t="shared" si="9"/>
        <v>B</v>
      </c>
      <c r="R27" s="119" t="str">
        <f t="shared" si="10"/>
        <v>B</v>
      </c>
      <c r="S27" s="109">
        <f t="shared" si="17"/>
        <v>2</v>
      </c>
      <c r="T27" s="110">
        <f t="shared" si="18"/>
        <v>4.2</v>
      </c>
      <c r="U27" s="110">
        <f t="shared" si="19"/>
        <v>2.5</v>
      </c>
      <c r="V27" s="110">
        <f t="shared" si="20"/>
        <v>2.5</v>
      </c>
      <c r="W27" s="110">
        <f t="shared" si="21"/>
        <v>2.5</v>
      </c>
      <c r="X27" s="306">
        <f t="shared" si="22"/>
        <v>2.7399999999999998</v>
      </c>
    </row>
    <row r="28" spans="1:24" x14ac:dyDescent="0.25">
      <c r="A28" s="108">
        <v>11</v>
      </c>
      <c r="B28" s="8" t="s">
        <v>144</v>
      </c>
      <c r="C28" s="48">
        <f>'2022 исходные'!F27</f>
        <v>0.95061728395061729</v>
      </c>
      <c r="D28" s="245">
        <f t="shared" si="0"/>
        <v>0.85587146876438014</v>
      </c>
      <c r="E28" s="86" t="str">
        <f t="shared" si="1"/>
        <v>A</v>
      </c>
      <c r="F28" s="246">
        <f>'2022 исходные'!J27</f>
        <v>0.63636363636363635</v>
      </c>
      <c r="G28" s="245">
        <f t="shared" si="2"/>
        <v>0.64890551148970221</v>
      </c>
      <c r="H28" s="86" t="str">
        <f t="shared" si="3"/>
        <v>C</v>
      </c>
      <c r="I28" s="247">
        <f>'2022 исходные'!M27</f>
        <v>0.56976744186046513</v>
      </c>
      <c r="J28" s="245">
        <f t="shared" si="4"/>
        <v>0.59207172930424223</v>
      </c>
      <c r="K28" s="85" t="str">
        <f t="shared" si="5"/>
        <v>C</v>
      </c>
      <c r="L28" s="264">
        <f>'2022 исходные'!P27</f>
        <v>0.46511627906976744</v>
      </c>
      <c r="M28" s="245">
        <f t="shared" si="6"/>
        <v>0.44690758868312969</v>
      </c>
      <c r="N28" s="88" t="str">
        <f t="shared" si="7"/>
        <v>B</v>
      </c>
      <c r="O28" s="249">
        <f>'2022 исходные'!S27</f>
        <v>16.918604651162791</v>
      </c>
      <c r="P28" s="250">
        <f t="shared" si="8"/>
        <v>15.905449342736688</v>
      </c>
      <c r="Q28" s="85" t="str">
        <f t="shared" si="9"/>
        <v>C</v>
      </c>
      <c r="R28" s="121" t="str">
        <f t="shared" si="10"/>
        <v>B</v>
      </c>
      <c r="S28" s="109">
        <f t="shared" si="17"/>
        <v>4.2</v>
      </c>
      <c r="T28" s="110">
        <f t="shared" si="18"/>
        <v>2</v>
      </c>
      <c r="U28" s="110">
        <f t="shared" si="19"/>
        <v>2</v>
      </c>
      <c r="V28" s="110">
        <f t="shared" si="20"/>
        <v>2.5</v>
      </c>
      <c r="W28" s="110">
        <f t="shared" si="21"/>
        <v>2</v>
      </c>
      <c r="X28" s="306">
        <f t="shared" si="22"/>
        <v>2.54</v>
      </c>
    </row>
    <row r="29" spans="1:24" ht="15.75" thickBot="1" x14ac:dyDescent="0.3">
      <c r="A29" s="130">
        <v>12</v>
      </c>
      <c r="B29" s="10" t="s">
        <v>8</v>
      </c>
      <c r="C29" s="49">
        <f>'2022 исходные'!F28</f>
        <v>0.85365853658536583</v>
      </c>
      <c r="D29" s="265">
        <f t="shared" si="0"/>
        <v>0.85587146876438014</v>
      </c>
      <c r="E29" s="88" t="str">
        <f t="shared" si="1"/>
        <v>C</v>
      </c>
      <c r="F29" s="266">
        <f>'2022 исходные'!J28</f>
        <v>0.77142857142857146</v>
      </c>
      <c r="G29" s="265">
        <f t="shared" si="2"/>
        <v>0.64890551148970221</v>
      </c>
      <c r="H29" s="90" t="str">
        <f t="shared" si="3"/>
        <v>A</v>
      </c>
      <c r="I29" s="267">
        <f>'2022 исходные'!M28</f>
        <v>0.70731707317073167</v>
      </c>
      <c r="J29" s="265">
        <f t="shared" si="4"/>
        <v>0.59207172930424223</v>
      </c>
      <c r="K29" s="86" t="str">
        <f t="shared" si="5"/>
        <v>A</v>
      </c>
      <c r="L29" s="268">
        <f>'2022 исходные'!P28</f>
        <v>0.46341463414634149</v>
      </c>
      <c r="M29" s="265">
        <f t="shared" si="6"/>
        <v>0.44690758868312969</v>
      </c>
      <c r="N29" s="86" t="str">
        <f t="shared" si="7"/>
        <v>B</v>
      </c>
      <c r="O29" s="269">
        <f>'2022 исходные'!S28</f>
        <v>19.024390243902438</v>
      </c>
      <c r="P29" s="270">
        <f t="shared" si="8"/>
        <v>15.905449342736688</v>
      </c>
      <c r="Q29" s="85" t="str">
        <f t="shared" si="9"/>
        <v>C</v>
      </c>
      <c r="R29" s="123" t="str">
        <f t="shared" si="10"/>
        <v>B</v>
      </c>
      <c r="S29" s="111">
        <f t="shared" si="17"/>
        <v>2</v>
      </c>
      <c r="T29" s="112">
        <f t="shared" si="18"/>
        <v>4.2</v>
      </c>
      <c r="U29" s="112">
        <f t="shared" si="19"/>
        <v>4.2</v>
      </c>
      <c r="V29" s="112">
        <f t="shared" si="20"/>
        <v>2.5</v>
      </c>
      <c r="W29" s="112">
        <f t="shared" si="21"/>
        <v>2</v>
      </c>
      <c r="X29" s="304">
        <f t="shared" si="22"/>
        <v>2.98</v>
      </c>
    </row>
    <row r="30" spans="1:24" ht="15.75" thickBot="1" x14ac:dyDescent="0.3">
      <c r="A30" s="243"/>
      <c r="B30" s="64" t="s">
        <v>102</v>
      </c>
      <c r="C30" s="47">
        <f>AVERAGE(C31:C47)</f>
        <v>0.8923884120877279</v>
      </c>
      <c r="D30" s="76">
        <f t="shared" si="0"/>
        <v>0.85587146876438014</v>
      </c>
      <c r="E30" s="87" t="str">
        <f t="shared" si="1"/>
        <v>B</v>
      </c>
      <c r="F30" s="5">
        <f>AVERAGE(F31:F47)</f>
        <v>0.70564122739825152</v>
      </c>
      <c r="G30" s="76">
        <f t="shared" si="2"/>
        <v>0.64890551148970221</v>
      </c>
      <c r="H30" s="87" t="str">
        <f t="shared" si="3"/>
        <v>A</v>
      </c>
      <c r="I30" s="5">
        <f>AVERAGE(I31:I47)</f>
        <v>0.64559179161936953</v>
      </c>
      <c r="J30" s="76">
        <f t="shared" si="4"/>
        <v>0.59207172930424223</v>
      </c>
      <c r="K30" s="87" t="str">
        <f t="shared" si="5"/>
        <v>B</v>
      </c>
      <c r="L30" s="5">
        <f>AVERAGE(L31:L47)</f>
        <v>0.41770454337982155</v>
      </c>
      <c r="M30" s="76">
        <f t="shared" si="6"/>
        <v>0.44690758868312969</v>
      </c>
      <c r="N30" s="87" t="str">
        <f t="shared" si="7"/>
        <v>C</v>
      </c>
      <c r="O30" s="37">
        <f>AVERAGE(O31:O47)</f>
        <v>15.85351432775647</v>
      </c>
      <c r="P30" s="77">
        <f t="shared" si="8"/>
        <v>15.905449342736688</v>
      </c>
      <c r="Q30" s="87" t="str">
        <f t="shared" si="9"/>
        <v>B</v>
      </c>
      <c r="R30" s="117" t="str">
        <f t="shared" si="10"/>
        <v>B</v>
      </c>
      <c r="S30" s="115">
        <f t="shared" si="17"/>
        <v>2.5</v>
      </c>
      <c r="T30" s="116">
        <f t="shared" si="18"/>
        <v>4.2</v>
      </c>
      <c r="U30" s="116">
        <f t="shared" si="19"/>
        <v>2.5</v>
      </c>
      <c r="V30" s="116">
        <f t="shared" si="20"/>
        <v>2</v>
      </c>
      <c r="W30" s="116">
        <f t="shared" si="21"/>
        <v>2.5</v>
      </c>
      <c r="X30" s="305">
        <f t="shared" si="22"/>
        <v>2.7399999999999998</v>
      </c>
    </row>
    <row r="31" spans="1:24" x14ac:dyDescent="0.25">
      <c r="A31" s="252">
        <v>1</v>
      </c>
      <c r="B31" s="8" t="s">
        <v>55</v>
      </c>
      <c r="C31" s="48">
        <f>'2022 исходные'!F30</f>
        <v>0.88749999999999996</v>
      </c>
      <c r="D31" s="245">
        <f t="shared" si="0"/>
        <v>0.85587146876438014</v>
      </c>
      <c r="E31" s="85" t="str">
        <f t="shared" si="1"/>
        <v>B</v>
      </c>
      <c r="F31" s="246">
        <f>'2022 исходные'!J30</f>
        <v>0.43661971830985913</v>
      </c>
      <c r="G31" s="245">
        <f t="shared" si="2"/>
        <v>0.64890551148970221</v>
      </c>
      <c r="H31" s="86" t="str">
        <f t="shared" si="3"/>
        <v>C</v>
      </c>
      <c r="I31" s="247">
        <f>'2022 исходные'!M30</f>
        <v>0.37349397590361444</v>
      </c>
      <c r="J31" s="245">
        <f t="shared" si="4"/>
        <v>0.59207172930424223</v>
      </c>
      <c r="K31" s="86" t="str">
        <f t="shared" si="5"/>
        <v>C</v>
      </c>
      <c r="L31" s="264">
        <f>'2022 исходные'!P30</f>
        <v>0.36144578313253012</v>
      </c>
      <c r="M31" s="245">
        <f t="shared" si="6"/>
        <v>0.44690758868312969</v>
      </c>
      <c r="N31" s="95" t="str">
        <f t="shared" si="7"/>
        <v>C</v>
      </c>
      <c r="O31" s="249">
        <f>'2022 исходные'!S30</f>
        <v>16.361445783132531</v>
      </c>
      <c r="P31" s="250">
        <f t="shared" si="8"/>
        <v>15.905449342736688</v>
      </c>
      <c r="Q31" s="86" t="str">
        <f t="shared" si="9"/>
        <v>C</v>
      </c>
      <c r="R31" s="119" t="str">
        <f t="shared" si="10"/>
        <v>C</v>
      </c>
      <c r="S31" s="109">
        <f t="shared" si="17"/>
        <v>2.5</v>
      </c>
      <c r="T31" s="110">
        <f t="shared" si="18"/>
        <v>2</v>
      </c>
      <c r="U31" s="110">
        <f t="shared" si="19"/>
        <v>2</v>
      </c>
      <c r="V31" s="110">
        <f t="shared" si="20"/>
        <v>2</v>
      </c>
      <c r="W31" s="110">
        <f t="shared" si="21"/>
        <v>2</v>
      </c>
      <c r="X31" s="306">
        <f t="shared" si="22"/>
        <v>2.1</v>
      </c>
    </row>
    <row r="32" spans="1:24" x14ac:dyDescent="0.25">
      <c r="A32" s="252">
        <v>2</v>
      </c>
      <c r="B32" s="8" t="s">
        <v>104</v>
      </c>
      <c r="C32" s="48">
        <f>'2022 исходные'!F31</f>
        <v>0.91566265060240959</v>
      </c>
      <c r="D32" s="245">
        <f t="shared" si="0"/>
        <v>0.85587146876438014</v>
      </c>
      <c r="E32" s="88" t="str">
        <f t="shared" si="1"/>
        <v>A</v>
      </c>
      <c r="F32" s="246">
        <f>'2022 исходные'!J31</f>
        <v>0.72368421052631582</v>
      </c>
      <c r="G32" s="245">
        <f t="shared" si="2"/>
        <v>0.64890551148970221</v>
      </c>
      <c r="H32" s="86" t="str">
        <f t="shared" si="3"/>
        <v>A</v>
      </c>
      <c r="I32" s="247">
        <f>'2022 исходные'!M31</f>
        <v>0.64772727272727271</v>
      </c>
      <c r="J32" s="245">
        <f t="shared" si="4"/>
        <v>0.59207172930424223</v>
      </c>
      <c r="K32" s="88" t="str">
        <f t="shared" si="5"/>
        <v>B</v>
      </c>
      <c r="L32" s="264">
        <f>'2022 исходные'!P31</f>
        <v>0.38636363636363635</v>
      </c>
      <c r="M32" s="245">
        <f t="shared" si="6"/>
        <v>0.44690758868312969</v>
      </c>
      <c r="N32" s="86" t="str">
        <f t="shared" si="7"/>
        <v>C</v>
      </c>
      <c r="O32" s="249">
        <f>'2022 исходные'!S31</f>
        <v>13.772727272727273</v>
      </c>
      <c r="P32" s="250">
        <f t="shared" si="8"/>
        <v>15.905449342736688</v>
      </c>
      <c r="Q32" s="104" t="str">
        <f t="shared" si="9"/>
        <v>B</v>
      </c>
      <c r="R32" s="121" t="str">
        <f t="shared" si="10"/>
        <v>B</v>
      </c>
      <c r="S32" s="109">
        <f t="shared" si="17"/>
        <v>4.2</v>
      </c>
      <c r="T32" s="110">
        <f t="shared" si="18"/>
        <v>4.2</v>
      </c>
      <c r="U32" s="110">
        <f t="shared" si="19"/>
        <v>2.5</v>
      </c>
      <c r="V32" s="110">
        <f t="shared" si="20"/>
        <v>2</v>
      </c>
      <c r="W32" s="110">
        <f t="shared" si="21"/>
        <v>2.5</v>
      </c>
      <c r="X32" s="306">
        <f t="shared" si="22"/>
        <v>3.08</v>
      </c>
    </row>
    <row r="33" spans="1:24" x14ac:dyDescent="0.25">
      <c r="A33" s="252">
        <v>3</v>
      </c>
      <c r="B33" s="9" t="s">
        <v>56</v>
      </c>
      <c r="C33" s="49">
        <f>'2022 исходные'!F32</f>
        <v>0.96103896103896103</v>
      </c>
      <c r="D33" s="265">
        <f t="shared" si="0"/>
        <v>0.85587146876438014</v>
      </c>
      <c r="E33" s="92" t="str">
        <f t="shared" si="1"/>
        <v>A</v>
      </c>
      <c r="F33" s="266">
        <f>'2022 исходные'!J32</f>
        <v>0.89189189189189189</v>
      </c>
      <c r="G33" s="265">
        <f t="shared" si="2"/>
        <v>0.64890551148970221</v>
      </c>
      <c r="H33" s="90" t="str">
        <f t="shared" si="3"/>
        <v>A</v>
      </c>
      <c r="I33" s="267">
        <f>'2022 исходные'!M32</f>
        <v>0.85185185185185186</v>
      </c>
      <c r="J33" s="265">
        <f t="shared" si="4"/>
        <v>0.59207172930424223</v>
      </c>
      <c r="K33" s="92" t="str">
        <f t="shared" si="5"/>
        <v>A</v>
      </c>
      <c r="L33" s="268">
        <f>'2022 исходные'!P32</f>
        <v>0.35802469135802467</v>
      </c>
      <c r="M33" s="265">
        <f t="shared" si="6"/>
        <v>0.44690758868312969</v>
      </c>
      <c r="N33" s="90" t="str">
        <f t="shared" si="7"/>
        <v>C</v>
      </c>
      <c r="O33" s="271">
        <f>'2022 исходные'!S32</f>
        <v>16.802469135802468</v>
      </c>
      <c r="P33" s="270">
        <f t="shared" si="8"/>
        <v>15.905449342736688</v>
      </c>
      <c r="Q33" s="86" t="str">
        <f t="shared" si="9"/>
        <v>C</v>
      </c>
      <c r="R33" s="132" t="str">
        <f t="shared" si="10"/>
        <v>B</v>
      </c>
      <c r="S33" s="111">
        <f t="shared" si="17"/>
        <v>4.2</v>
      </c>
      <c r="T33" s="112">
        <f t="shared" si="18"/>
        <v>4.2</v>
      </c>
      <c r="U33" s="112">
        <f t="shared" si="19"/>
        <v>4.2</v>
      </c>
      <c r="V33" s="112">
        <f t="shared" si="20"/>
        <v>2</v>
      </c>
      <c r="W33" s="112">
        <f t="shared" si="21"/>
        <v>2</v>
      </c>
      <c r="X33" s="304">
        <f t="shared" si="22"/>
        <v>3.3200000000000003</v>
      </c>
    </row>
    <row r="34" spans="1:24" x14ac:dyDescent="0.25">
      <c r="A34" s="252">
        <v>4</v>
      </c>
      <c r="B34" s="8" t="s">
        <v>152</v>
      </c>
      <c r="C34" s="51">
        <f>'2022 исходные'!F33</f>
        <v>0.80281690140845074</v>
      </c>
      <c r="D34" s="245">
        <f t="shared" si="0"/>
        <v>0.85587146876438014</v>
      </c>
      <c r="E34" s="85" t="str">
        <f t="shared" si="1"/>
        <v>C</v>
      </c>
      <c r="F34" s="246">
        <f>'2022 исходные'!J33</f>
        <v>0.7192982456140351</v>
      </c>
      <c r="G34" s="245">
        <f t="shared" si="2"/>
        <v>0.64890551148970221</v>
      </c>
      <c r="H34" s="86" t="str">
        <f t="shared" si="3"/>
        <v>A</v>
      </c>
      <c r="I34" s="247">
        <f>'2022 исходные'!M33</f>
        <v>0.65151515151515149</v>
      </c>
      <c r="J34" s="245">
        <f t="shared" si="4"/>
        <v>0.59207172930424223</v>
      </c>
      <c r="K34" s="86" t="str">
        <f t="shared" si="5"/>
        <v>B</v>
      </c>
      <c r="L34" s="264">
        <f>'2022 исходные'!P33</f>
        <v>0.31818181818181818</v>
      </c>
      <c r="M34" s="245">
        <f t="shared" si="6"/>
        <v>0.44690758868312969</v>
      </c>
      <c r="N34" s="86" t="str">
        <f t="shared" si="7"/>
        <v>C</v>
      </c>
      <c r="O34" s="249">
        <f>'2022 исходные'!S33</f>
        <v>14.878787878787879</v>
      </c>
      <c r="P34" s="250">
        <f t="shared" si="8"/>
        <v>15.905449342736688</v>
      </c>
      <c r="Q34" s="85" t="str">
        <f t="shared" si="9"/>
        <v>B</v>
      </c>
      <c r="R34" s="121" t="str">
        <f t="shared" si="10"/>
        <v>B</v>
      </c>
      <c r="S34" s="109">
        <f t="shared" si="17"/>
        <v>2</v>
      </c>
      <c r="T34" s="110">
        <f t="shared" si="18"/>
        <v>4.2</v>
      </c>
      <c r="U34" s="110">
        <f t="shared" si="19"/>
        <v>2.5</v>
      </c>
      <c r="V34" s="110">
        <f t="shared" si="20"/>
        <v>2</v>
      </c>
      <c r="W34" s="110">
        <f t="shared" si="21"/>
        <v>2.5</v>
      </c>
      <c r="X34" s="306">
        <f t="shared" si="22"/>
        <v>2.6399999999999997</v>
      </c>
    </row>
    <row r="35" spans="1:24" x14ac:dyDescent="0.25">
      <c r="A35" s="252">
        <v>5</v>
      </c>
      <c r="B35" s="8" t="s">
        <v>57</v>
      </c>
      <c r="C35" s="48">
        <f>'2022 исходные'!F34</f>
        <v>0.953125</v>
      </c>
      <c r="D35" s="245">
        <f t="shared" si="0"/>
        <v>0.85587146876438014</v>
      </c>
      <c r="E35" s="85" t="str">
        <f t="shared" si="1"/>
        <v>A</v>
      </c>
      <c r="F35" s="246">
        <f>'2022 исходные'!J34</f>
        <v>0.80327868852459017</v>
      </c>
      <c r="G35" s="245">
        <f t="shared" si="2"/>
        <v>0.64890551148970221</v>
      </c>
      <c r="H35" s="86" t="str">
        <f t="shared" si="3"/>
        <v>A</v>
      </c>
      <c r="I35" s="247">
        <f>'2022 исходные'!M34</f>
        <v>0.75384615384615383</v>
      </c>
      <c r="J35" s="245">
        <f t="shared" si="4"/>
        <v>0.59207172930424223</v>
      </c>
      <c r="K35" s="86" t="str">
        <f t="shared" si="5"/>
        <v>A</v>
      </c>
      <c r="L35" s="264">
        <f>'2022 исходные'!P34</f>
        <v>0.38461538461538464</v>
      </c>
      <c r="M35" s="245">
        <f t="shared" si="6"/>
        <v>0.44690758868312969</v>
      </c>
      <c r="N35" s="86" t="str">
        <f t="shared" si="7"/>
        <v>C</v>
      </c>
      <c r="O35" s="249">
        <f>'2022 исходные'!S34</f>
        <v>15.584615384615384</v>
      </c>
      <c r="P35" s="250">
        <f t="shared" si="8"/>
        <v>15.905449342736688</v>
      </c>
      <c r="Q35" s="86" t="str">
        <f t="shared" si="9"/>
        <v>B</v>
      </c>
      <c r="R35" s="121" t="str">
        <f t="shared" si="10"/>
        <v>B</v>
      </c>
      <c r="S35" s="109">
        <f t="shared" si="17"/>
        <v>4.2</v>
      </c>
      <c r="T35" s="110">
        <f t="shared" si="18"/>
        <v>4.2</v>
      </c>
      <c r="U35" s="110">
        <f t="shared" si="19"/>
        <v>4.2</v>
      </c>
      <c r="V35" s="110">
        <f t="shared" si="20"/>
        <v>2</v>
      </c>
      <c r="W35" s="110">
        <f t="shared" si="21"/>
        <v>2.5</v>
      </c>
      <c r="X35" s="306">
        <f t="shared" si="22"/>
        <v>3.4200000000000004</v>
      </c>
    </row>
    <row r="36" spans="1:24" x14ac:dyDescent="0.25">
      <c r="A36" s="252">
        <v>6</v>
      </c>
      <c r="B36" s="11" t="s">
        <v>0</v>
      </c>
      <c r="C36" s="48">
        <f>'2022 исходные'!F35</f>
        <v>0.8125</v>
      </c>
      <c r="D36" s="253">
        <f t="shared" si="0"/>
        <v>0.85587146876438014</v>
      </c>
      <c r="E36" s="88" t="str">
        <f t="shared" si="1"/>
        <v>C</v>
      </c>
      <c r="F36" s="254">
        <f>'2022 исходные'!J35</f>
        <v>0.48717948717948717</v>
      </c>
      <c r="G36" s="253">
        <f t="shared" si="2"/>
        <v>0.64890551148970221</v>
      </c>
      <c r="H36" s="89" t="str">
        <f t="shared" si="3"/>
        <v>C</v>
      </c>
      <c r="I36" s="255">
        <f>'2022 исходные'!M35</f>
        <v>0.42553191489361702</v>
      </c>
      <c r="J36" s="253">
        <f t="shared" si="4"/>
        <v>0.59207172930424223</v>
      </c>
      <c r="K36" s="98" t="str">
        <f t="shared" si="5"/>
        <v>C</v>
      </c>
      <c r="L36" s="263">
        <f>'2022 исходные'!P35</f>
        <v>0.42553191489361702</v>
      </c>
      <c r="M36" s="253">
        <f t="shared" si="6"/>
        <v>0.44690758868312969</v>
      </c>
      <c r="N36" s="88" t="str">
        <f t="shared" si="7"/>
        <v>C</v>
      </c>
      <c r="O36" s="272">
        <f>'2022 исходные'!S35</f>
        <v>12.382978723404255</v>
      </c>
      <c r="P36" s="258">
        <f t="shared" si="8"/>
        <v>15.905449342736688</v>
      </c>
      <c r="Q36" s="104" t="str">
        <f t="shared" si="9"/>
        <v>B</v>
      </c>
      <c r="R36" s="124" t="str">
        <f t="shared" si="10"/>
        <v>C</v>
      </c>
      <c r="S36" s="113">
        <f t="shared" si="17"/>
        <v>2</v>
      </c>
      <c r="T36" s="114">
        <f t="shared" si="18"/>
        <v>2</v>
      </c>
      <c r="U36" s="114">
        <f t="shared" si="19"/>
        <v>2</v>
      </c>
      <c r="V36" s="114">
        <f t="shared" si="20"/>
        <v>2</v>
      </c>
      <c r="W36" s="114">
        <f t="shared" si="21"/>
        <v>2.5</v>
      </c>
      <c r="X36" s="307">
        <f t="shared" si="22"/>
        <v>2.1</v>
      </c>
    </row>
    <row r="37" spans="1:24" x14ac:dyDescent="0.25">
      <c r="A37" s="252">
        <v>7</v>
      </c>
      <c r="B37" s="8" t="s">
        <v>1</v>
      </c>
      <c r="C37" s="48">
        <f>'2022 исходные'!F36</f>
        <v>0.92452830188679247</v>
      </c>
      <c r="D37" s="245">
        <f t="shared" si="0"/>
        <v>0.85587146876438014</v>
      </c>
      <c r="E37" s="86" t="str">
        <f t="shared" si="1"/>
        <v>A</v>
      </c>
      <c r="F37" s="246">
        <f>'2022 исходные'!J36</f>
        <v>0.61224489795918369</v>
      </c>
      <c r="G37" s="245">
        <f t="shared" si="2"/>
        <v>0.64890551148970221</v>
      </c>
      <c r="H37" s="88" t="str">
        <f t="shared" si="3"/>
        <v>C</v>
      </c>
      <c r="I37" s="247">
        <f>'2022 исходные'!M36</f>
        <v>0.55737704918032782</v>
      </c>
      <c r="J37" s="245">
        <f t="shared" si="4"/>
        <v>0.59207172930424223</v>
      </c>
      <c r="K37" s="85" t="str">
        <f t="shared" si="5"/>
        <v>C</v>
      </c>
      <c r="L37" s="264">
        <f>'2022 исходные'!P36</f>
        <v>0.44262295081967212</v>
      </c>
      <c r="M37" s="245">
        <f t="shared" si="6"/>
        <v>0.44690758868312969</v>
      </c>
      <c r="N37" s="85" t="str">
        <f t="shared" si="7"/>
        <v>C</v>
      </c>
      <c r="O37" s="249">
        <f>'2022 исходные'!S36</f>
        <v>20.344262295081968</v>
      </c>
      <c r="P37" s="250">
        <f t="shared" si="8"/>
        <v>15.905449342736688</v>
      </c>
      <c r="Q37" s="85" t="str">
        <f t="shared" si="9"/>
        <v>C</v>
      </c>
      <c r="R37" s="121" t="str">
        <f t="shared" si="10"/>
        <v>C</v>
      </c>
      <c r="S37" s="109">
        <f t="shared" si="17"/>
        <v>4.2</v>
      </c>
      <c r="T37" s="110">
        <f t="shared" si="18"/>
        <v>2</v>
      </c>
      <c r="U37" s="110">
        <f t="shared" si="19"/>
        <v>2</v>
      </c>
      <c r="V37" s="110">
        <f t="shared" si="20"/>
        <v>2</v>
      </c>
      <c r="W37" s="110">
        <f t="shared" si="21"/>
        <v>2</v>
      </c>
      <c r="X37" s="306">
        <f t="shared" si="22"/>
        <v>2.44</v>
      </c>
    </row>
    <row r="38" spans="1:24" x14ac:dyDescent="0.25">
      <c r="A38" s="252">
        <v>8</v>
      </c>
      <c r="B38" s="8" t="s">
        <v>9</v>
      </c>
      <c r="C38" s="48">
        <f>'2022 исходные'!F37</f>
        <v>0.86842105263157898</v>
      </c>
      <c r="D38" s="245">
        <f t="shared" ref="D38:D69" si="23">$C$124</f>
        <v>0.85587146876438014</v>
      </c>
      <c r="E38" s="86" t="str">
        <f t="shared" ref="E38:E69" si="24">IF(C38&gt;=$C$125,"A",IF(C38&gt;=$C$126,"B",IF(C38&gt;=$C$127,"C","D")))</f>
        <v>B</v>
      </c>
      <c r="F38" s="246">
        <f>'2022 исходные'!J37</f>
        <v>0.69696969696969702</v>
      </c>
      <c r="G38" s="245">
        <f t="shared" ref="G38:G69" si="25">$F$124</f>
        <v>0.64890551148970221</v>
      </c>
      <c r="H38" s="86" t="str">
        <f t="shared" ref="H38:H69" si="26">IF(F38&gt;=$F$125,"A",IF(F38&gt;=$F$126,"B",IF(F38&gt;=$F$127,"C","D")))</f>
        <v>B</v>
      </c>
      <c r="I38" s="247">
        <f>'2022 исходные'!M37</f>
        <v>0.6097560975609756</v>
      </c>
      <c r="J38" s="245">
        <f t="shared" ref="J38:J69" si="27">$I$124</f>
        <v>0.59207172930424223</v>
      </c>
      <c r="K38" s="85" t="str">
        <f t="shared" ref="K38:K69" si="28">IF(I38&gt;=$I$125,"A",IF(I38&gt;=$I$126,"B",IF(I38&gt;=$I$127,"C","D")))</f>
        <v>B</v>
      </c>
      <c r="L38" s="264">
        <f>'2022 исходные'!P37</f>
        <v>0.51219512195121952</v>
      </c>
      <c r="M38" s="245">
        <f t="shared" ref="M38:M69" si="29">$L$124</f>
        <v>0.44690758868312969</v>
      </c>
      <c r="N38" s="88" t="str">
        <f t="shared" ref="N38:N69" si="30">IF(L38&gt;=$L$125,"A",IF(L38&gt;=$L$126,"B",IF(L38&gt;=$L$127,"C","D")))</f>
        <v>B</v>
      </c>
      <c r="O38" s="249">
        <f>'2022 исходные'!S37</f>
        <v>16.048780487804876</v>
      </c>
      <c r="P38" s="250">
        <f t="shared" ref="P38:P69" si="31">$O$124</f>
        <v>15.905449342736688</v>
      </c>
      <c r="Q38" s="104" t="str">
        <f t="shared" ref="Q38:Q69" si="32">IF(O38&lt;=$O$125,"A",IF(O38&lt;=$O$126,"B",IF(O38&lt;=$O$127,"C","D")))</f>
        <v>C</v>
      </c>
      <c r="R38" s="124" t="str">
        <f t="shared" ref="R38:R68" si="33">IF(X38&gt;=3.5,"A",IF(X38&gt;=2.5,"B",IF(X38&gt;=1.5,"C","D")))</f>
        <v>C</v>
      </c>
      <c r="S38" s="109">
        <f t="shared" ref="S38:S68" si="34">IF(E38="A",4.2,IF(E38="B",2.5,IF(E38="C",2,1)))</f>
        <v>2.5</v>
      </c>
      <c r="T38" s="110">
        <f t="shared" ref="T38:T68" si="35">IF(H38="A",4.2,IF(H38="B",2.5,IF(H38="C",2,1)))</f>
        <v>2.5</v>
      </c>
      <c r="U38" s="110">
        <f t="shared" ref="U38:U68" si="36">IF(K38="A",4.2,IF(K38="B",2.5,IF(K38="C",2,1)))</f>
        <v>2.5</v>
      </c>
      <c r="V38" s="110">
        <f t="shared" ref="V38:V68" si="37">IF(N38="A",4.2,IF(N38="B",2.5,IF(N38="C",2,1)))</f>
        <v>2.5</v>
      </c>
      <c r="W38" s="110">
        <f t="shared" ref="W38:W68" si="38">IF(Q38="A",4.2,IF(Q38="B",2.5,IF(Q38="C",2,1)))</f>
        <v>2</v>
      </c>
      <c r="X38" s="306">
        <f t="shared" ref="X38:X68" si="39">AVERAGE(S38:W38)</f>
        <v>2.4</v>
      </c>
    </row>
    <row r="39" spans="1:24" x14ac:dyDescent="0.25">
      <c r="A39" s="252">
        <v>9</v>
      </c>
      <c r="B39" s="8" t="s">
        <v>10</v>
      </c>
      <c r="C39" s="48">
        <f>'2022 исходные'!F38</f>
        <v>0.8928571428571429</v>
      </c>
      <c r="D39" s="245">
        <f t="shared" si="23"/>
        <v>0.85587146876438014</v>
      </c>
      <c r="E39" s="86" t="str">
        <f t="shared" si="24"/>
        <v>B</v>
      </c>
      <c r="F39" s="246">
        <f>'2022 исходные'!J38</f>
        <v>0.72</v>
      </c>
      <c r="G39" s="245">
        <f t="shared" si="25"/>
        <v>0.64890551148970221</v>
      </c>
      <c r="H39" s="86" t="str">
        <f t="shared" si="26"/>
        <v>A</v>
      </c>
      <c r="I39" s="247">
        <f>'2022 исходные'!M38</f>
        <v>0.63157894736842102</v>
      </c>
      <c r="J39" s="245">
        <f t="shared" si="27"/>
        <v>0.59207172930424223</v>
      </c>
      <c r="K39" s="88" t="str">
        <f t="shared" si="28"/>
        <v>B</v>
      </c>
      <c r="L39" s="264">
        <f>'2022 исходные'!P38</f>
        <v>0.50877192982456143</v>
      </c>
      <c r="M39" s="245">
        <f t="shared" si="29"/>
        <v>0.44690758868312969</v>
      </c>
      <c r="N39" s="86" t="str">
        <f t="shared" si="30"/>
        <v>B</v>
      </c>
      <c r="O39" s="249">
        <f>'2022 исходные'!S38</f>
        <v>15.070175438596491</v>
      </c>
      <c r="P39" s="250">
        <f t="shared" si="31"/>
        <v>15.905449342736688</v>
      </c>
      <c r="Q39" s="86" t="str">
        <f t="shared" si="32"/>
        <v>B</v>
      </c>
      <c r="R39" s="119" t="str">
        <f t="shared" si="33"/>
        <v>B</v>
      </c>
      <c r="S39" s="109">
        <f t="shared" si="34"/>
        <v>2.5</v>
      </c>
      <c r="T39" s="110">
        <f t="shared" si="35"/>
        <v>4.2</v>
      </c>
      <c r="U39" s="110">
        <f t="shared" si="36"/>
        <v>2.5</v>
      </c>
      <c r="V39" s="110">
        <f t="shared" si="37"/>
        <v>2.5</v>
      </c>
      <c r="W39" s="110">
        <f t="shared" si="38"/>
        <v>2.5</v>
      </c>
      <c r="X39" s="306">
        <f t="shared" si="39"/>
        <v>2.84</v>
      </c>
    </row>
    <row r="40" spans="1:24" x14ac:dyDescent="0.25">
      <c r="A40" s="252">
        <v>10</v>
      </c>
      <c r="B40" s="8" t="s">
        <v>11</v>
      </c>
      <c r="C40" s="48">
        <f>'2022 исходные'!F39</f>
        <v>0.72727272727272729</v>
      </c>
      <c r="D40" s="245">
        <f t="shared" si="23"/>
        <v>0.85587146876438014</v>
      </c>
      <c r="E40" s="86" t="str">
        <f t="shared" si="24"/>
        <v>C</v>
      </c>
      <c r="F40" s="246">
        <f>'2022 исходные'!J39</f>
        <v>0.75</v>
      </c>
      <c r="G40" s="245">
        <f t="shared" si="25"/>
        <v>0.64890551148970221</v>
      </c>
      <c r="H40" s="86" t="str">
        <f t="shared" si="26"/>
        <v>A</v>
      </c>
      <c r="I40" s="247">
        <f>'2022 исходные'!M39</f>
        <v>0.63157894736842102</v>
      </c>
      <c r="J40" s="245">
        <f t="shared" si="27"/>
        <v>0.59207172930424223</v>
      </c>
      <c r="K40" s="86" t="str">
        <f t="shared" si="28"/>
        <v>B</v>
      </c>
      <c r="L40" s="264">
        <f>'2022 исходные'!P39</f>
        <v>0.21052631578947367</v>
      </c>
      <c r="M40" s="245">
        <f t="shared" si="29"/>
        <v>0.44690758868312969</v>
      </c>
      <c r="N40" s="92" t="str">
        <f t="shared" si="30"/>
        <v>D</v>
      </c>
      <c r="O40" s="249">
        <f>'2022 исходные'!S39</f>
        <v>15.894736842105264</v>
      </c>
      <c r="P40" s="250">
        <f t="shared" si="31"/>
        <v>15.905449342736688</v>
      </c>
      <c r="Q40" s="86" t="str">
        <f t="shared" si="32"/>
        <v>B</v>
      </c>
      <c r="R40" s="121" t="str">
        <f t="shared" si="33"/>
        <v>C</v>
      </c>
      <c r="S40" s="109">
        <f t="shared" si="34"/>
        <v>2</v>
      </c>
      <c r="T40" s="110">
        <f t="shared" si="35"/>
        <v>4.2</v>
      </c>
      <c r="U40" s="110">
        <f t="shared" si="36"/>
        <v>2.5</v>
      </c>
      <c r="V40" s="110">
        <f t="shared" si="37"/>
        <v>1</v>
      </c>
      <c r="W40" s="110">
        <f t="shared" si="38"/>
        <v>2.5</v>
      </c>
      <c r="X40" s="306">
        <f t="shared" si="39"/>
        <v>2.44</v>
      </c>
    </row>
    <row r="41" spans="1:24" x14ac:dyDescent="0.25">
      <c r="A41" s="252">
        <v>11</v>
      </c>
      <c r="B41" s="8" t="s">
        <v>153</v>
      </c>
      <c r="C41" s="48">
        <f>'2022 исходные'!F40</f>
        <v>0.93478260869565222</v>
      </c>
      <c r="D41" s="245">
        <f t="shared" si="23"/>
        <v>0.85587146876438014</v>
      </c>
      <c r="E41" s="86" t="str">
        <f t="shared" si="24"/>
        <v>A</v>
      </c>
      <c r="F41" s="246">
        <f>'2022 исходные'!J40</f>
        <v>0.68604651162790697</v>
      </c>
      <c r="G41" s="245">
        <f t="shared" si="25"/>
        <v>0.64890551148970221</v>
      </c>
      <c r="H41" s="86" t="str">
        <f t="shared" si="26"/>
        <v>B</v>
      </c>
      <c r="I41" s="247">
        <f>'2022 исходные'!M40</f>
        <v>0.65555555555555556</v>
      </c>
      <c r="J41" s="245">
        <f t="shared" si="27"/>
        <v>0.59207172930424223</v>
      </c>
      <c r="K41" s="85" t="str">
        <f t="shared" si="28"/>
        <v>B</v>
      </c>
      <c r="L41" s="264">
        <f>'2022 исходные'!P40</f>
        <v>0.48888888888888887</v>
      </c>
      <c r="M41" s="245">
        <f t="shared" si="29"/>
        <v>0.44690758868312969</v>
      </c>
      <c r="N41" s="86" t="str">
        <f t="shared" si="30"/>
        <v>B</v>
      </c>
      <c r="O41" s="249">
        <f>'2022 исходные'!S40</f>
        <v>17.211111111111112</v>
      </c>
      <c r="P41" s="250">
        <f t="shared" si="31"/>
        <v>15.905449342736688</v>
      </c>
      <c r="Q41" s="88" t="str">
        <f t="shared" si="32"/>
        <v>C</v>
      </c>
      <c r="R41" s="121" t="str">
        <f t="shared" si="33"/>
        <v>B</v>
      </c>
      <c r="S41" s="109">
        <f t="shared" si="34"/>
        <v>4.2</v>
      </c>
      <c r="T41" s="110">
        <f t="shared" si="35"/>
        <v>2.5</v>
      </c>
      <c r="U41" s="110">
        <f t="shared" si="36"/>
        <v>2.5</v>
      </c>
      <c r="V41" s="110">
        <f t="shared" si="37"/>
        <v>2.5</v>
      </c>
      <c r="W41" s="110">
        <f t="shared" si="38"/>
        <v>2</v>
      </c>
      <c r="X41" s="306">
        <f t="shared" si="39"/>
        <v>2.7399999999999998</v>
      </c>
    </row>
    <row r="42" spans="1:24" x14ac:dyDescent="0.25">
      <c r="A42" s="252">
        <v>12</v>
      </c>
      <c r="B42" s="8" t="s">
        <v>15</v>
      </c>
      <c r="C42" s="48">
        <f>'2022 исходные'!F41</f>
        <v>0.95833333333333337</v>
      </c>
      <c r="D42" s="245">
        <f t="shared" si="23"/>
        <v>0.85587146876438014</v>
      </c>
      <c r="E42" s="86" t="str">
        <f t="shared" si="24"/>
        <v>A</v>
      </c>
      <c r="F42" s="246">
        <f>'2022 исходные'!J41</f>
        <v>0.84782608695652173</v>
      </c>
      <c r="G42" s="245">
        <f t="shared" si="25"/>
        <v>0.64890551148970221</v>
      </c>
      <c r="H42" s="86" t="str">
        <f t="shared" si="26"/>
        <v>A</v>
      </c>
      <c r="I42" s="247">
        <f>'2022 исходные'!M41</f>
        <v>0.78431372549019607</v>
      </c>
      <c r="J42" s="245">
        <f t="shared" si="27"/>
        <v>0.59207172930424223</v>
      </c>
      <c r="K42" s="86" t="str">
        <f t="shared" si="28"/>
        <v>A</v>
      </c>
      <c r="L42" s="264">
        <f>'2022 исходные'!P41</f>
        <v>0.45098039215686275</v>
      </c>
      <c r="M42" s="245">
        <f t="shared" si="29"/>
        <v>0.44690758868312969</v>
      </c>
      <c r="N42" s="86" t="str">
        <f t="shared" si="30"/>
        <v>B</v>
      </c>
      <c r="O42" s="249">
        <f>'2022 исходные'!S41</f>
        <v>19.803921568627452</v>
      </c>
      <c r="P42" s="250">
        <f t="shared" si="31"/>
        <v>15.905449342736688</v>
      </c>
      <c r="Q42" s="86" t="str">
        <f t="shared" si="32"/>
        <v>C</v>
      </c>
      <c r="R42" s="119" t="str">
        <f t="shared" si="33"/>
        <v>B</v>
      </c>
      <c r="S42" s="109">
        <f t="shared" si="34"/>
        <v>4.2</v>
      </c>
      <c r="T42" s="110">
        <f t="shared" si="35"/>
        <v>4.2</v>
      </c>
      <c r="U42" s="110">
        <f t="shared" si="36"/>
        <v>4.2</v>
      </c>
      <c r="V42" s="110">
        <f t="shared" si="37"/>
        <v>2.5</v>
      </c>
      <c r="W42" s="110">
        <f t="shared" si="38"/>
        <v>2</v>
      </c>
      <c r="X42" s="306">
        <f t="shared" si="39"/>
        <v>3.4200000000000004</v>
      </c>
    </row>
    <row r="43" spans="1:24" x14ac:dyDescent="0.25">
      <c r="A43" s="252">
        <v>13</v>
      </c>
      <c r="B43" s="8" t="s">
        <v>16</v>
      </c>
      <c r="C43" s="48">
        <f>'2022 исходные'!F42</f>
        <v>0.98461538461538467</v>
      </c>
      <c r="D43" s="245">
        <f t="shared" si="23"/>
        <v>0.85587146876438014</v>
      </c>
      <c r="E43" s="88" t="str">
        <f t="shared" si="24"/>
        <v>A</v>
      </c>
      <c r="F43" s="246">
        <f>'2022 исходные'!J42</f>
        <v>0.828125</v>
      </c>
      <c r="G43" s="245">
        <f t="shared" si="25"/>
        <v>0.64890551148970221</v>
      </c>
      <c r="H43" s="86" t="str">
        <f t="shared" si="26"/>
        <v>A</v>
      </c>
      <c r="I43" s="247">
        <f>'2022 исходные'!M42</f>
        <v>0.78873239436619713</v>
      </c>
      <c r="J43" s="245">
        <f t="shared" si="27"/>
        <v>0.59207172930424223</v>
      </c>
      <c r="K43" s="86" t="str">
        <f t="shared" si="28"/>
        <v>A</v>
      </c>
      <c r="L43" s="264">
        <f>'2022 исходные'!P42</f>
        <v>0.49295774647887314</v>
      </c>
      <c r="M43" s="245">
        <f t="shared" si="29"/>
        <v>0.44690758868312969</v>
      </c>
      <c r="N43" s="86" t="str">
        <f t="shared" si="30"/>
        <v>B</v>
      </c>
      <c r="O43" s="249">
        <f>'2022 исходные'!S42</f>
        <v>14.32394366197183</v>
      </c>
      <c r="P43" s="250">
        <f t="shared" si="31"/>
        <v>15.905449342736688</v>
      </c>
      <c r="Q43" s="104" t="str">
        <f t="shared" si="32"/>
        <v>B</v>
      </c>
      <c r="R43" s="121" t="str">
        <f t="shared" si="33"/>
        <v>A</v>
      </c>
      <c r="S43" s="109">
        <f t="shared" si="34"/>
        <v>4.2</v>
      </c>
      <c r="T43" s="110">
        <f t="shared" si="35"/>
        <v>4.2</v>
      </c>
      <c r="U43" s="110">
        <f t="shared" si="36"/>
        <v>4.2</v>
      </c>
      <c r="V43" s="110">
        <f t="shared" si="37"/>
        <v>2.5</v>
      </c>
      <c r="W43" s="110">
        <f t="shared" si="38"/>
        <v>2.5</v>
      </c>
      <c r="X43" s="306">
        <f t="shared" si="39"/>
        <v>3.5200000000000005</v>
      </c>
    </row>
    <row r="44" spans="1:24" x14ac:dyDescent="0.25">
      <c r="A44" s="252">
        <v>14</v>
      </c>
      <c r="B44" s="8" t="s">
        <v>17</v>
      </c>
      <c r="C44" s="48">
        <f>'2022 исходные'!F43</f>
        <v>0.88095238095238093</v>
      </c>
      <c r="D44" s="245">
        <f t="shared" si="23"/>
        <v>0.85587146876438014</v>
      </c>
      <c r="E44" s="86" t="str">
        <f t="shared" si="24"/>
        <v>B</v>
      </c>
      <c r="F44" s="246">
        <f>'2022 исходные'!J43</f>
        <v>0.81081081081081086</v>
      </c>
      <c r="G44" s="245">
        <f t="shared" si="25"/>
        <v>0.64890551148970221</v>
      </c>
      <c r="H44" s="88" t="str">
        <f t="shared" si="26"/>
        <v>A</v>
      </c>
      <c r="I44" s="247">
        <f>'2022 исходные'!M43</f>
        <v>0.78048780487804881</v>
      </c>
      <c r="J44" s="245">
        <f t="shared" si="27"/>
        <v>0.59207172930424223</v>
      </c>
      <c r="K44" s="86" t="str">
        <f t="shared" si="28"/>
        <v>A</v>
      </c>
      <c r="L44" s="264">
        <f>'2022 исходные'!P43</f>
        <v>0.3902439024390244</v>
      </c>
      <c r="M44" s="245">
        <f t="shared" si="29"/>
        <v>0.44690758868312969</v>
      </c>
      <c r="N44" s="95" t="str">
        <f t="shared" si="30"/>
        <v>C</v>
      </c>
      <c r="O44" s="249">
        <f>'2022 исходные'!S43</f>
        <v>18.26829268292683</v>
      </c>
      <c r="P44" s="250">
        <f t="shared" si="31"/>
        <v>15.905449342736688</v>
      </c>
      <c r="Q44" s="86" t="str">
        <f t="shared" si="32"/>
        <v>C</v>
      </c>
      <c r="R44" s="119" t="str">
        <f t="shared" si="33"/>
        <v>B</v>
      </c>
      <c r="S44" s="109">
        <f t="shared" si="34"/>
        <v>2.5</v>
      </c>
      <c r="T44" s="110">
        <f t="shared" si="35"/>
        <v>4.2</v>
      </c>
      <c r="U44" s="110">
        <f t="shared" si="36"/>
        <v>4.2</v>
      </c>
      <c r="V44" s="110">
        <f t="shared" si="37"/>
        <v>2</v>
      </c>
      <c r="W44" s="110">
        <f t="shared" si="38"/>
        <v>2</v>
      </c>
      <c r="X44" s="306">
        <f t="shared" si="39"/>
        <v>2.98</v>
      </c>
    </row>
    <row r="45" spans="1:24" x14ac:dyDescent="0.25">
      <c r="A45" s="252">
        <v>15</v>
      </c>
      <c r="B45" s="8" t="s">
        <v>154</v>
      </c>
      <c r="C45" s="48">
        <f>'2022 исходные'!F44</f>
        <v>0.93181818181818177</v>
      </c>
      <c r="D45" s="245">
        <f t="shared" si="23"/>
        <v>0.85587146876438014</v>
      </c>
      <c r="E45" s="85" t="str">
        <f t="shared" si="24"/>
        <v>A</v>
      </c>
      <c r="F45" s="246">
        <f>'2022 исходные'!J44</f>
        <v>0.78048780487804881</v>
      </c>
      <c r="G45" s="245">
        <f t="shared" si="25"/>
        <v>0.64890551148970221</v>
      </c>
      <c r="H45" s="86" t="str">
        <f t="shared" si="26"/>
        <v>A</v>
      </c>
      <c r="I45" s="247">
        <f>'2022 исходные'!M44</f>
        <v>0.70833333333333337</v>
      </c>
      <c r="J45" s="245">
        <f t="shared" si="27"/>
        <v>0.59207172930424223</v>
      </c>
      <c r="K45" s="85" t="str">
        <f t="shared" si="28"/>
        <v>A</v>
      </c>
      <c r="L45" s="264">
        <f>'2022 исходные'!P44</f>
        <v>0.3125</v>
      </c>
      <c r="M45" s="245">
        <f t="shared" si="29"/>
        <v>0.44690758868312969</v>
      </c>
      <c r="N45" s="85" t="str">
        <f t="shared" si="30"/>
        <v>C</v>
      </c>
      <c r="O45" s="249">
        <f>'2022 исходные'!S44</f>
        <v>15.145833333333334</v>
      </c>
      <c r="P45" s="250">
        <f t="shared" si="31"/>
        <v>15.905449342736688</v>
      </c>
      <c r="Q45" s="85" t="str">
        <f t="shared" si="32"/>
        <v>B</v>
      </c>
      <c r="R45" s="121" t="str">
        <f t="shared" si="33"/>
        <v>B</v>
      </c>
      <c r="S45" s="109">
        <f t="shared" si="34"/>
        <v>4.2</v>
      </c>
      <c r="T45" s="110">
        <f t="shared" si="35"/>
        <v>4.2</v>
      </c>
      <c r="U45" s="110">
        <f t="shared" si="36"/>
        <v>4.2</v>
      </c>
      <c r="V45" s="110">
        <f t="shared" si="37"/>
        <v>2</v>
      </c>
      <c r="W45" s="110">
        <f t="shared" si="38"/>
        <v>2.5</v>
      </c>
      <c r="X45" s="306">
        <f t="shared" si="39"/>
        <v>3.4200000000000004</v>
      </c>
    </row>
    <row r="46" spans="1:24" x14ac:dyDescent="0.25">
      <c r="A46" s="252">
        <v>16</v>
      </c>
      <c r="B46" s="8" t="s">
        <v>4</v>
      </c>
      <c r="C46" s="48">
        <f>'2022 исходные'!F45</f>
        <v>0.8783783783783784</v>
      </c>
      <c r="D46" s="245">
        <f t="shared" si="23"/>
        <v>0.85587146876438014</v>
      </c>
      <c r="E46" s="86" t="str">
        <f t="shared" si="24"/>
        <v>B</v>
      </c>
      <c r="F46" s="246">
        <f>'2022 исходные'!J45</f>
        <v>0.58461538461538465</v>
      </c>
      <c r="G46" s="245">
        <f t="shared" si="25"/>
        <v>0.64890551148970221</v>
      </c>
      <c r="H46" s="86" t="str">
        <f t="shared" si="26"/>
        <v>C</v>
      </c>
      <c r="I46" s="247">
        <f>'2022 исходные'!M45</f>
        <v>0.56338028169014087</v>
      </c>
      <c r="J46" s="245">
        <f t="shared" si="27"/>
        <v>0.59207172930424223</v>
      </c>
      <c r="K46" s="86" t="str">
        <f t="shared" si="28"/>
        <v>C</v>
      </c>
      <c r="L46" s="264">
        <f>'2022 исходные'!P45</f>
        <v>0.52112676056338036</v>
      </c>
      <c r="M46" s="245">
        <f t="shared" si="29"/>
        <v>0.44690758868312969</v>
      </c>
      <c r="N46" s="86" t="str">
        <f t="shared" si="30"/>
        <v>B</v>
      </c>
      <c r="O46" s="249">
        <f>'2022 исходные'!S45</f>
        <v>16.943661971830984</v>
      </c>
      <c r="P46" s="250">
        <f t="shared" si="31"/>
        <v>15.905449342736688</v>
      </c>
      <c r="Q46" s="85" t="str">
        <f t="shared" si="32"/>
        <v>C</v>
      </c>
      <c r="R46" s="121" t="str">
        <f t="shared" si="33"/>
        <v>C</v>
      </c>
      <c r="S46" s="109">
        <f t="shared" si="34"/>
        <v>2.5</v>
      </c>
      <c r="T46" s="110">
        <f t="shared" si="35"/>
        <v>2</v>
      </c>
      <c r="U46" s="110">
        <f t="shared" si="36"/>
        <v>2</v>
      </c>
      <c r="V46" s="110">
        <f t="shared" si="37"/>
        <v>2.5</v>
      </c>
      <c r="W46" s="110">
        <f t="shared" si="38"/>
        <v>2</v>
      </c>
      <c r="X46" s="306">
        <f t="shared" si="39"/>
        <v>2.2000000000000002</v>
      </c>
    </row>
    <row r="47" spans="1:24" ht="15.75" thickBot="1" x14ac:dyDescent="0.3">
      <c r="A47" s="259">
        <v>17</v>
      </c>
      <c r="B47" s="9" t="s">
        <v>58</v>
      </c>
      <c r="C47" s="49">
        <f>'2022 исходные'!F46</f>
        <v>0.85599999999999998</v>
      </c>
      <c r="D47" s="265">
        <f t="shared" si="23"/>
        <v>0.85587146876438014</v>
      </c>
      <c r="E47" s="88" t="str">
        <f t="shared" si="24"/>
        <v>B</v>
      </c>
      <c r="F47" s="266">
        <f>'2022 исходные'!J46</f>
        <v>0.61682242990654201</v>
      </c>
      <c r="G47" s="265">
        <f t="shared" si="25"/>
        <v>0.64890551148970221</v>
      </c>
      <c r="H47" s="88" t="str">
        <f t="shared" si="26"/>
        <v>C</v>
      </c>
      <c r="I47" s="267">
        <f>'2022 исходные'!M46</f>
        <v>0.56000000000000005</v>
      </c>
      <c r="J47" s="265">
        <f t="shared" si="27"/>
        <v>0.59207172930424223</v>
      </c>
      <c r="K47" s="85" t="str">
        <f t="shared" si="28"/>
        <v>C</v>
      </c>
      <c r="L47" s="268">
        <f>'2022 исходные'!P46</f>
        <v>0.53600000000000003</v>
      </c>
      <c r="M47" s="265">
        <f t="shared" si="29"/>
        <v>0.44690758868312969</v>
      </c>
      <c r="N47" s="88" t="str">
        <f t="shared" si="30"/>
        <v>B</v>
      </c>
      <c r="O47" s="271">
        <f>'2022 исходные'!S46</f>
        <v>10.672000000000001</v>
      </c>
      <c r="P47" s="270">
        <f t="shared" si="31"/>
        <v>15.905449342736688</v>
      </c>
      <c r="Q47" s="85" t="str">
        <f t="shared" si="32"/>
        <v>B</v>
      </c>
      <c r="R47" s="124" t="str">
        <f t="shared" si="33"/>
        <v>C</v>
      </c>
      <c r="S47" s="111">
        <f t="shared" si="34"/>
        <v>2.5</v>
      </c>
      <c r="T47" s="112">
        <f t="shared" si="35"/>
        <v>2</v>
      </c>
      <c r="U47" s="112">
        <f t="shared" si="36"/>
        <v>2</v>
      </c>
      <c r="V47" s="112">
        <f t="shared" si="37"/>
        <v>2.5</v>
      </c>
      <c r="W47" s="112">
        <f t="shared" si="38"/>
        <v>2.5</v>
      </c>
      <c r="X47" s="304">
        <f t="shared" si="39"/>
        <v>2.2999999999999998</v>
      </c>
    </row>
    <row r="48" spans="1:24" ht="15.75" thickBot="1" x14ac:dyDescent="0.3">
      <c r="A48" s="3"/>
      <c r="B48" s="65" t="s">
        <v>103</v>
      </c>
      <c r="C48" s="50">
        <f>AVERAGE(C49:C66)</f>
        <v>0.85778833719560721</v>
      </c>
      <c r="D48" s="76">
        <f t="shared" si="23"/>
        <v>0.85587146876438014</v>
      </c>
      <c r="E48" s="84" t="str">
        <f t="shared" si="24"/>
        <v>B</v>
      </c>
      <c r="F48" s="5">
        <f>AVERAGE(F49:F67)</f>
        <v>0.57849895414316033</v>
      </c>
      <c r="G48" s="76">
        <f t="shared" si="25"/>
        <v>0.64890551148970221</v>
      </c>
      <c r="H48" s="87" t="str">
        <f t="shared" si="26"/>
        <v>C</v>
      </c>
      <c r="I48" s="5">
        <f>AVERAGE(I49:I67)</f>
        <v>0.52611027746293115</v>
      </c>
      <c r="J48" s="76">
        <f t="shared" si="27"/>
        <v>0.59207172930424223</v>
      </c>
      <c r="K48" s="87" t="str">
        <f t="shared" si="28"/>
        <v>C</v>
      </c>
      <c r="L48" s="5">
        <f>AVERAGE(L49:L67)</f>
        <v>0.47198353928142778</v>
      </c>
      <c r="M48" s="76">
        <f t="shared" si="29"/>
        <v>0.44690758868312969</v>
      </c>
      <c r="N48" s="87" t="str">
        <f t="shared" si="30"/>
        <v>B</v>
      </c>
      <c r="O48" s="103">
        <f>AVERAGE(O49:O67)</f>
        <v>14.50179648497401</v>
      </c>
      <c r="P48" s="77">
        <f t="shared" si="31"/>
        <v>15.905449342736688</v>
      </c>
      <c r="Q48" s="84" t="str">
        <f t="shared" si="32"/>
        <v>B</v>
      </c>
      <c r="R48" s="122" t="str">
        <f t="shared" si="33"/>
        <v>C</v>
      </c>
      <c r="S48" s="115">
        <f t="shared" si="34"/>
        <v>2.5</v>
      </c>
      <c r="T48" s="116">
        <f t="shared" si="35"/>
        <v>2</v>
      </c>
      <c r="U48" s="116">
        <f t="shared" si="36"/>
        <v>2</v>
      </c>
      <c r="V48" s="116">
        <f t="shared" si="37"/>
        <v>2.5</v>
      </c>
      <c r="W48" s="116">
        <f t="shared" si="38"/>
        <v>2.5</v>
      </c>
      <c r="X48" s="305">
        <f t="shared" si="39"/>
        <v>2.2999999999999998</v>
      </c>
    </row>
    <row r="49" spans="1:24" x14ac:dyDescent="0.25">
      <c r="A49" s="273">
        <v>1</v>
      </c>
      <c r="B49" s="11" t="s">
        <v>60</v>
      </c>
      <c r="C49" s="48">
        <f>'2022 исходные'!F48</f>
        <v>0.875</v>
      </c>
      <c r="D49" s="253">
        <f t="shared" si="23"/>
        <v>0.85587146876438014</v>
      </c>
      <c r="E49" s="88" t="str">
        <f t="shared" si="24"/>
        <v>B</v>
      </c>
      <c r="F49" s="254">
        <f>'2022 исходные'!J48</f>
        <v>0.62068965517241381</v>
      </c>
      <c r="G49" s="253">
        <f t="shared" si="25"/>
        <v>0.64890551148970221</v>
      </c>
      <c r="H49" s="89" t="str">
        <f t="shared" si="26"/>
        <v>C</v>
      </c>
      <c r="I49" s="255">
        <f>'2022 исходные'!M48</f>
        <v>0.56595744680851068</v>
      </c>
      <c r="J49" s="253">
        <f t="shared" si="27"/>
        <v>0.59207172930424223</v>
      </c>
      <c r="K49" s="86" t="str">
        <f t="shared" si="28"/>
        <v>C</v>
      </c>
      <c r="L49" s="263">
        <f>'2022 исходные'!P48</f>
        <v>0.4127659574468085</v>
      </c>
      <c r="M49" s="253">
        <f t="shared" si="29"/>
        <v>0.44690758868312969</v>
      </c>
      <c r="N49" s="100" t="str">
        <f t="shared" si="30"/>
        <v>C</v>
      </c>
      <c r="O49" s="272">
        <f>'2022 исходные'!S48</f>
        <v>10.14468085106383</v>
      </c>
      <c r="P49" s="258">
        <f t="shared" si="31"/>
        <v>15.905449342736688</v>
      </c>
      <c r="Q49" s="104" t="str">
        <f t="shared" si="32"/>
        <v>A</v>
      </c>
      <c r="R49" s="119" t="str">
        <f t="shared" si="33"/>
        <v>B</v>
      </c>
      <c r="S49" s="113">
        <f t="shared" si="34"/>
        <v>2.5</v>
      </c>
      <c r="T49" s="114">
        <f t="shared" si="35"/>
        <v>2</v>
      </c>
      <c r="U49" s="114">
        <f t="shared" si="36"/>
        <v>2</v>
      </c>
      <c r="V49" s="114">
        <f t="shared" si="37"/>
        <v>2</v>
      </c>
      <c r="W49" s="114">
        <f t="shared" si="38"/>
        <v>4.2</v>
      </c>
      <c r="X49" s="307">
        <f t="shared" si="39"/>
        <v>2.54</v>
      </c>
    </row>
    <row r="50" spans="1:24" x14ac:dyDescent="0.25">
      <c r="A50" s="274">
        <v>2</v>
      </c>
      <c r="B50" s="8" t="s">
        <v>155</v>
      </c>
      <c r="C50" s="48">
        <f>'2022 исходные'!F49</f>
        <v>0.77500000000000002</v>
      </c>
      <c r="D50" s="245">
        <f t="shared" si="23"/>
        <v>0.85587146876438014</v>
      </c>
      <c r="E50" s="86" t="str">
        <f t="shared" si="24"/>
        <v>C</v>
      </c>
      <c r="F50" s="246">
        <f>'2022 исходные'!J49</f>
        <v>0.80645161290322576</v>
      </c>
      <c r="G50" s="245">
        <f t="shared" si="25"/>
        <v>0.64890551148970221</v>
      </c>
      <c r="H50" s="85" t="str">
        <f t="shared" si="26"/>
        <v>A</v>
      </c>
      <c r="I50" s="247">
        <f>'2022 исходные'!M49</f>
        <v>0.72222222222222221</v>
      </c>
      <c r="J50" s="245">
        <f t="shared" si="27"/>
        <v>0.59207172930424223</v>
      </c>
      <c r="K50" s="85" t="str">
        <f t="shared" si="28"/>
        <v>A</v>
      </c>
      <c r="L50" s="264">
        <f>'2022 исходные'!P49</f>
        <v>0.30555555555555558</v>
      </c>
      <c r="M50" s="245">
        <f t="shared" si="29"/>
        <v>0.44690758868312969</v>
      </c>
      <c r="N50" s="95" t="str">
        <f t="shared" si="30"/>
        <v>C</v>
      </c>
      <c r="O50" s="249">
        <f>'2022 исходные'!S49</f>
        <v>19.055555555555557</v>
      </c>
      <c r="P50" s="250">
        <f t="shared" si="31"/>
        <v>15.905449342736688</v>
      </c>
      <c r="Q50" s="86" t="str">
        <f t="shared" si="32"/>
        <v>C</v>
      </c>
      <c r="R50" s="121" t="str">
        <f t="shared" si="33"/>
        <v>B</v>
      </c>
      <c r="S50" s="109">
        <f t="shared" si="34"/>
        <v>2</v>
      </c>
      <c r="T50" s="110">
        <f t="shared" si="35"/>
        <v>4.2</v>
      </c>
      <c r="U50" s="110">
        <f t="shared" si="36"/>
        <v>4.2</v>
      </c>
      <c r="V50" s="110">
        <f t="shared" si="37"/>
        <v>2</v>
      </c>
      <c r="W50" s="110">
        <f t="shared" si="38"/>
        <v>2</v>
      </c>
      <c r="X50" s="306">
        <f t="shared" si="39"/>
        <v>2.88</v>
      </c>
    </row>
    <row r="51" spans="1:24" ht="15" customHeight="1" x14ac:dyDescent="0.25">
      <c r="A51" s="274">
        <v>3</v>
      </c>
      <c r="B51" s="8" t="s">
        <v>64</v>
      </c>
      <c r="C51" s="48">
        <f>'2022 исходные'!F50</f>
        <v>0.79020979020979021</v>
      </c>
      <c r="D51" s="245">
        <f t="shared" si="23"/>
        <v>0.85587146876438014</v>
      </c>
      <c r="E51" s="85" t="str">
        <f t="shared" si="24"/>
        <v>C</v>
      </c>
      <c r="F51" s="246">
        <f>'2022 исходные'!J50</f>
        <v>0.38053097345132741</v>
      </c>
      <c r="G51" s="245">
        <f t="shared" si="25"/>
        <v>0.64890551148970221</v>
      </c>
      <c r="H51" s="88" t="str">
        <f t="shared" si="26"/>
        <v>C</v>
      </c>
      <c r="I51" s="247">
        <f>'2022 исходные'!M50</f>
        <v>0.3125</v>
      </c>
      <c r="J51" s="245">
        <f t="shared" si="27"/>
        <v>0.59207172930424223</v>
      </c>
      <c r="K51" s="85" t="str">
        <f t="shared" si="28"/>
        <v>C</v>
      </c>
      <c r="L51" s="264">
        <f>'2022 исходные'!P50</f>
        <v>0.45833333333333331</v>
      </c>
      <c r="M51" s="245">
        <f t="shared" si="29"/>
        <v>0.44690758868312969</v>
      </c>
      <c r="N51" s="86" t="str">
        <f t="shared" si="30"/>
        <v>B</v>
      </c>
      <c r="O51" s="249">
        <f>'2022 исходные'!S50</f>
        <v>13.888888888888889</v>
      </c>
      <c r="P51" s="250">
        <f t="shared" si="31"/>
        <v>15.905449342736688</v>
      </c>
      <c r="Q51" s="86" t="str">
        <f t="shared" si="32"/>
        <v>B</v>
      </c>
      <c r="R51" s="121" t="str">
        <f t="shared" si="33"/>
        <v>C</v>
      </c>
      <c r="S51" s="109">
        <f t="shared" si="34"/>
        <v>2</v>
      </c>
      <c r="T51" s="110">
        <f t="shared" si="35"/>
        <v>2</v>
      </c>
      <c r="U51" s="110">
        <f t="shared" si="36"/>
        <v>2</v>
      </c>
      <c r="V51" s="110">
        <f t="shared" si="37"/>
        <v>2.5</v>
      </c>
      <c r="W51" s="110">
        <f t="shared" si="38"/>
        <v>2.5</v>
      </c>
      <c r="X51" s="306">
        <f t="shared" si="39"/>
        <v>2.2000000000000002</v>
      </c>
    </row>
    <row r="52" spans="1:24" x14ac:dyDescent="0.25">
      <c r="A52" s="274">
        <v>4</v>
      </c>
      <c r="B52" s="8" t="s">
        <v>61</v>
      </c>
      <c r="C52" s="48">
        <f>'2022 исходные'!F51</f>
        <v>0.86986301369863017</v>
      </c>
      <c r="D52" s="245">
        <f t="shared" si="23"/>
        <v>0.85587146876438014</v>
      </c>
      <c r="E52" s="86" t="str">
        <f t="shared" si="24"/>
        <v>B</v>
      </c>
      <c r="F52" s="246">
        <f>'2022 исходные'!J51</f>
        <v>0.58267716535433067</v>
      </c>
      <c r="G52" s="245">
        <f t="shared" si="25"/>
        <v>0.64890551148970221</v>
      </c>
      <c r="H52" s="86" t="str">
        <f t="shared" si="26"/>
        <v>C</v>
      </c>
      <c r="I52" s="247">
        <f>'2022 исходные'!M51</f>
        <v>0.54109589041095896</v>
      </c>
      <c r="J52" s="245">
        <f t="shared" si="27"/>
        <v>0.59207172930424223</v>
      </c>
      <c r="K52" s="86" t="str">
        <f t="shared" si="28"/>
        <v>C</v>
      </c>
      <c r="L52" s="264">
        <f>'2022 исходные'!P51</f>
        <v>0.41095890410958902</v>
      </c>
      <c r="M52" s="245">
        <f t="shared" si="29"/>
        <v>0.44690758868312969</v>
      </c>
      <c r="N52" s="86" t="str">
        <f t="shared" si="30"/>
        <v>C</v>
      </c>
      <c r="O52" s="249">
        <f>'2022 исходные'!S51</f>
        <v>17.582191780821919</v>
      </c>
      <c r="P52" s="250">
        <f t="shared" si="31"/>
        <v>15.905449342736688</v>
      </c>
      <c r="Q52" s="86" t="str">
        <f t="shared" si="32"/>
        <v>C</v>
      </c>
      <c r="R52" s="121" t="str">
        <f t="shared" si="33"/>
        <v>C</v>
      </c>
      <c r="S52" s="109">
        <f t="shared" si="34"/>
        <v>2.5</v>
      </c>
      <c r="T52" s="110">
        <f t="shared" si="35"/>
        <v>2</v>
      </c>
      <c r="U52" s="110">
        <f t="shared" si="36"/>
        <v>2</v>
      </c>
      <c r="V52" s="110">
        <f t="shared" si="37"/>
        <v>2</v>
      </c>
      <c r="W52" s="110">
        <f t="shared" si="38"/>
        <v>2</v>
      </c>
      <c r="X52" s="306">
        <f t="shared" si="39"/>
        <v>2.1</v>
      </c>
    </row>
    <row r="53" spans="1:24" x14ac:dyDescent="0.25">
      <c r="A53" s="274">
        <v>5</v>
      </c>
      <c r="B53" s="8" t="s">
        <v>62</v>
      </c>
      <c r="C53" s="48">
        <f>'2022 исходные'!F52</f>
        <v>0.91249999999999998</v>
      </c>
      <c r="D53" s="245">
        <f t="shared" si="23"/>
        <v>0.85587146876438014</v>
      </c>
      <c r="E53" s="86" t="str">
        <f t="shared" si="24"/>
        <v>A</v>
      </c>
      <c r="F53" s="246">
        <f>'2022 исходные'!J52</f>
        <v>0.60273972602739723</v>
      </c>
      <c r="G53" s="245">
        <f t="shared" si="25"/>
        <v>0.64890551148970221</v>
      </c>
      <c r="H53" s="86" t="str">
        <f t="shared" si="26"/>
        <v>C</v>
      </c>
      <c r="I53" s="247">
        <f>'2022 исходные'!M52</f>
        <v>0.59259259259259256</v>
      </c>
      <c r="J53" s="245">
        <f t="shared" si="27"/>
        <v>0.59207172930424223</v>
      </c>
      <c r="K53" s="86" t="str">
        <f t="shared" si="28"/>
        <v>B</v>
      </c>
      <c r="L53" s="264">
        <f>'2022 исходные'!P52</f>
        <v>0.38271604938271608</v>
      </c>
      <c r="M53" s="245">
        <f t="shared" si="29"/>
        <v>0.44690758868312969</v>
      </c>
      <c r="N53" s="85" t="str">
        <f t="shared" si="30"/>
        <v>C</v>
      </c>
      <c r="O53" s="249">
        <f>'2022 исходные'!S52</f>
        <v>17.617283950617285</v>
      </c>
      <c r="P53" s="250">
        <f t="shared" si="31"/>
        <v>15.905449342736688</v>
      </c>
      <c r="Q53" s="86" t="str">
        <f t="shared" si="32"/>
        <v>C</v>
      </c>
      <c r="R53" s="121" t="str">
        <f t="shared" si="33"/>
        <v>B</v>
      </c>
      <c r="S53" s="109">
        <f t="shared" si="34"/>
        <v>4.2</v>
      </c>
      <c r="T53" s="110">
        <f t="shared" si="35"/>
        <v>2</v>
      </c>
      <c r="U53" s="110">
        <f t="shared" si="36"/>
        <v>2.5</v>
      </c>
      <c r="V53" s="110">
        <f t="shared" si="37"/>
        <v>2</v>
      </c>
      <c r="W53" s="110">
        <f t="shared" si="38"/>
        <v>2</v>
      </c>
      <c r="X53" s="306">
        <f t="shared" si="39"/>
        <v>2.54</v>
      </c>
    </row>
    <row r="54" spans="1:24" x14ac:dyDescent="0.25">
      <c r="A54" s="274">
        <v>6</v>
      </c>
      <c r="B54" s="8" t="s">
        <v>63</v>
      </c>
      <c r="C54" s="48">
        <f>'2022 исходные'!F53</f>
        <v>0.82926829268292679</v>
      </c>
      <c r="D54" s="245">
        <f t="shared" si="23"/>
        <v>0.85587146876438014</v>
      </c>
      <c r="E54" s="85" t="str">
        <f t="shared" si="24"/>
        <v>C</v>
      </c>
      <c r="F54" s="246">
        <f>'2022 исходные'!J53</f>
        <v>0.70588235294117652</v>
      </c>
      <c r="G54" s="245">
        <f t="shared" si="25"/>
        <v>0.64890551148970221</v>
      </c>
      <c r="H54" s="86" t="str">
        <f t="shared" si="26"/>
        <v>A</v>
      </c>
      <c r="I54" s="247">
        <f>'2022 исходные'!M53</f>
        <v>0.62096774193548387</v>
      </c>
      <c r="J54" s="245">
        <f t="shared" si="27"/>
        <v>0.59207172930424223</v>
      </c>
      <c r="K54" s="86" t="str">
        <f t="shared" si="28"/>
        <v>B</v>
      </c>
      <c r="L54" s="264">
        <f>'2022 исходные'!P53</f>
        <v>0.54838709677419351</v>
      </c>
      <c r="M54" s="245">
        <f t="shared" si="29"/>
        <v>0.44690758868312969</v>
      </c>
      <c r="N54" s="86" t="str">
        <f t="shared" si="30"/>
        <v>B</v>
      </c>
      <c r="O54" s="249">
        <f>'2022 исходные'!S53</f>
        <v>9.0161290322580641</v>
      </c>
      <c r="P54" s="250">
        <f t="shared" si="31"/>
        <v>15.905449342736688</v>
      </c>
      <c r="Q54" s="104" t="str">
        <f t="shared" si="32"/>
        <v>A</v>
      </c>
      <c r="R54" s="121" t="str">
        <f t="shared" si="33"/>
        <v>B</v>
      </c>
      <c r="S54" s="109">
        <f t="shared" si="34"/>
        <v>2</v>
      </c>
      <c r="T54" s="110">
        <f t="shared" si="35"/>
        <v>4.2</v>
      </c>
      <c r="U54" s="110">
        <f t="shared" si="36"/>
        <v>2.5</v>
      </c>
      <c r="V54" s="110">
        <f t="shared" si="37"/>
        <v>2.5</v>
      </c>
      <c r="W54" s="110">
        <f t="shared" si="38"/>
        <v>4.2</v>
      </c>
      <c r="X54" s="306">
        <f t="shared" si="39"/>
        <v>3.0799999999999996</v>
      </c>
    </row>
    <row r="55" spans="1:24" x14ac:dyDescent="0.25">
      <c r="A55" s="274">
        <v>7</v>
      </c>
      <c r="B55" s="8" t="s">
        <v>81</v>
      </c>
      <c r="C55" s="48">
        <f>'2022 исходные'!F54</f>
        <v>0.83823529411764708</v>
      </c>
      <c r="D55" s="245">
        <f t="shared" si="23"/>
        <v>0.85587146876438014</v>
      </c>
      <c r="E55" s="86" t="str">
        <f t="shared" si="24"/>
        <v>C</v>
      </c>
      <c r="F55" s="246">
        <f>'2022 исходные'!J54</f>
        <v>0.21052631578947367</v>
      </c>
      <c r="G55" s="245">
        <f t="shared" si="25"/>
        <v>0.64890551148970221</v>
      </c>
      <c r="H55" s="88" t="str">
        <f t="shared" si="26"/>
        <v>D</v>
      </c>
      <c r="I55" s="275">
        <f>'2022 исходные'!M54</f>
        <v>0.19696969696969696</v>
      </c>
      <c r="J55" s="245">
        <f t="shared" si="27"/>
        <v>0.59207172930424223</v>
      </c>
      <c r="K55" s="85" t="str">
        <f t="shared" si="28"/>
        <v>D</v>
      </c>
      <c r="L55" s="264">
        <f>'2022 исходные'!P54</f>
        <v>0.34848484848484851</v>
      </c>
      <c r="M55" s="245">
        <f t="shared" si="29"/>
        <v>0.44690758868312969</v>
      </c>
      <c r="N55" s="86" t="str">
        <f t="shared" si="30"/>
        <v>C</v>
      </c>
      <c r="O55" s="249">
        <f>'2022 исходные'!S54</f>
        <v>5.6969696969696972</v>
      </c>
      <c r="P55" s="250">
        <f t="shared" si="31"/>
        <v>15.905449342736688</v>
      </c>
      <c r="Q55" s="86" t="str">
        <f t="shared" si="32"/>
        <v>A</v>
      </c>
      <c r="R55" s="121" t="str">
        <f t="shared" si="33"/>
        <v>C</v>
      </c>
      <c r="S55" s="109">
        <f t="shared" si="34"/>
        <v>2</v>
      </c>
      <c r="T55" s="110">
        <f t="shared" si="35"/>
        <v>1</v>
      </c>
      <c r="U55" s="110">
        <f t="shared" si="36"/>
        <v>1</v>
      </c>
      <c r="V55" s="110">
        <f t="shared" si="37"/>
        <v>2</v>
      </c>
      <c r="W55" s="110">
        <f t="shared" si="38"/>
        <v>4.2</v>
      </c>
      <c r="X55" s="306">
        <f t="shared" si="39"/>
        <v>2.04</v>
      </c>
    </row>
    <row r="56" spans="1:24" x14ac:dyDescent="0.25">
      <c r="A56" s="276">
        <v>8</v>
      </c>
      <c r="B56" s="8" t="s">
        <v>18</v>
      </c>
      <c r="C56" s="48">
        <f>'2022 исходные'!F55</f>
        <v>0.9</v>
      </c>
      <c r="D56" s="245">
        <f t="shared" si="23"/>
        <v>0.85587146876438014</v>
      </c>
      <c r="E56" s="86" t="str">
        <f t="shared" si="24"/>
        <v>B</v>
      </c>
      <c r="F56" s="246">
        <f>'2022 исходные'!J55</f>
        <v>0.48888888888888887</v>
      </c>
      <c r="G56" s="245">
        <f t="shared" si="25"/>
        <v>0.64890551148970221</v>
      </c>
      <c r="H56" s="86" t="str">
        <f t="shared" si="26"/>
        <v>C</v>
      </c>
      <c r="I56" s="247">
        <f>'2022 исходные'!M55</f>
        <v>0.45098039215686275</v>
      </c>
      <c r="J56" s="245">
        <f t="shared" si="27"/>
        <v>0.59207172930424223</v>
      </c>
      <c r="K56" s="85" t="str">
        <f t="shared" si="28"/>
        <v>C</v>
      </c>
      <c r="L56" s="264">
        <f>'2022 исходные'!P55</f>
        <v>0.58823529411764708</v>
      </c>
      <c r="M56" s="245">
        <f t="shared" si="29"/>
        <v>0.44690758868312969</v>
      </c>
      <c r="N56" s="95" t="str">
        <f t="shared" si="30"/>
        <v>B</v>
      </c>
      <c r="O56" s="249">
        <f>'2022 исходные'!S55</f>
        <v>21.352941176470587</v>
      </c>
      <c r="P56" s="250">
        <f t="shared" si="31"/>
        <v>15.905449342736688</v>
      </c>
      <c r="Q56" s="85" t="str">
        <f t="shared" si="32"/>
        <v>C</v>
      </c>
      <c r="R56" s="119" t="str">
        <f t="shared" si="33"/>
        <v>C</v>
      </c>
      <c r="S56" s="109">
        <f t="shared" si="34"/>
        <v>2.5</v>
      </c>
      <c r="T56" s="110">
        <f t="shared" si="35"/>
        <v>2</v>
      </c>
      <c r="U56" s="110">
        <f t="shared" si="36"/>
        <v>2</v>
      </c>
      <c r="V56" s="110">
        <f t="shared" si="37"/>
        <v>2.5</v>
      </c>
      <c r="W56" s="110">
        <f t="shared" si="38"/>
        <v>2</v>
      </c>
      <c r="X56" s="306">
        <f t="shared" si="39"/>
        <v>2.2000000000000002</v>
      </c>
    </row>
    <row r="57" spans="1:24" x14ac:dyDescent="0.25">
      <c r="A57" s="274">
        <v>9</v>
      </c>
      <c r="B57" s="8" t="s">
        <v>19</v>
      </c>
      <c r="C57" s="48">
        <f>'2022 исходные'!F56</f>
        <v>0.90476190476190477</v>
      </c>
      <c r="D57" s="245">
        <f t="shared" si="23"/>
        <v>0.85587146876438014</v>
      </c>
      <c r="E57" s="85" t="str">
        <f t="shared" si="24"/>
        <v>A</v>
      </c>
      <c r="F57" s="246">
        <f>'2022 исходные'!J56</f>
        <v>0.73684210526315785</v>
      </c>
      <c r="G57" s="245">
        <f t="shared" si="25"/>
        <v>0.64890551148970221</v>
      </c>
      <c r="H57" s="86" t="str">
        <f t="shared" si="26"/>
        <v>A</v>
      </c>
      <c r="I57" s="247">
        <f>'2022 исходные'!M56</f>
        <v>0.65217391304347827</v>
      </c>
      <c r="J57" s="245">
        <f t="shared" si="27"/>
        <v>0.59207172930424223</v>
      </c>
      <c r="K57" s="85" t="str">
        <f t="shared" si="28"/>
        <v>B</v>
      </c>
      <c r="L57" s="264">
        <f>'2022 исходные'!P56</f>
        <v>0.47826086956521741</v>
      </c>
      <c r="M57" s="245">
        <f t="shared" si="29"/>
        <v>0.44690758868312969</v>
      </c>
      <c r="N57" s="86" t="str">
        <f t="shared" si="30"/>
        <v>B</v>
      </c>
      <c r="O57" s="249">
        <f>'2022 исходные'!S56</f>
        <v>11.217391304347826</v>
      </c>
      <c r="P57" s="250">
        <f t="shared" si="31"/>
        <v>15.905449342736688</v>
      </c>
      <c r="Q57" s="88" t="str">
        <f t="shared" si="32"/>
        <v>B</v>
      </c>
      <c r="R57" s="121" t="str">
        <f t="shared" si="33"/>
        <v>B</v>
      </c>
      <c r="S57" s="109">
        <f t="shared" si="34"/>
        <v>4.2</v>
      </c>
      <c r="T57" s="110">
        <f t="shared" si="35"/>
        <v>4.2</v>
      </c>
      <c r="U57" s="110">
        <f t="shared" si="36"/>
        <v>2.5</v>
      </c>
      <c r="V57" s="110">
        <f t="shared" si="37"/>
        <v>2.5</v>
      </c>
      <c r="W57" s="110">
        <f t="shared" si="38"/>
        <v>2.5</v>
      </c>
      <c r="X57" s="306">
        <f t="shared" si="39"/>
        <v>3.18</v>
      </c>
    </row>
    <row r="58" spans="1:24" x14ac:dyDescent="0.25">
      <c r="A58" s="274">
        <v>10</v>
      </c>
      <c r="B58" s="8" t="s">
        <v>20</v>
      </c>
      <c r="C58" s="48">
        <f>'2022 исходные'!F57</f>
        <v>1</v>
      </c>
      <c r="D58" s="245">
        <f t="shared" si="23"/>
        <v>0.85587146876438014</v>
      </c>
      <c r="E58" s="86" t="str">
        <f t="shared" si="24"/>
        <v>A</v>
      </c>
      <c r="F58" s="246">
        <f>'2022 исходные'!J57</f>
        <v>0.43478260869565216</v>
      </c>
      <c r="G58" s="245">
        <f t="shared" si="25"/>
        <v>0.64890551148970221</v>
      </c>
      <c r="H58" s="86" t="str">
        <f t="shared" si="26"/>
        <v>C</v>
      </c>
      <c r="I58" s="247">
        <f>'2022 исходные'!M57</f>
        <v>0.4</v>
      </c>
      <c r="J58" s="245">
        <f t="shared" si="27"/>
        <v>0.59207172930424223</v>
      </c>
      <c r="K58" s="86" t="str">
        <f t="shared" si="28"/>
        <v>C</v>
      </c>
      <c r="L58" s="264">
        <f>'2022 исходные'!P57</f>
        <v>0.56000000000000005</v>
      </c>
      <c r="M58" s="245">
        <f t="shared" si="29"/>
        <v>0.44690758868312969</v>
      </c>
      <c r="N58" s="95" t="str">
        <f t="shared" si="30"/>
        <v>B</v>
      </c>
      <c r="O58" s="249">
        <f>'2022 исходные'!S57</f>
        <v>12.96</v>
      </c>
      <c r="P58" s="250">
        <f t="shared" si="31"/>
        <v>15.905449342736688</v>
      </c>
      <c r="Q58" s="86" t="str">
        <f t="shared" si="32"/>
        <v>B</v>
      </c>
      <c r="R58" s="120" t="str">
        <f t="shared" si="33"/>
        <v>B</v>
      </c>
      <c r="S58" s="109">
        <f t="shared" si="34"/>
        <v>4.2</v>
      </c>
      <c r="T58" s="110">
        <f t="shared" si="35"/>
        <v>2</v>
      </c>
      <c r="U58" s="110">
        <f t="shared" si="36"/>
        <v>2</v>
      </c>
      <c r="V58" s="110">
        <f t="shared" si="37"/>
        <v>2.5</v>
      </c>
      <c r="W58" s="110">
        <f t="shared" si="38"/>
        <v>2.5</v>
      </c>
      <c r="X58" s="306">
        <f t="shared" si="39"/>
        <v>2.6399999999999997</v>
      </c>
    </row>
    <row r="59" spans="1:24" x14ac:dyDescent="0.25">
      <c r="A59" s="274">
        <v>11</v>
      </c>
      <c r="B59" s="8" t="s">
        <v>21</v>
      </c>
      <c r="C59" s="48">
        <f>'2022 исходные'!F58</f>
        <v>0.76923076923076927</v>
      </c>
      <c r="D59" s="245">
        <f t="shared" si="23"/>
        <v>0.85587146876438014</v>
      </c>
      <c r="E59" s="86" t="str">
        <f t="shared" si="24"/>
        <v>C</v>
      </c>
      <c r="F59" s="246">
        <f>'2022 исходные'!J58</f>
        <v>0.6333333333333333</v>
      </c>
      <c r="G59" s="245">
        <f t="shared" si="25"/>
        <v>0.64890551148970221</v>
      </c>
      <c r="H59" s="88" t="str">
        <f t="shared" si="26"/>
        <v>C</v>
      </c>
      <c r="I59" s="247">
        <f>'2022 исходные'!M58</f>
        <v>0.54285714285714282</v>
      </c>
      <c r="J59" s="245">
        <f t="shared" si="27"/>
        <v>0.59207172930424223</v>
      </c>
      <c r="K59" s="85" t="str">
        <f t="shared" si="28"/>
        <v>C</v>
      </c>
      <c r="L59" s="264">
        <f>'2022 исходные'!P58</f>
        <v>0.54285714285714282</v>
      </c>
      <c r="M59" s="245">
        <f t="shared" si="29"/>
        <v>0.44690758868312969</v>
      </c>
      <c r="N59" s="95" t="str">
        <f t="shared" si="30"/>
        <v>B</v>
      </c>
      <c r="O59" s="249">
        <f>'2022 исходные'!S58</f>
        <v>14.457142857142857</v>
      </c>
      <c r="P59" s="250">
        <f t="shared" si="31"/>
        <v>15.905449342736688</v>
      </c>
      <c r="Q59" s="86" t="str">
        <f t="shared" si="32"/>
        <v>B</v>
      </c>
      <c r="R59" s="121" t="str">
        <f t="shared" si="33"/>
        <v>C</v>
      </c>
      <c r="S59" s="109">
        <f t="shared" si="34"/>
        <v>2</v>
      </c>
      <c r="T59" s="110">
        <f t="shared" si="35"/>
        <v>2</v>
      </c>
      <c r="U59" s="110">
        <f t="shared" si="36"/>
        <v>2</v>
      </c>
      <c r="V59" s="110">
        <f t="shared" si="37"/>
        <v>2.5</v>
      </c>
      <c r="W59" s="110">
        <f t="shared" si="38"/>
        <v>2.5</v>
      </c>
      <c r="X59" s="306">
        <f t="shared" si="39"/>
        <v>2.2000000000000002</v>
      </c>
    </row>
    <row r="60" spans="1:24" x14ac:dyDescent="0.25">
      <c r="A60" s="276">
        <v>12</v>
      </c>
      <c r="B60" s="8" t="s">
        <v>22</v>
      </c>
      <c r="C60" s="48">
        <f>'2022 исходные'!F59</f>
        <v>0.8</v>
      </c>
      <c r="D60" s="245">
        <f t="shared" si="23"/>
        <v>0.85587146876438014</v>
      </c>
      <c r="E60" s="89" t="str">
        <f t="shared" si="24"/>
        <v>C</v>
      </c>
      <c r="F60" s="246">
        <f>'2022 исходные'!J59</f>
        <v>0.36363636363636365</v>
      </c>
      <c r="G60" s="245">
        <f t="shared" si="25"/>
        <v>0.64890551148970221</v>
      </c>
      <c r="H60" s="85" t="str">
        <f t="shared" si="26"/>
        <v>C</v>
      </c>
      <c r="I60" s="247">
        <f>'2022 исходные'!M59</f>
        <v>0.35294117647058826</v>
      </c>
      <c r="J60" s="245">
        <f t="shared" si="27"/>
        <v>0.59207172930424223</v>
      </c>
      <c r="K60" s="85" t="str">
        <f t="shared" si="28"/>
        <v>C</v>
      </c>
      <c r="L60" s="264">
        <f>'2022 исходные'!P59</f>
        <v>0.54411764705882348</v>
      </c>
      <c r="M60" s="245">
        <f t="shared" si="29"/>
        <v>0.44690758868312969</v>
      </c>
      <c r="N60" s="86" t="str">
        <f t="shared" si="30"/>
        <v>B</v>
      </c>
      <c r="O60" s="249">
        <f>'2022 исходные'!S59</f>
        <v>18.088235294117649</v>
      </c>
      <c r="P60" s="250">
        <f t="shared" si="31"/>
        <v>15.905449342736688</v>
      </c>
      <c r="Q60" s="86" t="str">
        <f t="shared" si="32"/>
        <v>C</v>
      </c>
      <c r="R60" s="121" t="str">
        <f t="shared" si="33"/>
        <v>C</v>
      </c>
      <c r="S60" s="109">
        <f t="shared" si="34"/>
        <v>2</v>
      </c>
      <c r="T60" s="110">
        <f t="shared" si="35"/>
        <v>2</v>
      </c>
      <c r="U60" s="110">
        <f t="shared" si="36"/>
        <v>2</v>
      </c>
      <c r="V60" s="110">
        <f t="shared" si="37"/>
        <v>2.5</v>
      </c>
      <c r="W60" s="110">
        <f t="shared" si="38"/>
        <v>2</v>
      </c>
      <c r="X60" s="306">
        <f t="shared" si="39"/>
        <v>2.1</v>
      </c>
    </row>
    <row r="61" spans="1:24" x14ac:dyDescent="0.25">
      <c r="A61" s="274">
        <v>13</v>
      </c>
      <c r="B61" s="8" t="s">
        <v>105</v>
      </c>
      <c r="C61" s="48">
        <f>'2022 исходные'!F60</f>
        <v>0.95522388059701491</v>
      </c>
      <c r="D61" s="245">
        <f t="shared" si="23"/>
        <v>0.85587146876438014</v>
      </c>
      <c r="E61" s="88" t="str">
        <f t="shared" si="24"/>
        <v>A</v>
      </c>
      <c r="F61" s="246">
        <f>'2022 исходные'!J60</f>
        <v>0.65625</v>
      </c>
      <c r="G61" s="245">
        <f t="shared" si="25"/>
        <v>0.64890551148970221</v>
      </c>
      <c r="H61" s="86" t="str">
        <f t="shared" si="26"/>
        <v>B</v>
      </c>
      <c r="I61" s="247">
        <f>'2022 исходные'!M60</f>
        <v>0.60563380281690138</v>
      </c>
      <c r="J61" s="245">
        <f t="shared" si="27"/>
        <v>0.59207172930424223</v>
      </c>
      <c r="K61" s="88" t="str">
        <f t="shared" si="28"/>
        <v>B</v>
      </c>
      <c r="L61" s="264">
        <f>'2022 исходные'!P60</f>
        <v>0.50704225352112686</v>
      </c>
      <c r="M61" s="245">
        <f t="shared" si="29"/>
        <v>0.44690758868312969</v>
      </c>
      <c r="N61" s="95" t="str">
        <f t="shared" si="30"/>
        <v>B</v>
      </c>
      <c r="O61" s="249">
        <f>'2022 исходные'!S60</f>
        <v>16.492957746478872</v>
      </c>
      <c r="P61" s="250">
        <f t="shared" si="31"/>
        <v>15.905449342736688</v>
      </c>
      <c r="Q61" s="86" t="str">
        <f t="shared" si="32"/>
        <v>C</v>
      </c>
      <c r="R61" s="119" t="str">
        <f t="shared" si="33"/>
        <v>B</v>
      </c>
      <c r="S61" s="109">
        <f t="shared" si="34"/>
        <v>4.2</v>
      </c>
      <c r="T61" s="110">
        <f t="shared" si="35"/>
        <v>2.5</v>
      </c>
      <c r="U61" s="110">
        <f t="shared" si="36"/>
        <v>2.5</v>
      </c>
      <c r="V61" s="110">
        <f t="shared" si="37"/>
        <v>2.5</v>
      </c>
      <c r="W61" s="110">
        <f t="shared" si="38"/>
        <v>2</v>
      </c>
      <c r="X61" s="306">
        <f t="shared" si="39"/>
        <v>2.7399999999999998</v>
      </c>
    </row>
    <row r="62" spans="1:24" x14ac:dyDescent="0.25">
      <c r="A62" s="274">
        <v>14</v>
      </c>
      <c r="B62" s="8" t="s">
        <v>23</v>
      </c>
      <c r="C62" s="48">
        <f>'2022 исходные'!F61</f>
        <v>0.70833333333333337</v>
      </c>
      <c r="D62" s="245">
        <f t="shared" si="23"/>
        <v>0.85587146876438014</v>
      </c>
      <c r="E62" s="85" t="str">
        <f t="shared" si="24"/>
        <v>C</v>
      </c>
      <c r="F62" s="246">
        <f>'2022 исходные'!J61</f>
        <v>0.58823529411764708</v>
      </c>
      <c r="G62" s="245">
        <f t="shared" si="25"/>
        <v>0.64890551148970221</v>
      </c>
      <c r="H62" s="86" t="str">
        <f t="shared" si="26"/>
        <v>C</v>
      </c>
      <c r="I62" s="247">
        <f>'2022 исходные'!M61</f>
        <v>0.61904761904761907</v>
      </c>
      <c r="J62" s="245">
        <f t="shared" si="27"/>
        <v>0.59207172930424223</v>
      </c>
      <c r="K62" s="85" t="str">
        <f t="shared" si="28"/>
        <v>B</v>
      </c>
      <c r="L62" s="264">
        <f>'2022 исходные'!P61</f>
        <v>0.66666666666666663</v>
      </c>
      <c r="M62" s="245">
        <f t="shared" si="29"/>
        <v>0.44690758868312969</v>
      </c>
      <c r="N62" s="86" t="str">
        <f t="shared" si="30"/>
        <v>B</v>
      </c>
      <c r="O62" s="249">
        <f>'2022 исходные'!S61</f>
        <v>12.714285714285714</v>
      </c>
      <c r="P62" s="250">
        <f t="shared" si="31"/>
        <v>15.905449342736688</v>
      </c>
      <c r="Q62" s="92" t="str">
        <f t="shared" si="32"/>
        <v>B</v>
      </c>
      <c r="R62" s="121" t="str">
        <f t="shared" si="33"/>
        <v>C</v>
      </c>
      <c r="S62" s="109">
        <f t="shared" si="34"/>
        <v>2</v>
      </c>
      <c r="T62" s="110">
        <f t="shared" si="35"/>
        <v>2</v>
      </c>
      <c r="U62" s="110">
        <f t="shared" si="36"/>
        <v>2.5</v>
      </c>
      <c r="V62" s="110">
        <f t="shared" si="37"/>
        <v>2.5</v>
      </c>
      <c r="W62" s="110">
        <f t="shared" si="38"/>
        <v>2.5</v>
      </c>
      <c r="X62" s="306">
        <f t="shared" si="39"/>
        <v>2.2999999999999998</v>
      </c>
    </row>
    <row r="63" spans="1:24" x14ac:dyDescent="0.25">
      <c r="A63" s="274">
        <v>15</v>
      </c>
      <c r="B63" s="8" t="s">
        <v>156</v>
      </c>
      <c r="C63" s="48">
        <f>'2022 исходные'!F62</f>
        <v>0.93877551020408168</v>
      </c>
      <c r="D63" s="245">
        <f t="shared" si="23"/>
        <v>0.85587146876438014</v>
      </c>
      <c r="E63" s="86" t="str">
        <f t="shared" si="24"/>
        <v>A</v>
      </c>
      <c r="F63" s="277">
        <f>'2022 исходные'!J62</f>
        <v>0.58695652173913049</v>
      </c>
      <c r="G63" s="245">
        <f t="shared" si="25"/>
        <v>0.64890551148970221</v>
      </c>
      <c r="H63" s="88" t="str">
        <f t="shared" si="26"/>
        <v>C</v>
      </c>
      <c r="I63" s="247">
        <f>'2022 исходные'!M62</f>
        <v>0.50909090909090904</v>
      </c>
      <c r="J63" s="245">
        <f t="shared" si="27"/>
        <v>0.59207172930424223</v>
      </c>
      <c r="K63" s="85" t="str">
        <f t="shared" si="28"/>
        <v>C</v>
      </c>
      <c r="L63" s="264">
        <f>'2022 исходные'!P62</f>
        <v>0.41818181818181815</v>
      </c>
      <c r="M63" s="245">
        <f t="shared" si="29"/>
        <v>0.44690758868312969</v>
      </c>
      <c r="N63" s="95" t="str">
        <f t="shared" si="30"/>
        <v>C</v>
      </c>
      <c r="O63" s="249">
        <f>'2022 исходные'!S62</f>
        <v>16.581818181818182</v>
      </c>
      <c r="P63" s="250">
        <f t="shared" si="31"/>
        <v>15.905449342736688</v>
      </c>
      <c r="Q63" s="86" t="str">
        <f t="shared" si="32"/>
        <v>C</v>
      </c>
      <c r="R63" s="121" t="str">
        <f t="shared" si="33"/>
        <v>C</v>
      </c>
      <c r="S63" s="109">
        <f t="shared" si="34"/>
        <v>4.2</v>
      </c>
      <c r="T63" s="110">
        <f t="shared" si="35"/>
        <v>2</v>
      </c>
      <c r="U63" s="110">
        <f t="shared" si="36"/>
        <v>2</v>
      </c>
      <c r="V63" s="110">
        <f t="shared" si="37"/>
        <v>2</v>
      </c>
      <c r="W63" s="110">
        <f t="shared" si="38"/>
        <v>2</v>
      </c>
      <c r="X63" s="306">
        <f t="shared" si="39"/>
        <v>2.44</v>
      </c>
    </row>
    <row r="64" spans="1:24" x14ac:dyDescent="0.25">
      <c r="A64" s="274">
        <v>16</v>
      </c>
      <c r="B64" s="8" t="s">
        <v>24</v>
      </c>
      <c r="C64" s="48">
        <f>'2022 исходные'!F63</f>
        <v>0.72413793103448276</v>
      </c>
      <c r="D64" s="245">
        <f t="shared" si="23"/>
        <v>0.85587146876438014</v>
      </c>
      <c r="E64" s="86" t="str">
        <f t="shared" si="24"/>
        <v>C</v>
      </c>
      <c r="F64" s="246">
        <f>'2022 исходные'!J63</f>
        <v>0.47619047619047616</v>
      </c>
      <c r="G64" s="245">
        <f t="shared" si="25"/>
        <v>0.64890551148970221</v>
      </c>
      <c r="H64" s="86" t="str">
        <f t="shared" si="26"/>
        <v>C</v>
      </c>
      <c r="I64" s="247">
        <f>'2022 исходные'!M63</f>
        <v>0.36666666666666664</v>
      </c>
      <c r="J64" s="245">
        <f t="shared" si="27"/>
        <v>0.59207172930424223</v>
      </c>
      <c r="K64" s="86" t="str">
        <f t="shared" si="28"/>
        <v>C</v>
      </c>
      <c r="L64" s="264">
        <f>'2022 исходные'!P63</f>
        <v>0.43333333333333335</v>
      </c>
      <c r="M64" s="245">
        <f t="shared" si="29"/>
        <v>0.44690758868312969</v>
      </c>
      <c r="N64" s="92" t="str">
        <f t="shared" si="30"/>
        <v>C</v>
      </c>
      <c r="O64" s="249">
        <f>'2022 исходные'!S63</f>
        <v>14.95</v>
      </c>
      <c r="P64" s="250">
        <f t="shared" si="31"/>
        <v>15.905449342736688</v>
      </c>
      <c r="Q64" s="85" t="str">
        <f t="shared" si="32"/>
        <v>B</v>
      </c>
      <c r="R64" s="119" t="str">
        <f t="shared" si="33"/>
        <v>C</v>
      </c>
      <c r="S64" s="109">
        <f t="shared" si="34"/>
        <v>2</v>
      </c>
      <c r="T64" s="110">
        <f t="shared" si="35"/>
        <v>2</v>
      </c>
      <c r="U64" s="110">
        <f t="shared" si="36"/>
        <v>2</v>
      </c>
      <c r="V64" s="110">
        <f t="shared" si="37"/>
        <v>2</v>
      </c>
      <c r="W64" s="110">
        <f t="shared" si="38"/>
        <v>2.5</v>
      </c>
      <c r="X64" s="306">
        <f t="shared" si="39"/>
        <v>2.1</v>
      </c>
    </row>
    <row r="65" spans="1:24" x14ac:dyDescent="0.25">
      <c r="A65" s="274">
        <v>17</v>
      </c>
      <c r="B65" s="8" t="s">
        <v>5</v>
      </c>
      <c r="C65" s="48">
        <f>'2022 исходные'!F64</f>
        <v>0.93939393939393945</v>
      </c>
      <c r="D65" s="245">
        <f t="shared" si="23"/>
        <v>0.85587146876438014</v>
      </c>
      <c r="E65" s="85" t="str">
        <f t="shared" si="24"/>
        <v>A</v>
      </c>
      <c r="F65" s="246">
        <f>'2022 исходные'!J64</f>
        <v>0.80645161290322576</v>
      </c>
      <c r="G65" s="245">
        <f t="shared" si="25"/>
        <v>0.64890551148970221</v>
      </c>
      <c r="H65" s="86" t="str">
        <f t="shared" si="26"/>
        <v>A</v>
      </c>
      <c r="I65" s="247">
        <f>'2022 исходные'!M64</f>
        <v>0.76119402985074625</v>
      </c>
      <c r="J65" s="245">
        <f t="shared" si="27"/>
        <v>0.59207172930424223</v>
      </c>
      <c r="K65" s="86" t="str">
        <f t="shared" si="28"/>
        <v>A</v>
      </c>
      <c r="L65" s="264">
        <f>'2022 исходные'!P64</f>
        <v>0.38805970149253732</v>
      </c>
      <c r="M65" s="245">
        <f t="shared" si="29"/>
        <v>0.44690758868312969</v>
      </c>
      <c r="N65" s="86" t="str">
        <f t="shared" si="30"/>
        <v>C</v>
      </c>
      <c r="O65" s="249">
        <f>'2022 исходные'!S64</f>
        <v>16.014925373134329</v>
      </c>
      <c r="P65" s="250">
        <f t="shared" si="31"/>
        <v>15.905449342736688</v>
      </c>
      <c r="Q65" s="104" t="str">
        <f t="shared" si="32"/>
        <v>C</v>
      </c>
      <c r="R65" s="121" t="str">
        <f t="shared" si="33"/>
        <v>B</v>
      </c>
      <c r="S65" s="109">
        <f t="shared" si="34"/>
        <v>4.2</v>
      </c>
      <c r="T65" s="110">
        <f t="shared" si="35"/>
        <v>4.2</v>
      </c>
      <c r="U65" s="110">
        <f t="shared" si="36"/>
        <v>4.2</v>
      </c>
      <c r="V65" s="110">
        <f t="shared" si="37"/>
        <v>2</v>
      </c>
      <c r="W65" s="110">
        <f t="shared" si="38"/>
        <v>2</v>
      </c>
      <c r="X65" s="306">
        <f t="shared" si="39"/>
        <v>3.3200000000000003</v>
      </c>
    </row>
    <row r="66" spans="1:24" x14ac:dyDescent="0.25">
      <c r="A66" s="274">
        <v>18</v>
      </c>
      <c r="B66" s="8" t="s">
        <v>25</v>
      </c>
      <c r="C66" s="51">
        <f>'2022 исходные'!F65</f>
        <v>0.91025641025641024</v>
      </c>
      <c r="D66" s="245">
        <f t="shared" si="23"/>
        <v>0.85587146876438014</v>
      </c>
      <c r="E66" s="85" t="str">
        <f t="shared" si="24"/>
        <v>A</v>
      </c>
      <c r="F66" s="246">
        <f>'2022 исходные'!J65</f>
        <v>0.71830985915492962</v>
      </c>
      <c r="G66" s="245">
        <f t="shared" si="25"/>
        <v>0.64890551148970221</v>
      </c>
      <c r="H66" s="86" t="str">
        <f t="shared" si="26"/>
        <v>A</v>
      </c>
      <c r="I66" s="247">
        <f>'2022 исходные'!M65</f>
        <v>0.64556962025316456</v>
      </c>
      <c r="J66" s="245">
        <f t="shared" si="27"/>
        <v>0.59207172930424223</v>
      </c>
      <c r="K66" s="86" t="str">
        <f t="shared" si="28"/>
        <v>B</v>
      </c>
      <c r="L66" s="264">
        <f>'2022 исходные'!P65</f>
        <v>0.46835443037974683</v>
      </c>
      <c r="M66" s="245">
        <f t="shared" si="29"/>
        <v>0.44690758868312969</v>
      </c>
      <c r="N66" s="86" t="str">
        <f t="shared" si="30"/>
        <v>B</v>
      </c>
      <c r="O66" s="249">
        <f>'2022 исходные'!S65</f>
        <v>16.025316455696203</v>
      </c>
      <c r="P66" s="250">
        <f t="shared" si="31"/>
        <v>15.905449342736688</v>
      </c>
      <c r="Q66" s="86" t="str">
        <f t="shared" si="32"/>
        <v>C</v>
      </c>
      <c r="R66" s="121" t="str">
        <f t="shared" si="33"/>
        <v>B</v>
      </c>
      <c r="S66" s="109">
        <f t="shared" si="34"/>
        <v>4.2</v>
      </c>
      <c r="T66" s="110">
        <f t="shared" si="35"/>
        <v>4.2</v>
      </c>
      <c r="U66" s="110">
        <f t="shared" si="36"/>
        <v>2.5</v>
      </c>
      <c r="V66" s="110">
        <f t="shared" si="37"/>
        <v>2.5</v>
      </c>
      <c r="W66" s="110">
        <f t="shared" si="38"/>
        <v>2</v>
      </c>
      <c r="X66" s="306">
        <f t="shared" si="39"/>
        <v>3.08</v>
      </c>
    </row>
    <row r="67" spans="1:24" ht="15.75" thickBot="1" x14ac:dyDescent="0.3">
      <c r="A67" s="278">
        <v>19</v>
      </c>
      <c r="B67" s="8" t="s">
        <v>26</v>
      </c>
      <c r="C67" s="48">
        <f>'2022 исходные'!F66</f>
        <v>0.81720430107526887</v>
      </c>
      <c r="D67" s="245">
        <f t="shared" si="23"/>
        <v>0.85587146876438014</v>
      </c>
      <c r="E67" s="86" t="str">
        <f t="shared" si="24"/>
        <v>C</v>
      </c>
      <c r="F67" s="246">
        <f>'2022 исходные'!J66</f>
        <v>0.59210526315789469</v>
      </c>
      <c r="G67" s="245">
        <f t="shared" si="25"/>
        <v>0.64890551148970221</v>
      </c>
      <c r="H67" s="86" t="str">
        <f t="shared" si="26"/>
        <v>C</v>
      </c>
      <c r="I67" s="247">
        <f>'2022 исходные'!M66</f>
        <v>0.5376344086021505</v>
      </c>
      <c r="J67" s="245">
        <f t="shared" si="27"/>
        <v>0.59207172930424223</v>
      </c>
      <c r="K67" s="85" t="str">
        <f t="shared" si="28"/>
        <v>C</v>
      </c>
      <c r="L67" s="264">
        <f>'2022 исходные'!P66</f>
        <v>0.5053763440860215</v>
      </c>
      <c r="M67" s="245">
        <f t="shared" si="29"/>
        <v>0.44690758868312969</v>
      </c>
      <c r="N67" s="85" t="str">
        <f t="shared" si="30"/>
        <v>B</v>
      </c>
      <c r="O67" s="249">
        <f>'2022 исходные'!S66</f>
        <v>11.67741935483871</v>
      </c>
      <c r="P67" s="250">
        <f t="shared" si="31"/>
        <v>15.905449342736688</v>
      </c>
      <c r="Q67" s="86" t="str">
        <f t="shared" si="32"/>
        <v>B</v>
      </c>
      <c r="R67" s="121" t="str">
        <f t="shared" si="33"/>
        <v>C</v>
      </c>
      <c r="S67" s="109">
        <f t="shared" si="34"/>
        <v>2</v>
      </c>
      <c r="T67" s="110">
        <f t="shared" si="35"/>
        <v>2</v>
      </c>
      <c r="U67" s="110">
        <f t="shared" si="36"/>
        <v>2</v>
      </c>
      <c r="V67" s="110">
        <f t="shared" si="37"/>
        <v>2.5</v>
      </c>
      <c r="W67" s="110">
        <f t="shared" si="38"/>
        <v>2.5</v>
      </c>
      <c r="X67" s="306">
        <f t="shared" si="39"/>
        <v>2.2000000000000002</v>
      </c>
    </row>
    <row r="68" spans="1:24" ht="15.75" thickBot="1" x14ac:dyDescent="0.3">
      <c r="A68" s="262"/>
      <c r="B68" s="64" t="s">
        <v>106</v>
      </c>
      <c r="C68" s="47">
        <f>AVERAGE(C69:C82)</f>
        <v>0.83765025068467336</v>
      </c>
      <c r="D68" s="76">
        <f t="shared" si="23"/>
        <v>0.85587146876438014</v>
      </c>
      <c r="E68" s="87" t="str">
        <f t="shared" si="24"/>
        <v>C</v>
      </c>
      <c r="F68" s="5">
        <f>AVERAGE(F69:F82)</f>
        <v>0.61049550141254671</v>
      </c>
      <c r="G68" s="76">
        <f t="shared" si="25"/>
        <v>0.64890551148970221</v>
      </c>
      <c r="H68" s="87" t="str">
        <f t="shared" si="26"/>
        <v>C</v>
      </c>
      <c r="I68" s="5">
        <f>AVERAGE(I69:I82)</f>
        <v>0.55126516750780408</v>
      </c>
      <c r="J68" s="76">
        <f t="shared" si="27"/>
        <v>0.59207172930424223</v>
      </c>
      <c r="K68" s="84" t="str">
        <f t="shared" si="28"/>
        <v>C</v>
      </c>
      <c r="L68" s="5">
        <f>AVERAGE(L69:L82)</f>
        <v>0.46181810163428566</v>
      </c>
      <c r="M68" s="76">
        <f t="shared" si="29"/>
        <v>0.44690758868312969</v>
      </c>
      <c r="N68" s="84" t="str">
        <f t="shared" si="30"/>
        <v>B</v>
      </c>
      <c r="O68" s="103">
        <f>AVERAGE(O69:O82)</f>
        <v>15.832668227322545</v>
      </c>
      <c r="P68" s="77">
        <f t="shared" si="31"/>
        <v>15.905449342736688</v>
      </c>
      <c r="Q68" s="87" t="str">
        <f t="shared" si="32"/>
        <v>B</v>
      </c>
      <c r="R68" s="117" t="str">
        <f t="shared" si="33"/>
        <v>C</v>
      </c>
      <c r="S68" s="115">
        <f t="shared" si="34"/>
        <v>2</v>
      </c>
      <c r="T68" s="116">
        <f t="shared" si="35"/>
        <v>2</v>
      </c>
      <c r="U68" s="116">
        <f t="shared" si="36"/>
        <v>2</v>
      </c>
      <c r="V68" s="116">
        <f t="shared" si="37"/>
        <v>2.5</v>
      </c>
      <c r="W68" s="116">
        <f t="shared" si="38"/>
        <v>2.5</v>
      </c>
      <c r="X68" s="305">
        <f t="shared" si="39"/>
        <v>2.2000000000000002</v>
      </c>
    </row>
    <row r="69" spans="1:24" x14ac:dyDescent="0.25">
      <c r="A69" s="273">
        <v>1</v>
      </c>
      <c r="B69" s="8" t="s">
        <v>68</v>
      </c>
      <c r="C69" s="48">
        <f>'2022 исходные'!F68</f>
        <v>0.9</v>
      </c>
      <c r="D69" s="245">
        <f t="shared" si="23"/>
        <v>0.85587146876438014</v>
      </c>
      <c r="E69" s="86" t="str">
        <f t="shared" si="24"/>
        <v>B</v>
      </c>
      <c r="F69" s="41">
        <f>'2022 исходные'!J68</f>
        <v>0.72222222222222221</v>
      </c>
      <c r="G69" s="245">
        <f t="shared" si="25"/>
        <v>0.64890551148970221</v>
      </c>
      <c r="H69" s="86" t="str">
        <f t="shared" si="26"/>
        <v>A</v>
      </c>
      <c r="I69" s="247">
        <f>'2022 исходные'!M68</f>
        <v>0.62222222222222223</v>
      </c>
      <c r="J69" s="245">
        <f t="shared" si="27"/>
        <v>0.59207172930424223</v>
      </c>
      <c r="K69" s="88" t="str">
        <f t="shared" si="28"/>
        <v>B</v>
      </c>
      <c r="L69" s="264">
        <f>'2022 исходные'!P68</f>
        <v>0.4777777777777778</v>
      </c>
      <c r="M69" s="245">
        <f t="shared" si="29"/>
        <v>0.44690758868312969</v>
      </c>
      <c r="N69" s="95" t="str">
        <f t="shared" si="30"/>
        <v>B</v>
      </c>
      <c r="O69" s="249">
        <f>'2022 исходные'!S68</f>
        <v>13.077777777777778</v>
      </c>
      <c r="P69" s="250">
        <f t="shared" si="31"/>
        <v>15.905449342736688</v>
      </c>
      <c r="Q69" s="88" t="str">
        <f t="shared" si="32"/>
        <v>B</v>
      </c>
      <c r="R69" s="118" t="str">
        <f t="shared" ref="R69:R99" si="40">IF(X69&gt;=3.5,"A",IF(X69&gt;=2.5,"B",IF(X69&gt;=1.5,"C","D")))</f>
        <v>B</v>
      </c>
      <c r="S69" s="109">
        <f t="shared" ref="S69:S99" si="41">IF(E69="A",4.2,IF(E69="B",2.5,IF(E69="C",2,1)))</f>
        <v>2.5</v>
      </c>
      <c r="T69" s="110">
        <f t="shared" ref="T69:T99" si="42">IF(H69="A",4.2,IF(H69="B",2.5,IF(H69="C",2,1)))</f>
        <v>4.2</v>
      </c>
      <c r="U69" s="110">
        <f t="shared" ref="U69:U99" si="43">IF(K69="A",4.2,IF(K69="B",2.5,IF(K69="C",2,1)))</f>
        <v>2.5</v>
      </c>
      <c r="V69" s="110">
        <f t="shared" ref="V69:V99" si="44">IF(N69="A",4.2,IF(N69="B",2.5,IF(N69="C",2,1)))</f>
        <v>2.5</v>
      </c>
      <c r="W69" s="110">
        <f t="shared" ref="W69:W99" si="45">IF(Q69="A",4.2,IF(Q69="B",2.5,IF(Q69="C",2,1)))</f>
        <v>2.5</v>
      </c>
      <c r="X69" s="306">
        <f t="shared" ref="X69:X99" si="46">AVERAGE(S69:W69)</f>
        <v>2.84</v>
      </c>
    </row>
    <row r="70" spans="1:24" x14ac:dyDescent="0.25">
      <c r="A70" s="274">
        <v>2</v>
      </c>
      <c r="B70" s="8" t="s">
        <v>67</v>
      </c>
      <c r="C70" s="48">
        <f>'2022 исходные'!F69</f>
        <v>0.77235772357723576</v>
      </c>
      <c r="D70" s="245">
        <f t="shared" ref="D70:D99" si="47">$C$124</f>
        <v>0.85587146876438014</v>
      </c>
      <c r="E70" s="86" t="str">
        <f t="shared" ref="E70:E82" si="48">IF(C70&gt;=$C$125,"A",IF(C70&gt;=$C$126,"B",IF(C70&gt;=$C$127,"C","D")))</f>
        <v>C</v>
      </c>
      <c r="F70" s="41">
        <f>'2022 исходные'!J69</f>
        <v>0.48421052631578948</v>
      </c>
      <c r="G70" s="245">
        <f t="shared" ref="G70:G99" si="49">$F$124</f>
        <v>0.64890551148970221</v>
      </c>
      <c r="H70" s="88" t="str">
        <f t="shared" ref="H70:H81" si="50">IF(F70&gt;=$F$125,"A",IF(F70&gt;=$F$126,"B",IF(F70&gt;=$F$127,"C","D")))</f>
        <v>C</v>
      </c>
      <c r="I70" s="247">
        <f>'2022 исходные'!M69</f>
        <v>0.43220338983050849</v>
      </c>
      <c r="J70" s="245">
        <f t="shared" ref="J70:J99" si="51">$I$124</f>
        <v>0.59207172930424223</v>
      </c>
      <c r="K70" s="85" t="str">
        <f t="shared" ref="K70:K99" si="52">IF(I70&gt;=$I$125,"A",IF(I70&gt;=$I$126,"B",IF(I70&gt;=$I$127,"C","D")))</f>
        <v>C</v>
      </c>
      <c r="L70" s="264">
        <f>'2022 исходные'!P69</f>
        <v>0.48305084745762711</v>
      </c>
      <c r="M70" s="245">
        <f t="shared" ref="M70:M99" si="53">$L$124</f>
        <v>0.44690758868312969</v>
      </c>
      <c r="N70" s="86" t="str">
        <f t="shared" ref="N70:N99" si="54">IF(L70&gt;=$L$125,"A",IF(L70&gt;=$L$126,"B",IF(L70&gt;=$L$127,"C","D")))</f>
        <v>B</v>
      </c>
      <c r="O70" s="249">
        <f>'2022 исходные'!S69</f>
        <v>9.8728813559322042</v>
      </c>
      <c r="P70" s="250">
        <f t="shared" ref="P70:P99" si="55">$O$124</f>
        <v>15.905449342736688</v>
      </c>
      <c r="Q70" s="86" t="str">
        <f t="shared" ref="Q70:Q102" si="56">IF(O70&lt;=$O$125,"A",IF(O70&lt;=$O$126,"B",IF(O70&lt;=$O$127,"C","D")))</f>
        <v>A</v>
      </c>
      <c r="R70" s="120" t="str">
        <f t="shared" si="40"/>
        <v>B</v>
      </c>
      <c r="S70" s="109">
        <f t="shared" si="41"/>
        <v>2</v>
      </c>
      <c r="T70" s="110">
        <f t="shared" si="42"/>
        <v>2</v>
      </c>
      <c r="U70" s="110">
        <f t="shared" si="43"/>
        <v>2</v>
      </c>
      <c r="V70" s="110">
        <f t="shared" si="44"/>
        <v>2.5</v>
      </c>
      <c r="W70" s="110">
        <f t="shared" si="45"/>
        <v>4.2</v>
      </c>
      <c r="X70" s="306">
        <f t="shared" si="46"/>
        <v>2.54</v>
      </c>
    </row>
    <row r="71" spans="1:24" x14ac:dyDescent="0.25">
      <c r="A71" s="274">
        <v>3</v>
      </c>
      <c r="B71" s="8" t="s">
        <v>27</v>
      </c>
      <c r="C71" s="48">
        <f>'2022 исходные'!F70</f>
        <v>0.80180180180180183</v>
      </c>
      <c r="D71" s="245">
        <f t="shared" si="47"/>
        <v>0.85587146876438014</v>
      </c>
      <c r="E71" s="86" t="str">
        <f t="shared" si="48"/>
        <v>C</v>
      </c>
      <c r="F71" s="40">
        <f>'2022 исходные'!J70</f>
        <v>0.5056179775280899</v>
      </c>
      <c r="G71" s="245">
        <f t="shared" si="49"/>
        <v>0.64890551148970221</v>
      </c>
      <c r="H71" s="86" t="str">
        <f t="shared" si="50"/>
        <v>C</v>
      </c>
      <c r="I71" s="247">
        <f>'2022 исходные'!M70</f>
        <v>0.48076923076923078</v>
      </c>
      <c r="J71" s="245">
        <f t="shared" si="51"/>
        <v>0.59207172930424223</v>
      </c>
      <c r="K71" s="86" t="str">
        <f t="shared" si="52"/>
        <v>C</v>
      </c>
      <c r="L71" s="264">
        <f>'2022 исходные'!P70</f>
        <v>0.50961538461538458</v>
      </c>
      <c r="M71" s="245">
        <f t="shared" si="53"/>
        <v>0.44690758868312969</v>
      </c>
      <c r="N71" s="88" t="str">
        <f t="shared" si="54"/>
        <v>B</v>
      </c>
      <c r="O71" s="249">
        <f>'2022 исходные'!S70</f>
        <v>15.557692307692308</v>
      </c>
      <c r="P71" s="250">
        <f t="shared" si="55"/>
        <v>15.905449342736688</v>
      </c>
      <c r="Q71" s="86" t="str">
        <f t="shared" si="56"/>
        <v>B</v>
      </c>
      <c r="R71" s="124" t="str">
        <f t="shared" si="40"/>
        <v>C</v>
      </c>
      <c r="S71" s="109">
        <f t="shared" si="41"/>
        <v>2</v>
      </c>
      <c r="T71" s="110">
        <f t="shared" si="42"/>
        <v>2</v>
      </c>
      <c r="U71" s="110">
        <f t="shared" si="43"/>
        <v>2</v>
      </c>
      <c r="V71" s="110">
        <f t="shared" si="44"/>
        <v>2.5</v>
      </c>
      <c r="W71" s="110">
        <f t="shared" si="45"/>
        <v>2.5</v>
      </c>
      <c r="X71" s="306">
        <f t="shared" si="46"/>
        <v>2.2000000000000002</v>
      </c>
    </row>
    <row r="72" spans="1:24" x14ac:dyDescent="0.25">
      <c r="A72" s="274">
        <v>4</v>
      </c>
      <c r="B72" s="8" t="s">
        <v>157</v>
      </c>
      <c r="C72" s="48">
        <f>'2022 исходные'!F71</f>
        <v>0.85483870967741937</v>
      </c>
      <c r="D72" s="245">
        <f t="shared" si="47"/>
        <v>0.85587146876438014</v>
      </c>
      <c r="E72" s="85" t="str">
        <f t="shared" si="48"/>
        <v>C</v>
      </c>
      <c r="F72" s="40">
        <f>'2022 исходные'!J71</f>
        <v>0.67924528301886788</v>
      </c>
      <c r="G72" s="245">
        <f t="shared" si="49"/>
        <v>0.64890551148970221</v>
      </c>
      <c r="H72" s="86" t="str">
        <f t="shared" si="50"/>
        <v>B</v>
      </c>
      <c r="I72" s="247">
        <f>'2022 исходные'!M71</f>
        <v>0.5757575757575758</v>
      </c>
      <c r="J72" s="245">
        <f t="shared" si="51"/>
        <v>0.59207172930424223</v>
      </c>
      <c r="K72" s="86" t="str">
        <f t="shared" si="52"/>
        <v>C</v>
      </c>
      <c r="L72" s="264">
        <f>'2022 исходные'!P71</f>
        <v>0.37878787878787878</v>
      </c>
      <c r="M72" s="245">
        <f t="shared" si="53"/>
        <v>0.44690758868312969</v>
      </c>
      <c r="N72" s="95" t="str">
        <f t="shared" si="54"/>
        <v>C</v>
      </c>
      <c r="O72" s="249">
        <f>'2022 исходные'!S71</f>
        <v>12.454545454545455</v>
      </c>
      <c r="P72" s="250">
        <f t="shared" si="55"/>
        <v>15.905449342736688</v>
      </c>
      <c r="Q72" s="86" t="str">
        <f t="shared" si="56"/>
        <v>B</v>
      </c>
      <c r="R72" s="119" t="str">
        <f t="shared" si="40"/>
        <v>C</v>
      </c>
      <c r="S72" s="109">
        <f t="shared" si="41"/>
        <v>2</v>
      </c>
      <c r="T72" s="110">
        <f t="shared" si="42"/>
        <v>2.5</v>
      </c>
      <c r="U72" s="110">
        <f t="shared" si="43"/>
        <v>2</v>
      </c>
      <c r="V72" s="110">
        <f t="shared" si="44"/>
        <v>2</v>
      </c>
      <c r="W72" s="110">
        <f t="shared" si="45"/>
        <v>2.5</v>
      </c>
      <c r="X72" s="306">
        <f t="shared" si="46"/>
        <v>2.2000000000000002</v>
      </c>
    </row>
    <row r="73" spans="1:24" x14ac:dyDescent="0.25">
      <c r="A73" s="274">
        <v>5</v>
      </c>
      <c r="B73" s="8" t="s">
        <v>65</v>
      </c>
      <c r="C73" s="48">
        <f>'2022 исходные'!F72</f>
        <v>0.87931034482758619</v>
      </c>
      <c r="D73" s="245">
        <f t="shared" si="47"/>
        <v>0.85587146876438014</v>
      </c>
      <c r="E73" s="86" t="str">
        <f t="shared" si="48"/>
        <v>B</v>
      </c>
      <c r="F73" s="40">
        <f>'2022 исходные'!J72</f>
        <v>0.68627450980392157</v>
      </c>
      <c r="G73" s="245">
        <f t="shared" si="49"/>
        <v>0.64890551148970221</v>
      </c>
      <c r="H73" s="85" t="str">
        <f t="shared" si="50"/>
        <v>B</v>
      </c>
      <c r="I73" s="247">
        <f>'2022 исходные'!M72</f>
        <v>0.65079365079365081</v>
      </c>
      <c r="J73" s="245">
        <f t="shared" si="51"/>
        <v>0.59207172930424223</v>
      </c>
      <c r="K73" s="86" t="str">
        <f t="shared" si="52"/>
        <v>B</v>
      </c>
      <c r="L73" s="264">
        <f>'2022 исходные'!P72</f>
        <v>0.52380952380952384</v>
      </c>
      <c r="M73" s="245">
        <f t="shared" si="53"/>
        <v>0.44690758868312969</v>
      </c>
      <c r="N73" s="95" t="str">
        <f t="shared" si="54"/>
        <v>B</v>
      </c>
      <c r="O73" s="249">
        <f>'2022 исходные'!S72</f>
        <v>15.634920634920634</v>
      </c>
      <c r="P73" s="250">
        <f t="shared" si="55"/>
        <v>15.905449342736688</v>
      </c>
      <c r="Q73" s="104" t="str">
        <f t="shared" si="56"/>
        <v>B</v>
      </c>
      <c r="R73" s="121" t="str">
        <f t="shared" si="40"/>
        <v>B</v>
      </c>
      <c r="S73" s="109">
        <f t="shared" si="41"/>
        <v>2.5</v>
      </c>
      <c r="T73" s="110">
        <f t="shared" si="42"/>
        <v>2.5</v>
      </c>
      <c r="U73" s="110">
        <f t="shared" si="43"/>
        <v>2.5</v>
      </c>
      <c r="V73" s="110">
        <f t="shared" si="44"/>
        <v>2.5</v>
      </c>
      <c r="W73" s="110">
        <f t="shared" si="45"/>
        <v>2.5</v>
      </c>
      <c r="X73" s="306">
        <f t="shared" si="46"/>
        <v>2.5</v>
      </c>
    </row>
    <row r="74" spans="1:24" x14ac:dyDescent="0.25">
      <c r="A74" s="274">
        <v>6</v>
      </c>
      <c r="B74" s="8" t="s">
        <v>28</v>
      </c>
      <c r="C74" s="48">
        <f>'2022 исходные'!F73</f>
        <v>0.84210526315789469</v>
      </c>
      <c r="D74" s="245">
        <f t="shared" si="47"/>
        <v>0.85587146876438014</v>
      </c>
      <c r="E74" s="85" t="str">
        <f t="shared" si="48"/>
        <v>C</v>
      </c>
      <c r="F74" s="40">
        <f>'2022 исходные'!J73</f>
        <v>0.54166666666666663</v>
      </c>
      <c r="G74" s="245">
        <f t="shared" si="49"/>
        <v>0.64890551148970221</v>
      </c>
      <c r="H74" s="86" t="str">
        <f t="shared" si="50"/>
        <v>C</v>
      </c>
      <c r="I74" s="247">
        <f>'2022 исходные'!M73</f>
        <v>0.49122807017543857</v>
      </c>
      <c r="J74" s="245">
        <f t="shared" si="51"/>
        <v>0.59207172930424223</v>
      </c>
      <c r="K74" s="86" t="str">
        <f t="shared" si="52"/>
        <v>C</v>
      </c>
      <c r="L74" s="264">
        <f>'2022 исходные'!P73</f>
        <v>0.49122807017543857</v>
      </c>
      <c r="M74" s="245">
        <f t="shared" si="53"/>
        <v>0.44690758868312969</v>
      </c>
      <c r="N74" s="86" t="str">
        <f t="shared" si="54"/>
        <v>B</v>
      </c>
      <c r="O74" s="249">
        <f>'2022 исходные'!S73</f>
        <v>17.789473684210527</v>
      </c>
      <c r="P74" s="250">
        <f t="shared" si="55"/>
        <v>15.905449342736688</v>
      </c>
      <c r="Q74" s="86" t="str">
        <f t="shared" si="56"/>
        <v>C</v>
      </c>
      <c r="R74" s="121" t="str">
        <f t="shared" si="40"/>
        <v>C</v>
      </c>
      <c r="S74" s="109">
        <f t="shared" si="41"/>
        <v>2</v>
      </c>
      <c r="T74" s="110">
        <f t="shared" si="42"/>
        <v>2</v>
      </c>
      <c r="U74" s="110">
        <f t="shared" si="43"/>
        <v>2</v>
      </c>
      <c r="V74" s="110">
        <f t="shared" si="44"/>
        <v>2.5</v>
      </c>
      <c r="W74" s="110">
        <f t="shared" si="45"/>
        <v>2</v>
      </c>
      <c r="X74" s="306">
        <f t="shared" si="46"/>
        <v>2.1</v>
      </c>
    </row>
    <row r="75" spans="1:24" x14ac:dyDescent="0.25">
      <c r="A75" s="274">
        <v>7</v>
      </c>
      <c r="B75" s="8" t="s">
        <v>29</v>
      </c>
      <c r="C75" s="48">
        <f>'2022 исходные'!F74</f>
        <v>0.81818181818181823</v>
      </c>
      <c r="D75" s="245">
        <f t="shared" si="47"/>
        <v>0.85587146876438014</v>
      </c>
      <c r="E75" s="86" t="str">
        <f t="shared" si="48"/>
        <v>C</v>
      </c>
      <c r="F75" s="40">
        <f>'2022 исходные'!J74</f>
        <v>0.62222222222222223</v>
      </c>
      <c r="G75" s="245">
        <f t="shared" si="49"/>
        <v>0.64890551148970221</v>
      </c>
      <c r="H75" s="88" t="str">
        <f t="shared" si="50"/>
        <v>C</v>
      </c>
      <c r="I75" s="247">
        <f>'2022 исходные'!M74</f>
        <v>0.57999999999999996</v>
      </c>
      <c r="J75" s="245">
        <f t="shared" si="51"/>
        <v>0.59207172930424223</v>
      </c>
      <c r="K75" s="85" t="str">
        <f t="shared" si="52"/>
        <v>C</v>
      </c>
      <c r="L75" s="264">
        <f>'2022 исходные'!P74</f>
        <v>0.38</v>
      </c>
      <c r="M75" s="245">
        <f t="shared" si="53"/>
        <v>0.44690758868312969</v>
      </c>
      <c r="N75" s="85" t="str">
        <f t="shared" si="54"/>
        <v>C</v>
      </c>
      <c r="O75" s="249">
        <f>'2022 исходные'!S74</f>
        <v>19.7</v>
      </c>
      <c r="P75" s="250">
        <f t="shared" si="55"/>
        <v>15.905449342736688</v>
      </c>
      <c r="Q75" s="85" t="str">
        <f t="shared" si="56"/>
        <v>C</v>
      </c>
      <c r="R75" s="121" t="str">
        <f t="shared" si="40"/>
        <v>C</v>
      </c>
      <c r="S75" s="109">
        <f t="shared" si="41"/>
        <v>2</v>
      </c>
      <c r="T75" s="110">
        <f t="shared" si="42"/>
        <v>2</v>
      </c>
      <c r="U75" s="110">
        <f t="shared" si="43"/>
        <v>2</v>
      </c>
      <c r="V75" s="110">
        <f t="shared" si="44"/>
        <v>2</v>
      </c>
      <c r="W75" s="110">
        <f t="shared" si="45"/>
        <v>2</v>
      </c>
      <c r="X75" s="306">
        <f t="shared" si="46"/>
        <v>2</v>
      </c>
    </row>
    <row r="76" spans="1:24" x14ac:dyDescent="0.25">
      <c r="A76" s="274">
        <v>8</v>
      </c>
      <c r="B76" s="8" t="s">
        <v>30</v>
      </c>
      <c r="C76" s="48">
        <f>'2022 исходные'!F75</f>
        <v>0.82051282051282048</v>
      </c>
      <c r="D76" s="245">
        <f t="shared" si="47"/>
        <v>0.85587146876438014</v>
      </c>
      <c r="E76" s="86" t="str">
        <f t="shared" si="48"/>
        <v>C</v>
      </c>
      <c r="F76" s="40">
        <f>'2022 исходные'!J75</f>
        <v>0.71875</v>
      </c>
      <c r="G76" s="245">
        <f t="shared" si="49"/>
        <v>0.64890551148970221</v>
      </c>
      <c r="H76" s="86" t="str">
        <f t="shared" si="50"/>
        <v>A</v>
      </c>
      <c r="I76" s="247">
        <f>'2022 исходные'!M75</f>
        <v>0.63291139240506333</v>
      </c>
      <c r="J76" s="245">
        <f t="shared" si="51"/>
        <v>0.59207172930424223</v>
      </c>
      <c r="K76" s="85" t="str">
        <f t="shared" si="52"/>
        <v>B</v>
      </c>
      <c r="L76" s="264">
        <f>'2022 исходные'!P75</f>
        <v>0.55696202531645567</v>
      </c>
      <c r="M76" s="245">
        <f t="shared" si="53"/>
        <v>0.44690758868312969</v>
      </c>
      <c r="N76" s="85" t="str">
        <f t="shared" si="54"/>
        <v>B</v>
      </c>
      <c r="O76" s="249">
        <f>'2022 исходные'!S75</f>
        <v>20.265822784810126</v>
      </c>
      <c r="P76" s="250">
        <f t="shared" si="55"/>
        <v>15.905449342736688</v>
      </c>
      <c r="Q76" s="85" t="str">
        <f t="shared" si="56"/>
        <v>C</v>
      </c>
      <c r="R76" s="121" t="str">
        <f t="shared" si="40"/>
        <v>B</v>
      </c>
      <c r="S76" s="109">
        <f t="shared" si="41"/>
        <v>2</v>
      </c>
      <c r="T76" s="110">
        <f t="shared" si="42"/>
        <v>4.2</v>
      </c>
      <c r="U76" s="110">
        <f t="shared" si="43"/>
        <v>2.5</v>
      </c>
      <c r="V76" s="110">
        <f t="shared" si="44"/>
        <v>2.5</v>
      </c>
      <c r="W76" s="110">
        <f t="shared" si="45"/>
        <v>2</v>
      </c>
      <c r="X76" s="306">
        <f t="shared" si="46"/>
        <v>2.6399999999999997</v>
      </c>
    </row>
    <row r="77" spans="1:24" x14ac:dyDescent="0.25">
      <c r="A77" s="274">
        <v>9</v>
      </c>
      <c r="B77" s="8" t="s">
        <v>14</v>
      </c>
      <c r="C77" s="48">
        <f>'2022 исходные'!F76</f>
        <v>0.84782608695652173</v>
      </c>
      <c r="D77" s="245">
        <f t="shared" si="47"/>
        <v>0.85587146876438014</v>
      </c>
      <c r="E77" s="86" t="str">
        <f t="shared" si="48"/>
        <v>C</v>
      </c>
      <c r="F77" s="40">
        <f>'2022 исходные'!J76</f>
        <v>0.58974358974358976</v>
      </c>
      <c r="G77" s="245">
        <f t="shared" si="49"/>
        <v>0.64890551148970221</v>
      </c>
      <c r="H77" s="88" t="str">
        <f t="shared" si="50"/>
        <v>C</v>
      </c>
      <c r="I77" s="247">
        <f>'2022 исходные'!M76</f>
        <v>0.46938775510204084</v>
      </c>
      <c r="J77" s="245">
        <f t="shared" si="51"/>
        <v>0.59207172930424223</v>
      </c>
      <c r="K77" s="85" t="str">
        <f t="shared" si="52"/>
        <v>C</v>
      </c>
      <c r="L77" s="264">
        <f>'2022 исходные'!P76</f>
        <v>0.36734693877551028</v>
      </c>
      <c r="M77" s="245">
        <f t="shared" si="53"/>
        <v>0.44690758868312969</v>
      </c>
      <c r="N77" s="85" t="str">
        <f t="shared" si="54"/>
        <v>C</v>
      </c>
      <c r="O77" s="249">
        <f>'2022 исходные'!S76</f>
        <v>14.918367346938776</v>
      </c>
      <c r="P77" s="250">
        <f t="shared" si="55"/>
        <v>15.905449342736688</v>
      </c>
      <c r="Q77" s="85" t="str">
        <f t="shared" si="56"/>
        <v>B</v>
      </c>
      <c r="R77" s="121" t="str">
        <f t="shared" si="40"/>
        <v>C</v>
      </c>
      <c r="S77" s="109">
        <f t="shared" si="41"/>
        <v>2</v>
      </c>
      <c r="T77" s="110">
        <f t="shared" si="42"/>
        <v>2</v>
      </c>
      <c r="U77" s="110">
        <f t="shared" si="43"/>
        <v>2</v>
      </c>
      <c r="V77" s="110">
        <f t="shared" si="44"/>
        <v>2</v>
      </c>
      <c r="W77" s="110">
        <f t="shared" si="45"/>
        <v>2.5</v>
      </c>
      <c r="X77" s="306">
        <f t="shared" si="46"/>
        <v>2.1</v>
      </c>
    </row>
    <row r="78" spans="1:24" x14ac:dyDescent="0.25">
      <c r="A78" s="274">
        <v>10</v>
      </c>
      <c r="B78" s="8" t="s">
        <v>158</v>
      </c>
      <c r="C78" s="48">
        <f>'2022 исходные'!F77</f>
        <v>0.84297520661157022</v>
      </c>
      <c r="D78" s="245">
        <f t="shared" si="47"/>
        <v>0.85587146876438014</v>
      </c>
      <c r="E78" s="86" t="str">
        <f t="shared" si="48"/>
        <v>C</v>
      </c>
      <c r="F78" s="40">
        <f>'2022 исходные'!J77</f>
        <v>0.77450980392156865</v>
      </c>
      <c r="G78" s="245">
        <f t="shared" si="49"/>
        <v>0.64890551148970221</v>
      </c>
      <c r="H78" s="86" t="str">
        <f t="shared" si="50"/>
        <v>A</v>
      </c>
      <c r="I78" s="247">
        <f>'2022 исходные'!M77</f>
        <v>0.72033898305084743</v>
      </c>
      <c r="J78" s="245">
        <f t="shared" si="51"/>
        <v>0.59207172930424223</v>
      </c>
      <c r="K78" s="86" t="str">
        <f t="shared" si="52"/>
        <v>A</v>
      </c>
      <c r="L78" s="264">
        <f>'2022 исходные'!P77</f>
        <v>0.3135593220338983</v>
      </c>
      <c r="M78" s="245">
        <f t="shared" si="53"/>
        <v>0.44690758868312969</v>
      </c>
      <c r="N78" s="86" t="str">
        <f t="shared" si="54"/>
        <v>C</v>
      </c>
      <c r="O78" s="249">
        <f>'2022 исходные'!S77</f>
        <v>18.211864406779661</v>
      </c>
      <c r="P78" s="250">
        <f t="shared" si="55"/>
        <v>15.905449342736688</v>
      </c>
      <c r="Q78" s="86" t="str">
        <f t="shared" si="56"/>
        <v>C</v>
      </c>
      <c r="R78" s="119" t="str">
        <f t="shared" si="40"/>
        <v>B</v>
      </c>
      <c r="S78" s="109">
        <f t="shared" si="41"/>
        <v>2</v>
      </c>
      <c r="T78" s="110">
        <f t="shared" si="42"/>
        <v>4.2</v>
      </c>
      <c r="U78" s="110">
        <f t="shared" si="43"/>
        <v>4.2</v>
      </c>
      <c r="V78" s="110">
        <f t="shared" si="44"/>
        <v>2</v>
      </c>
      <c r="W78" s="110">
        <f t="shared" si="45"/>
        <v>2</v>
      </c>
      <c r="X78" s="306">
        <f t="shared" si="46"/>
        <v>2.88</v>
      </c>
    </row>
    <row r="79" spans="1:24" x14ac:dyDescent="0.25">
      <c r="A79" s="274">
        <v>11</v>
      </c>
      <c r="B79" s="9" t="s">
        <v>31</v>
      </c>
      <c r="C79" s="49">
        <f>'2022 исходные'!F78</f>
        <v>0.86301369863013699</v>
      </c>
      <c r="D79" s="265">
        <f t="shared" si="47"/>
        <v>0.85587146876438014</v>
      </c>
      <c r="E79" s="90" t="str">
        <f t="shared" si="48"/>
        <v>B</v>
      </c>
      <c r="F79" s="42">
        <f>'2022 исходные'!J78</f>
        <v>0.47619047619047616</v>
      </c>
      <c r="G79" s="265">
        <f t="shared" si="49"/>
        <v>0.64890551148970221</v>
      </c>
      <c r="H79" s="92" t="str">
        <f t="shared" si="50"/>
        <v>C</v>
      </c>
      <c r="I79" s="267">
        <f>'2022 исходные'!M78</f>
        <v>0.47222222222222221</v>
      </c>
      <c r="J79" s="265">
        <f t="shared" si="51"/>
        <v>0.59207172930424223</v>
      </c>
      <c r="K79" s="92" t="str">
        <f t="shared" si="52"/>
        <v>C</v>
      </c>
      <c r="L79" s="268">
        <f>'2022 исходные'!P78</f>
        <v>0.54166666666666663</v>
      </c>
      <c r="M79" s="265">
        <f t="shared" si="53"/>
        <v>0.44690758868312969</v>
      </c>
      <c r="N79" s="90" t="str">
        <f t="shared" si="54"/>
        <v>B</v>
      </c>
      <c r="O79" s="271">
        <f>'2022 исходные'!S78</f>
        <v>21.055555555555557</v>
      </c>
      <c r="P79" s="270">
        <f t="shared" si="55"/>
        <v>15.905449342736688</v>
      </c>
      <c r="Q79" s="104" t="str">
        <f t="shared" si="56"/>
        <v>C</v>
      </c>
      <c r="R79" s="132" t="str">
        <f t="shared" si="40"/>
        <v>C</v>
      </c>
      <c r="S79" s="111">
        <f t="shared" si="41"/>
        <v>2.5</v>
      </c>
      <c r="T79" s="112">
        <f t="shared" si="42"/>
        <v>2</v>
      </c>
      <c r="U79" s="112">
        <f t="shared" si="43"/>
        <v>2</v>
      </c>
      <c r="V79" s="112">
        <f t="shared" si="44"/>
        <v>2.5</v>
      </c>
      <c r="W79" s="112">
        <f t="shared" si="45"/>
        <v>2</v>
      </c>
      <c r="X79" s="304">
        <f t="shared" si="46"/>
        <v>2.2000000000000002</v>
      </c>
    </row>
    <row r="80" spans="1:24" x14ac:dyDescent="0.25">
      <c r="A80" s="274">
        <v>12</v>
      </c>
      <c r="B80" s="8" t="s">
        <v>143</v>
      </c>
      <c r="C80" s="51">
        <f>'2022 исходные'!F79</f>
        <v>0.79545454545454541</v>
      </c>
      <c r="D80" s="245">
        <f t="shared" si="47"/>
        <v>0.85587146876438014</v>
      </c>
      <c r="E80" s="86" t="str">
        <f t="shared" si="48"/>
        <v>C</v>
      </c>
      <c r="F80" s="41">
        <f>'2022 исходные'!J79</f>
        <v>0.48571428571428571</v>
      </c>
      <c r="G80" s="245">
        <f t="shared" si="49"/>
        <v>0.64890551148970221</v>
      </c>
      <c r="H80" s="86" t="str">
        <f t="shared" si="50"/>
        <v>C</v>
      </c>
      <c r="I80" s="247">
        <f>'2022 исходные'!M79</f>
        <v>0.44262295081967212</v>
      </c>
      <c r="J80" s="245">
        <f t="shared" si="51"/>
        <v>0.59207172930424223</v>
      </c>
      <c r="K80" s="86" t="str">
        <f t="shared" si="52"/>
        <v>C</v>
      </c>
      <c r="L80" s="264">
        <f>'2022 исходные'!P79</f>
        <v>0.52459016393442626</v>
      </c>
      <c r="M80" s="245">
        <f t="shared" si="53"/>
        <v>0.44690758868312969</v>
      </c>
      <c r="N80" s="85" t="str">
        <f t="shared" si="54"/>
        <v>B</v>
      </c>
      <c r="O80" s="249">
        <f>'2022 исходные'!S79</f>
        <v>13.78688524590164</v>
      </c>
      <c r="P80" s="250">
        <f t="shared" si="55"/>
        <v>15.905449342736688</v>
      </c>
      <c r="Q80" s="86" t="str">
        <f t="shared" si="56"/>
        <v>B</v>
      </c>
      <c r="R80" s="121" t="str">
        <f t="shared" ref="R80:R81" si="57">IF(X80&gt;=3.5,"A",IF(X80&gt;=2.5,"B",IF(X80&gt;=1.5,"C","D")))</f>
        <v>C</v>
      </c>
      <c r="S80" s="109">
        <f t="shared" ref="S80:S81" si="58">IF(E80="A",4.2,IF(E80="B",2.5,IF(E80="C",2,1)))</f>
        <v>2</v>
      </c>
      <c r="T80" s="110">
        <f t="shared" ref="T80:T81" si="59">IF(H80="A",4.2,IF(H80="B",2.5,IF(H80="C",2,1)))</f>
        <v>2</v>
      </c>
      <c r="U80" s="110">
        <f t="shared" ref="U80:U81" si="60">IF(K80="A",4.2,IF(K80="B",2.5,IF(K80="C",2,1)))</f>
        <v>2</v>
      </c>
      <c r="V80" s="110">
        <f t="shared" ref="V80:V81" si="61">IF(N80="A",4.2,IF(N80="B",2.5,IF(N80="C",2,1)))</f>
        <v>2.5</v>
      </c>
      <c r="W80" s="110">
        <f t="shared" ref="W80:W81" si="62">IF(Q80="A",4.2,IF(Q80="B",2.5,IF(Q80="C",2,1)))</f>
        <v>2.5</v>
      </c>
      <c r="X80" s="306">
        <f t="shared" ref="X80:X81" si="63">AVERAGE(S80:W80)</f>
        <v>2.2000000000000002</v>
      </c>
    </row>
    <row r="81" spans="1:24" x14ac:dyDescent="0.25">
      <c r="A81" s="274">
        <v>13</v>
      </c>
      <c r="B81" s="8" t="s">
        <v>66</v>
      </c>
      <c r="C81" s="48">
        <f>'2022 исходные'!F80</f>
        <v>0.8970588235294118</v>
      </c>
      <c r="D81" s="245">
        <f t="shared" si="47"/>
        <v>0.85587146876438014</v>
      </c>
      <c r="E81" s="86" t="str">
        <f t="shared" si="48"/>
        <v>B</v>
      </c>
      <c r="F81" s="40">
        <f>'2022 исходные'!J80</f>
        <v>0.78688524590163933</v>
      </c>
      <c r="G81" s="245">
        <f t="shared" si="49"/>
        <v>0.64890551148970221</v>
      </c>
      <c r="H81" s="85" t="str">
        <f t="shared" si="50"/>
        <v>A</v>
      </c>
      <c r="I81" s="247">
        <f>'2022 исходные'!M80</f>
        <v>0.72058823529411764</v>
      </c>
      <c r="J81" s="245">
        <f t="shared" si="51"/>
        <v>0.59207172930424223</v>
      </c>
      <c r="K81" s="86" t="str">
        <f t="shared" si="52"/>
        <v>A</v>
      </c>
      <c r="L81" s="264">
        <f>'2022 исходные'!P80</f>
        <v>0.39705882352941174</v>
      </c>
      <c r="M81" s="245">
        <f t="shared" si="53"/>
        <v>0.44690758868312969</v>
      </c>
      <c r="N81" s="86" t="str">
        <f t="shared" si="54"/>
        <v>C</v>
      </c>
      <c r="O81" s="249">
        <f>'2022 исходные'!S80</f>
        <v>13.838235294117647</v>
      </c>
      <c r="P81" s="250">
        <f t="shared" si="55"/>
        <v>15.905449342736688</v>
      </c>
      <c r="Q81" s="86" t="str">
        <f t="shared" si="56"/>
        <v>B</v>
      </c>
      <c r="R81" s="121" t="str">
        <f t="shared" si="57"/>
        <v>B</v>
      </c>
      <c r="S81" s="109">
        <f t="shared" si="58"/>
        <v>2.5</v>
      </c>
      <c r="T81" s="110">
        <f t="shared" si="59"/>
        <v>4.2</v>
      </c>
      <c r="U81" s="110">
        <f t="shared" si="60"/>
        <v>4.2</v>
      </c>
      <c r="V81" s="110">
        <f t="shared" si="61"/>
        <v>2</v>
      </c>
      <c r="W81" s="110">
        <f t="shared" si="62"/>
        <v>2.5</v>
      </c>
      <c r="X81" s="306">
        <f t="shared" si="63"/>
        <v>3.08</v>
      </c>
    </row>
    <row r="82" spans="1:24" ht="15.75" thickBot="1" x14ac:dyDescent="0.3">
      <c r="A82" s="274">
        <v>14</v>
      </c>
      <c r="B82" s="9" t="s">
        <v>173</v>
      </c>
      <c r="C82" s="49">
        <f>'2022 исходные'!F81</f>
        <v>0.79166666666666663</v>
      </c>
      <c r="D82" s="265">
        <f t="shared" si="47"/>
        <v>0.85587146876438014</v>
      </c>
      <c r="E82" s="90" t="str">
        <f t="shared" si="48"/>
        <v>C</v>
      </c>
      <c r="F82" s="42">
        <f>'2022 исходные'!J81</f>
        <v>0.47368421052631576</v>
      </c>
      <c r="G82" s="265">
        <f t="shared" si="49"/>
        <v>0.64890551148970221</v>
      </c>
      <c r="H82" s="90" t="str">
        <f t="shared" ref="H82" si="64">IF(F82&gt;=$F$125,"A",IF(F82&gt;=$F$126,"B",IF(F82&gt;=$F$127,"C","D")))</f>
        <v>C</v>
      </c>
      <c r="I82" s="267">
        <f>'2022 исходные'!M81</f>
        <v>0.42666666666666669</v>
      </c>
      <c r="J82" s="265">
        <f t="shared" si="51"/>
        <v>0.59207172930424223</v>
      </c>
      <c r="K82" s="86" t="str">
        <f t="shared" ref="K82" si="65">IF(I82&gt;=$I$125,"A",IF(I82&gt;=$I$126,"B",IF(I82&gt;=$I$127,"C","D")))</f>
        <v>C</v>
      </c>
      <c r="L82" s="268">
        <f>'2022 исходные'!P81</f>
        <v>0.52</v>
      </c>
      <c r="M82" s="265">
        <f t="shared" si="53"/>
        <v>0.44690758868312969</v>
      </c>
      <c r="N82" s="101" t="str">
        <f t="shared" ref="N82" si="66">IF(L82&gt;=$L$125,"A",IF(L82&gt;=$L$126,"B",IF(L82&gt;=$L$127,"C","D")))</f>
        <v>B</v>
      </c>
      <c r="O82" s="271">
        <f>'2022 исходные'!S81</f>
        <v>15.493333333333334</v>
      </c>
      <c r="P82" s="270">
        <f t="shared" si="55"/>
        <v>15.905449342736688</v>
      </c>
      <c r="Q82" s="85" t="str">
        <f t="shared" ref="Q82" si="67">IF(O82&lt;=$O$125,"A",IF(O82&lt;=$O$126,"B",IF(O82&lt;=$O$127,"C","D")))</f>
        <v>B</v>
      </c>
      <c r="R82" s="119" t="str">
        <f t="shared" ref="R82" si="68">IF(X82&gt;=3.5,"A",IF(X82&gt;=2.5,"B",IF(X82&gt;=1.5,"C","D")))</f>
        <v>C</v>
      </c>
      <c r="S82" s="111">
        <f t="shared" ref="S82" si="69">IF(E82="A",4.2,IF(E82="B",2.5,IF(E82="C",2,1)))</f>
        <v>2</v>
      </c>
      <c r="T82" s="112">
        <f t="shared" ref="T82" si="70">IF(H82="A",4.2,IF(H82="B",2.5,IF(H82="C",2,1)))</f>
        <v>2</v>
      </c>
      <c r="U82" s="112">
        <f t="shared" si="43"/>
        <v>2</v>
      </c>
      <c r="V82" s="112">
        <f t="shared" si="44"/>
        <v>2.5</v>
      </c>
      <c r="W82" s="112">
        <f t="shared" si="45"/>
        <v>2.5</v>
      </c>
      <c r="X82" s="304">
        <f t="shared" si="46"/>
        <v>2.2000000000000002</v>
      </c>
    </row>
    <row r="83" spans="1:24" ht="15.75" thickBot="1" x14ac:dyDescent="0.3">
      <c r="A83" s="243"/>
      <c r="B83" s="65" t="s">
        <v>107</v>
      </c>
      <c r="C83" s="50">
        <f>AVERAGE(C84:C113)</f>
        <v>0.85304175675083138</v>
      </c>
      <c r="D83" s="76">
        <f t="shared" si="47"/>
        <v>0.85587146876438014</v>
      </c>
      <c r="E83" s="87" t="str">
        <f t="shared" ref="E83:E99" si="71">IF(C83&gt;=$C$125,"A",IF(C83&gt;=$C$126,"B",IF(C83&gt;=$C$127,"C","D")))</f>
        <v>C</v>
      </c>
      <c r="F83" s="5">
        <f>AVERAGE(F84:F113)</f>
        <v>0.67213462586935457</v>
      </c>
      <c r="G83" s="76">
        <f t="shared" si="49"/>
        <v>0.64890551148970221</v>
      </c>
      <c r="H83" s="87" t="str">
        <f t="shared" ref="H83:H99" si="72">IF(F83&gt;=$F$125,"A",IF(F83&gt;=$F$126,"B",IF(F83&gt;=$F$127,"C","D")))</f>
        <v>B</v>
      </c>
      <c r="I83" s="5">
        <f>AVERAGE(I84:I113)</f>
        <v>0.61107383264461534</v>
      </c>
      <c r="J83" s="76">
        <f t="shared" si="51"/>
        <v>0.59207172930424223</v>
      </c>
      <c r="K83" s="87" t="str">
        <f t="shared" si="52"/>
        <v>B</v>
      </c>
      <c r="L83" s="5">
        <f>AVERAGE(L84:L113)</f>
        <v>0.45271644820593965</v>
      </c>
      <c r="M83" s="76">
        <f t="shared" si="53"/>
        <v>0.44690758868312969</v>
      </c>
      <c r="N83" s="87" t="str">
        <f t="shared" si="54"/>
        <v>B</v>
      </c>
      <c r="O83" s="103">
        <f>AVERAGE(O84:O113)</f>
        <v>17.746352655210451</v>
      </c>
      <c r="P83" s="77">
        <f t="shared" si="55"/>
        <v>15.905449342736688</v>
      </c>
      <c r="Q83" s="87" t="str">
        <f t="shared" si="56"/>
        <v>C</v>
      </c>
      <c r="R83" s="117" t="str">
        <f t="shared" si="40"/>
        <v>C</v>
      </c>
      <c r="S83" s="115">
        <f t="shared" si="41"/>
        <v>2</v>
      </c>
      <c r="T83" s="116">
        <f t="shared" si="42"/>
        <v>2.5</v>
      </c>
      <c r="U83" s="116">
        <f t="shared" si="43"/>
        <v>2.5</v>
      </c>
      <c r="V83" s="116">
        <f t="shared" si="44"/>
        <v>2.5</v>
      </c>
      <c r="W83" s="116">
        <f t="shared" si="45"/>
        <v>2</v>
      </c>
      <c r="X83" s="305">
        <f t="shared" si="46"/>
        <v>2.2999999999999998</v>
      </c>
    </row>
    <row r="84" spans="1:24" x14ac:dyDescent="0.25">
      <c r="A84" s="273">
        <v>1</v>
      </c>
      <c r="B84" s="8" t="s">
        <v>159</v>
      </c>
      <c r="C84" s="48">
        <f>'2022 исходные'!F83</f>
        <v>0.796875</v>
      </c>
      <c r="D84" s="245">
        <f t="shared" si="47"/>
        <v>0.85587146876438014</v>
      </c>
      <c r="E84" s="86" t="str">
        <f t="shared" si="71"/>
        <v>C</v>
      </c>
      <c r="F84" s="246">
        <f>'2022 исходные'!J83</f>
        <v>0.66666666666666663</v>
      </c>
      <c r="G84" s="245">
        <f t="shared" si="49"/>
        <v>0.64890551148970221</v>
      </c>
      <c r="H84" s="86" t="str">
        <f t="shared" si="72"/>
        <v>B</v>
      </c>
      <c r="I84" s="247">
        <f>'2022 исходные'!M83</f>
        <v>0.55737704918032782</v>
      </c>
      <c r="J84" s="245">
        <f t="shared" si="51"/>
        <v>0.59207172930424223</v>
      </c>
      <c r="K84" s="86" t="str">
        <f t="shared" si="52"/>
        <v>C</v>
      </c>
      <c r="L84" s="264">
        <f>'2022 исходные'!P83</f>
        <v>0.36065573770491804</v>
      </c>
      <c r="M84" s="245">
        <f t="shared" si="53"/>
        <v>0.44690758868312969</v>
      </c>
      <c r="N84" s="86" t="str">
        <f t="shared" si="54"/>
        <v>C</v>
      </c>
      <c r="O84" s="249">
        <f>'2022 исходные'!S83</f>
        <v>16.032786885245901</v>
      </c>
      <c r="P84" s="250">
        <f t="shared" si="55"/>
        <v>15.905449342736688</v>
      </c>
      <c r="Q84" s="86" t="str">
        <f t="shared" si="56"/>
        <v>C</v>
      </c>
      <c r="R84" s="121" t="str">
        <f t="shared" si="40"/>
        <v>C</v>
      </c>
      <c r="S84" s="109">
        <f t="shared" si="41"/>
        <v>2</v>
      </c>
      <c r="T84" s="110">
        <f t="shared" si="42"/>
        <v>2.5</v>
      </c>
      <c r="U84" s="110">
        <f t="shared" si="43"/>
        <v>2</v>
      </c>
      <c r="V84" s="110">
        <f t="shared" si="44"/>
        <v>2</v>
      </c>
      <c r="W84" s="110">
        <f t="shared" si="45"/>
        <v>2</v>
      </c>
      <c r="X84" s="306">
        <f t="shared" si="46"/>
        <v>2.1</v>
      </c>
    </row>
    <row r="85" spans="1:24" x14ac:dyDescent="0.25">
      <c r="A85" s="274">
        <v>2</v>
      </c>
      <c r="B85" s="8" t="s">
        <v>32</v>
      </c>
      <c r="C85" s="48">
        <f>'2022 исходные'!F84</f>
        <v>0.91176470588235292</v>
      </c>
      <c r="D85" s="245">
        <f t="shared" si="47"/>
        <v>0.85587146876438014</v>
      </c>
      <c r="E85" s="86" t="str">
        <f t="shared" si="71"/>
        <v>A</v>
      </c>
      <c r="F85" s="246">
        <f>'2022 исходные'!J84</f>
        <v>0.4838709677419355</v>
      </c>
      <c r="G85" s="245">
        <f t="shared" si="49"/>
        <v>0.64890551148970221</v>
      </c>
      <c r="H85" s="86" t="str">
        <f t="shared" si="72"/>
        <v>C</v>
      </c>
      <c r="I85" s="247">
        <f>'2022 исходные'!M84</f>
        <v>0.42857142857142855</v>
      </c>
      <c r="J85" s="245">
        <f t="shared" si="51"/>
        <v>0.59207172930424223</v>
      </c>
      <c r="K85" s="86" t="str">
        <f t="shared" si="52"/>
        <v>C</v>
      </c>
      <c r="L85" s="264">
        <f>'2022 исходные'!P84</f>
        <v>0.45714285714285713</v>
      </c>
      <c r="M85" s="245">
        <f t="shared" si="53"/>
        <v>0.44690758868312969</v>
      </c>
      <c r="N85" s="88" t="str">
        <f t="shared" si="54"/>
        <v>B</v>
      </c>
      <c r="O85" s="249">
        <f>'2022 исходные'!S84</f>
        <v>21.857142857142858</v>
      </c>
      <c r="P85" s="250">
        <f t="shared" si="55"/>
        <v>15.905449342736688</v>
      </c>
      <c r="Q85" s="88" t="str">
        <f t="shared" si="56"/>
        <v>C</v>
      </c>
      <c r="R85" s="121" t="str">
        <f t="shared" si="40"/>
        <v>B</v>
      </c>
      <c r="S85" s="109">
        <f t="shared" si="41"/>
        <v>4.2</v>
      </c>
      <c r="T85" s="110">
        <f t="shared" si="42"/>
        <v>2</v>
      </c>
      <c r="U85" s="110">
        <f t="shared" si="43"/>
        <v>2</v>
      </c>
      <c r="V85" s="110">
        <f t="shared" si="44"/>
        <v>2.5</v>
      </c>
      <c r="W85" s="110">
        <f t="shared" si="45"/>
        <v>2</v>
      </c>
      <c r="X85" s="306">
        <f t="shared" si="46"/>
        <v>2.54</v>
      </c>
    </row>
    <row r="86" spans="1:24" x14ac:dyDescent="0.25">
      <c r="A86" s="274">
        <v>3</v>
      </c>
      <c r="B86" s="8" t="s">
        <v>34</v>
      </c>
      <c r="C86" s="48">
        <f>'2022 исходные'!F85</f>
        <v>0.75384615384615383</v>
      </c>
      <c r="D86" s="245">
        <f t="shared" si="47"/>
        <v>0.85587146876438014</v>
      </c>
      <c r="E86" s="86" t="str">
        <f t="shared" si="71"/>
        <v>C</v>
      </c>
      <c r="F86" s="246">
        <f>'2022 исходные'!J85</f>
        <v>0.87755102040816324</v>
      </c>
      <c r="G86" s="245">
        <f t="shared" si="49"/>
        <v>0.64890551148970221</v>
      </c>
      <c r="H86" s="86" t="str">
        <f t="shared" si="72"/>
        <v>A</v>
      </c>
      <c r="I86" s="247">
        <f>'2022 исходные'!M85</f>
        <v>0.75862068965517238</v>
      </c>
      <c r="J86" s="245">
        <f t="shared" si="51"/>
        <v>0.59207172930424223</v>
      </c>
      <c r="K86" s="86" t="str">
        <f t="shared" si="52"/>
        <v>A</v>
      </c>
      <c r="L86" s="264">
        <f>'2022 исходные'!P85</f>
        <v>0.32758620689655171</v>
      </c>
      <c r="M86" s="245">
        <f t="shared" si="53"/>
        <v>0.44690758868312969</v>
      </c>
      <c r="N86" s="95" t="str">
        <f t="shared" si="54"/>
        <v>C</v>
      </c>
      <c r="O86" s="249">
        <f>'2022 исходные'!S85</f>
        <v>18.724137931034484</v>
      </c>
      <c r="P86" s="250">
        <f t="shared" si="55"/>
        <v>15.905449342736688</v>
      </c>
      <c r="Q86" s="86" t="str">
        <f t="shared" si="56"/>
        <v>C</v>
      </c>
      <c r="R86" s="121" t="str">
        <f t="shared" si="40"/>
        <v>B</v>
      </c>
      <c r="S86" s="109">
        <f t="shared" si="41"/>
        <v>2</v>
      </c>
      <c r="T86" s="110">
        <f t="shared" si="42"/>
        <v>4.2</v>
      </c>
      <c r="U86" s="110">
        <f t="shared" si="43"/>
        <v>4.2</v>
      </c>
      <c r="V86" s="110">
        <f t="shared" si="44"/>
        <v>2</v>
      </c>
      <c r="W86" s="110">
        <f t="shared" si="45"/>
        <v>2</v>
      </c>
      <c r="X86" s="306">
        <f t="shared" si="46"/>
        <v>2.88</v>
      </c>
    </row>
    <row r="87" spans="1:24" x14ac:dyDescent="0.25">
      <c r="A87" s="274">
        <v>4</v>
      </c>
      <c r="B87" s="8" t="s">
        <v>160</v>
      </c>
      <c r="C87" s="48">
        <f>'2022 исходные'!F86</f>
        <v>0.85897435897435892</v>
      </c>
      <c r="D87" s="245">
        <f t="shared" si="47"/>
        <v>0.85587146876438014</v>
      </c>
      <c r="E87" s="86" t="str">
        <f t="shared" si="71"/>
        <v>B</v>
      </c>
      <c r="F87" s="246">
        <f>'2022 исходные'!J86</f>
        <v>0.74626865671641796</v>
      </c>
      <c r="G87" s="245">
        <f t="shared" si="49"/>
        <v>0.64890551148970221</v>
      </c>
      <c r="H87" s="86" t="str">
        <f t="shared" si="72"/>
        <v>A</v>
      </c>
      <c r="I87" s="247">
        <f>'2022 исходные'!M86</f>
        <v>0.66249999999999998</v>
      </c>
      <c r="J87" s="245">
        <f t="shared" si="51"/>
        <v>0.59207172930424223</v>
      </c>
      <c r="K87" s="85" t="str">
        <f t="shared" si="52"/>
        <v>B</v>
      </c>
      <c r="L87" s="264">
        <f>'2022 исходные'!P86</f>
        <v>0.41249999999999998</v>
      </c>
      <c r="M87" s="245">
        <f t="shared" si="53"/>
        <v>0.44690758868312969</v>
      </c>
      <c r="N87" s="86" t="str">
        <f t="shared" si="54"/>
        <v>C</v>
      </c>
      <c r="O87" s="249">
        <f>'2022 исходные'!S86</f>
        <v>15.3125</v>
      </c>
      <c r="P87" s="250">
        <f t="shared" si="55"/>
        <v>15.905449342736688</v>
      </c>
      <c r="Q87" s="88" t="str">
        <f t="shared" si="56"/>
        <v>B</v>
      </c>
      <c r="R87" s="121" t="str">
        <f t="shared" si="40"/>
        <v>B</v>
      </c>
      <c r="S87" s="109">
        <f t="shared" si="41"/>
        <v>2.5</v>
      </c>
      <c r="T87" s="110">
        <f t="shared" si="42"/>
        <v>4.2</v>
      </c>
      <c r="U87" s="110">
        <f t="shared" si="43"/>
        <v>2.5</v>
      </c>
      <c r="V87" s="110">
        <f t="shared" si="44"/>
        <v>2</v>
      </c>
      <c r="W87" s="110">
        <f t="shared" si="45"/>
        <v>2.5</v>
      </c>
      <c r="X87" s="306">
        <f t="shared" si="46"/>
        <v>2.7399999999999998</v>
      </c>
    </row>
    <row r="88" spans="1:24" x14ac:dyDescent="0.25">
      <c r="A88" s="274">
        <v>5</v>
      </c>
      <c r="B88" s="8" t="s">
        <v>2</v>
      </c>
      <c r="C88" s="48">
        <f>'2022 исходные'!F87</f>
        <v>0.86842105263157898</v>
      </c>
      <c r="D88" s="245">
        <f t="shared" si="47"/>
        <v>0.85587146876438014</v>
      </c>
      <c r="E88" s="85" t="str">
        <f t="shared" si="71"/>
        <v>B</v>
      </c>
      <c r="F88" s="246">
        <f>'2022 исходные'!J87</f>
        <v>0.72727272727272729</v>
      </c>
      <c r="G88" s="245">
        <f t="shared" si="49"/>
        <v>0.64890551148970221</v>
      </c>
      <c r="H88" s="86" t="str">
        <f t="shared" si="72"/>
        <v>A</v>
      </c>
      <c r="I88" s="247">
        <f>'2022 исходные'!M87</f>
        <v>0.69444444444444442</v>
      </c>
      <c r="J88" s="245">
        <f t="shared" si="51"/>
        <v>0.59207172930424223</v>
      </c>
      <c r="K88" s="86" t="str">
        <f t="shared" si="52"/>
        <v>B</v>
      </c>
      <c r="L88" s="264">
        <f>'2022 исходные'!P87</f>
        <v>0.3888888888888889</v>
      </c>
      <c r="M88" s="245">
        <f t="shared" si="53"/>
        <v>0.44690758868312969</v>
      </c>
      <c r="N88" s="86" t="str">
        <f t="shared" si="54"/>
        <v>C</v>
      </c>
      <c r="O88" s="249">
        <f>'2022 исходные'!S87</f>
        <v>21.847222222222221</v>
      </c>
      <c r="P88" s="250">
        <f t="shared" si="55"/>
        <v>15.905449342736688</v>
      </c>
      <c r="Q88" s="85" t="str">
        <f t="shared" si="56"/>
        <v>C</v>
      </c>
      <c r="R88" s="121" t="str">
        <f t="shared" si="40"/>
        <v>B</v>
      </c>
      <c r="S88" s="109">
        <f t="shared" si="41"/>
        <v>2.5</v>
      </c>
      <c r="T88" s="110">
        <f t="shared" si="42"/>
        <v>4.2</v>
      </c>
      <c r="U88" s="110">
        <f t="shared" si="43"/>
        <v>2.5</v>
      </c>
      <c r="V88" s="110">
        <f t="shared" si="44"/>
        <v>2</v>
      </c>
      <c r="W88" s="110">
        <f t="shared" si="45"/>
        <v>2</v>
      </c>
      <c r="X88" s="306">
        <f t="shared" si="46"/>
        <v>2.6399999999999997</v>
      </c>
    </row>
    <row r="89" spans="1:24" x14ac:dyDescent="0.25">
      <c r="A89" s="274">
        <v>6</v>
      </c>
      <c r="B89" s="8" t="s">
        <v>161</v>
      </c>
      <c r="C89" s="48">
        <f>'2022 исходные'!F88</f>
        <v>0.76991150442477874</v>
      </c>
      <c r="D89" s="279">
        <f t="shared" si="47"/>
        <v>0.85587146876438014</v>
      </c>
      <c r="E89" s="86" t="str">
        <f t="shared" si="71"/>
        <v>C</v>
      </c>
      <c r="F89" s="246">
        <f>'2022 исходные'!J88</f>
        <v>0.5977011494252874</v>
      </c>
      <c r="G89" s="245">
        <f t="shared" si="49"/>
        <v>0.64890551148970221</v>
      </c>
      <c r="H89" s="86" t="str">
        <f t="shared" si="72"/>
        <v>C</v>
      </c>
      <c r="I89" s="247">
        <f>'2022 исходные'!M88</f>
        <v>0.56190476190476191</v>
      </c>
      <c r="J89" s="245">
        <f t="shared" si="51"/>
        <v>0.59207172930424223</v>
      </c>
      <c r="K89" s="85" t="str">
        <f t="shared" si="52"/>
        <v>C</v>
      </c>
      <c r="L89" s="264">
        <f>'2022 исходные'!P88</f>
        <v>0.51428571428571423</v>
      </c>
      <c r="M89" s="245">
        <f t="shared" si="53"/>
        <v>0.44690758868312969</v>
      </c>
      <c r="N89" s="86" t="str">
        <f t="shared" si="54"/>
        <v>B</v>
      </c>
      <c r="O89" s="249">
        <f>'2022 исходные'!S88</f>
        <v>19.647619047619049</v>
      </c>
      <c r="P89" s="250">
        <f t="shared" si="55"/>
        <v>15.905449342736688</v>
      </c>
      <c r="Q89" s="86" t="str">
        <f t="shared" si="56"/>
        <v>C</v>
      </c>
      <c r="R89" s="121" t="str">
        <f t="shared" si="40"/>
        <v>C</v>
      </c>
      <c r="S89" s="109">
        <f t="shared" si="41"/>
        <v>2</v>
      </c>
      <c r="T89" s="110">
        <f t="shared" si="42"/>
        <v>2</v>
      </c>
      <c r="U89" s="110">
        <f t="shared" si="43"/>
        <v>2</v>
      </c>
      <c r="V89" s="110">
        <f t="shared" si="44"/>
        <v>2.5</v>
      </c>
      <c r="W89" s="110">
        <f t="shared" si="45"/>
        <v>2</v>
      </c>
      <c r="X89" s="306">
        <f t="shared" si="46"/>
        <v>2.1</v>
      </c>
    </row>
    <row r="90" spans="1:24" x14ac:dyDescent="0.25">
      <c r="A90" s="274">
        <v>7</v>
      </c>
      <c r="B90" s="8" t="s">
        <v>13</v>
      </c>
      <c r="C90" s="48">
        <f>'2022 исходные'!F89</f>
        <v>0.84615384615384615</v>
      </c>
      <c r="D90" s="279">
        <f t="shared" si="47"/>
        <v>0.85587146876438014</v>
      </c>
      <c r="E90" s="85" t="str">
        <f t="shared" si="71"/>
        <v>C</v>
      </c>
      <c r="F90" s="246">
        <f>'2022 исходные'!J89</f>
        <v>0.66666666666666663</v>
      </c>
      <c r="G90" s="245">
        <f t="shared" si="49"/>
        <v>0.64890551148970221</v>
      </c>
      <c r="H90" s="86" t="str">
        <f t="shared" si="72"/>
        <v>B</v>
      </c>
      <c r="I90" s="247">
        <f>'2022 исходные'!M89</f>
        <v>0.58536585365853655</v>
      </c>
      <c r="J90" s="245">
        <f t="shared" si="51"/>
        <v>0.59207172930424223</v>
      </c>
      <c r="K90" s="86" t="str">
        <f t="shared" si="52"/>
        <v>C</v>
      </c>
      <c r="L90" s="264">
        <f>'2022 исходные'!P89</f>
        <v>0.53658536585365857</v>
      </c>
      <c r="M90" s="245">
        <f t="shared" si="53"/>
        <v>0.44690758868312969</v>
      </c>
      <c r="N90" s="86" t="str">
        <f t="shared" si="54"/>
        <v>B</v>
      </c>
      <c r="O90" s="249">
        <f>'2022 исходные'!S89</f>
        <v>12.463414634146341</v>
      </c>
      <c r="P90" s="250">
        <f t="shared" si="55"/>
        <v>15.905449342736688</v>
      </c>
      <c r="Q90" s="104" t="str">
        <f t="shared" si="56"/>
        <v>B</v>
      </c>
      <c r="R90" s="121" t="str">
        <f t="shared" si="40"/>
        <v>C</v>
      </c>
      <c r="S90" s="109">
        <f t="shared" si="41"/>
        <v>2</v>
      </c>
      <c r="T90" s="110">
        <f t="shared" si="42"/>
        <v>2.5</v>
      </c>
      <c r="U90" s="110">
        <f t="shared" si="43"/>
        <v>2</v>
      </c>
      <c r="V90" s="110">
        <f t="shared" si="44"/>
        <v>2.5</v>
      </c>
      <c r="W90" s="110">
        <f t="shared" si="45"/>
        <v>2.5</v>
      </c>
      <c r="X90" s="306">
        <f t="shared" si="46"/>
        <v>2.2999999999999998</v>
      </c>
    </row>
    <row r="91" spans="1:24" x14ac:dyDescent="0.25">
      <c r="A91" s="274">
        <v>8</v>
      </c>
      <c r="B91" s="9" t="s">
        <v>36</v>
      </c>
      <c r="C91" s="49">
        <f>'2022 исходные'!F90</f>
        <v>0.65957446808510634</v>
      </c>
      <c r="D91" s="280">
        <f t="shared" si="47"/>
        <v>0.85587146876438014</v>
      </c>
      <c r="E91" s="92" t="str">
        <f t="shared" si="71"/>
        <v>C</v>
      </c>
      <c r="F91" s="266">
        <f>'2022 исходные'!J90</f>
        <v>0.77419354838709675</v>
      </c>
      <c r="G91" s="265">
        <f t="shared" si="49"/>
        <v>0.64890551148970221</v>
      </c>
      <c r="H91" s="88" t="str">
        <f t="shared" si="72"/>
        <v>A</v>
      </c>
      <c r="I91" s="267">
        <f>'2022 исходные'!M90</f>
        <v>0.66666666666666663</v>
      </c>
      <c r="J91" s="265">
        <f t="shared" si="51"/>
        <v>0.59207172930424223</v>
      </c>
      <c r="K91" s="92" t="str">
        <f t="shared" si="52"/>
        <v>B</v>
      </c>
      <c r="L91" s="268">
        <f>'2022 исходные'!P90</f>
        <v>0.45238095238095238</v>
      </c>
      <c r="M91" s="265">
        <f t="shared" si="53"/>
        <v>0.44690758868312969</v>
      </c>
      <c r="N91" s="101" t="str">
        <f t="shared" si="54"/>
        <v>B</v>
      </c>
      <c r="O91" s="271">
        <f>'2022 исходные'!S90</f>
        <v>20.428571428571427</v>
      </c>
      <c r="P91" s="270">
        <f t="shared" si="55"/>
        <v>15.905449342736688</v>
      </c>
      <c r="Q91" s="90" t="str">
        <f t="shared" si="56"/>
        <v>C</v>
      </c>
      <c r="R91" s="119" t="str">
        <f t="shared" si="40"/>
        <v>B</v>
      </c>
      <c r="S91" s="111">
        <f t="shared" si="41"/>
        <v>2</v>
      </c>
      <c r="T91" s="112">
        <f t="shared" si="42"/>
        <v>4.2</v>
      </c>
      <c r="U91" s="112">
        <f t="shared" si="43"/>
        <v>2.5</v>
      </c>
      <c r="V91" s="112">
        <f t="shared" si="44"/>
        <v>2.5</v>
      </c>
      <c r="W91" s="112">
        <f t="shared" si="45"/>
        <v>2</v>
      </c>
      <c r="X91" s="304">
        <f t="shared" si="46"/>
        <v>2.6399999999999997</v>
      </c>
    </row>
    <row r="92" spans="1:24" x14ac:dyDescent="0.25">
      <c r="A92" s="274">
        <v>9</v>
      </c>
      <c r="B92" s="8" t="s">
        <v>37</v>
      </c>
      <c r="C92" s="51">
        <f>'2022 исходные'!F91</f>
        <v>0.91228070175438591</v>
      </c>
      <c r="D92" s="245">
        <f t="shared" si="47"/>
        <v>0.85587146876438014</v>
      </c>
      <c r="E92" s="86" t="str">
        <f t="shared" si="71"/>
        <v>A</v>
      </c>
      <c r="F92" s="246">
        <f>'2022 исходные'!J91</f>
        <v>0.67307692307692313</v>
      </c>
      <c r="G92" s="245">
        <f t="shared" si="49"/>
        <v>0.64890551148970221</v>
      </c>
      <c r="H92" s="86" t="str">
        <f t="shared" si="72"/>
        <v>B</v>
      </c>
      <c r="I92" s="247">
        <f>'2022 исходные'!M91</f>
        <v>0.6271186440677966</v>
      </c>
      <c r="J92" s="245">
        <f t="shared" si="51"/>
        <v>0.59207172930424223</v>
      </c>
      <c r="K92" s="86" t="str">
        <f t="shared" si="52"/>
        <v>B</v>
      </c>
      <c r="L92" s="264">
        <f>'2022 исходные'!P91</f>
        <v>0.44067796610169491</v>
      </c>
      <c r="M92" s="245">
        <f t="shared" si="53"/>
        <v>0.44690758868312969</v>
      </c>
      <c r="N92" s="86" t="str">
        <f t="shared" si="54"/>
        <v>C</v>
      </c>
      <c r="O92" s="249">
        <f>'2022 исходные'!S91</f>
        <v>17</v>
      </c>
      <c r="P92" s="250">
        <f t="shared" si="55"/>
        <v>15.905449342736688</v>
      </c>
      <c r="Q92" s="85" t="str">
        <f t="shared" si="56"/>
        <v>C</v>
      </c>
      <c r="R92" s="121" t="str">
        <f t="shared" si="40"/>
        <v>B</v>
      </c>
      <c r="S92" s="109">
        <f t="shared" si="41"/>
        <v>4.2</v>
      </c>
      <c r="T92" s="110">
        <f t="shared" si="42"/>
        <v>2.5</v>
      </c>
      <c r="U92" s="110">
        <f t="shared" si="43"/>
        <v>2.5</v>
      </c>
      <c r="V92" s="110">
        <f t="shared" si="44"/>
        <v>2</v>
      </c>
      <c r="W92" s="110">
        <f t="shared" si="45"/>
        <v>2</v>
      </c>
      <c r="X92" s="306">
        <f t="shared" si="46"/>
        <v>2.6399999999999997</v>
      </c>
    </row>
    <row r="93" spans="1:24" x14ac:dyDescent="0.25">
      <c r="A93" s="274">
        <v>10</v>
      </c>
      <c r="B93" s="8" t="s">
        <v>162</v>
      </c>
      <c r="C93" s="48">
        <f>'2022 исходные'!F92</f>
        <v>0.91666666666666663</v>
      </c>
      <c r="D93" s="279">
        <f t="shared" si="47"/>
        <v>0.85587146876438014</v>
      </c>
      <c r="E93" s="86" t="str">
        <f t="shared" si="71"/>
        <v>A</v>
      </c>
      <c r="F93" s="246">
        <f>'2022 исходные'!J92</f>
        <v>0.87272727272727268</v>
      </c>
      <c r="G93" s="245">
        <f t="shared" si="49"/>
        <v>0.64890551148970221</v>
      </c>
      <c r="H93" s="86" t="str">
        <f t="shared" si="72"/>
        <v>A</v>
      </c>
      <c r="I93" s="247">
        <f>'2022 исходные'!M92</f>
        <v>0.84210526315789469</v>
      </c>
      <c r="J93" s="245">
        <f t="shared" si="51"/>
        <v>0.59207172930424223</v>
      </c>
      <c r="K93" s="85" t="str">
        <f t="shared" si="52"/>
        <v>A</v>
      </c>
      <c r="L93" s="264">
        <f>'2022 исходные'!P92</f>
        <v>0.31578947368421051</v>
      </c>
      <c r="M93" s="245">
        <f t="shared" si="53"/>
        <v>0.44690758868312969</v>
      </c>
      <c r="N93" s="95" t="str">
        <f t="shared" si="54"/>
        <v>C</v>
      </c>
      <c r="O93" s="249">
        <f>'2022 исходные'!S92</f>
        <v>21.210526315789473</v>
      </c>
      <c r="P93" s="250">
        <f t="shared" si="55"/>
        <v>15.905449342736688</v>
      </c>
      <c r="Q93" s="85" t="str">
        <f t="shared" si="56"/>
        <v>C</v>
      </c>
      <c r="R93" s="124" t="str">
        <f t="shared" si="40"/>
        <v>B</v>
      </c>
      <c r="S93" s="109">
        <f t="shared" si="41"/>
        <v>4.2</v>
      </c>
      <c r="T93" s="110">
        <f t="shared" si="42"/>
        <v>4.2</v>
      </c>
      <c r="U93" s="110">
        <f t="shared" si="43"/>
        <v>4.2</v>
      </c>
      <c r="V93" s="110">
        <f t="shared" si="44"/>
        <v>2</v>
      </c>
      <c r="W93" s="110">
        <f t="shared" si="45"/>
        <v>2</v>
      </c>
      <c r="X93" s="306">
        <f t="shared" si="46"/>
        <v>3.3200000000000003</v>
      </c>
    </row>
    <row r="94" spans="1:24" x14ac:dyDescent="0.25">
      <c r="A94" s="274">
        <v>11</v>
      </c>
      <c r="B94" s="8" t="s">
        <v>3</v>
      </c>
      <c r="C94" s="48">
        <f>'2022 исходные'!F93</f>
        <v>0.9152542372881356</v>
      </c>
      <c r="D94" s="279">
        <f t="shared" si="47"/>
        <v>0.85587146876438014</v>
      </c>
      <c r="E94" s="85" t="str">
        <f t="shared" si="71"/>
        <v>A</v>
      </c>
      <c r="F94" s="246">
        <f>'2022 исходные'!J93</f>
        <v>0.7592592592592593</v>
      </c>
      <c r="G94" s="245">
        <f t="shared" si="49"/>
        <v>0.64890551148970221</v>
      </c>
      <c r="H94" s="88" t="str">
        <f t="shared" si="72"/>
        <v>A</v>
      </c>
      <c r="I94" s="247">
        <f>'2022 исходные'!M93</f>
        <v>0.77966101694915257</v>
      </c>
      <c r="J94" s="245">
        <f t="shared" si="51"/>
        <v>0.59207172930424223</v>
      </c>
      <c r="K94" s="86" t="str">
        <f t="shared" si="52"/>
        <v>A</v>
      </c>
      <c r="L94" s="264">
        <f>'2022 исходные'!P93</f>
        <v>0.38983050847457629</v>
      </c>
      <c r="M94" s="245">
        <f t="shared" si="53"/>
        <v>0.44690758868312969</v>
      </c>
      <c r="N94" s="86" t="str">
        <f t="shared" si="54"/>
        <v>C</v>
      </c>
      <c r="O94" s="249">
        <f>'2022 исходные'!S93</f>
        <v>16.220338983050848</v>
      </c>
      <c r="P94" s="250">
        <f t="shared" si="55"/>
        <v>15.905449342736688</v>
      </c>
      <c r="Q94" s="86" t="str">
        <f t="shared" si="56"/>
        <v>C</v>
      </c>
      <c r="R94" s="119" t="str">
        <f t="shared" si="40"/>
        <v>B</v>
      </c>
      <c r="S94" s="109">
        <f t="shared" si="41"/>
        <v>4.2</v>
      </c>
      <c r="T94" s="110">
        <f t="shared" si="42"/>
        <v>4.2</v>
      </c>
      <c r="U94" s="110">
        <f t="shared" si="43"/>
        <v>4.2</v>
      </c>
      <c r="V94" s="110">
        <f t="shared" si="44"/>
        <v>2</v>
      </c>
      <c r="W94" s="110">
        <f t="shared" si="45"/>
        <v>2</v>
      </c>
      <c r="X94" s="306">
        <f t="shared" si="46"/>
        <v>3.3200000000000003</v>
      </c>
    </row>
    <row r="95" spans="1:24" x14ac:dyDescent="0.25">
      <c r="A95" s="274">
        <v>12</v>
      </c>
      <c r="B95" s="8" t="s">
        <v>38</v>
      </c>
      <c r="C95" s="48">
        <f>'2022 исходные'!F94</f>
        <v>0.8771929824561403</v>
      </c>
      <c r="D95" s="279">
        <f t="shared" si="47"/>
        <v>0.85587146876438014</v>
      </c>
      <c r="E95" s="90" t="str">
        <f t="shared" si="71"/>
        <v>B</v>
      </c>
      <c r="F95" s="246">
        <f>'2022 исходные'!J94</f>
        <v>0.9</v>
      </c>
      <c r="G95" s="245">
        <f t="shared" si="49"/>
        <v>0.64890551148970221</v>
      </c>
      <c r="H95" s="86" t="str">
        <f t="shared" si="72"/>
        <v>A</v>
      </c>
      <c r="I95" s="247">
        <f>'2022 исходные'!M94</f>
        <v>0.79661016949152541</v>
      </c>
      <c r="J95" s="245">
        <f t="shared" si="51"/>
        <v>0.59207172930424223</v>
      </c>
      <c r="K95" s="86" t="str">
        <f t="shared" si="52"/>
        <v>A</v>
      </c>
      <c r="L95" s="264">
        <f>'2022 исходные'!P94</f>
        <v>0.44067796610169491</v>
      </c>
      <c r="M95" s="245">
        <f t="shared" si="53"/>
        <v>0.44690758868312969</v>
      </c>
      <c r="N95" s="86" t="str">
        <f t="shared" si="54"/>
        <v>C</v>
      </c>
      <c r="O95" s="249">
        <f>'2022 исходные'!S94</f>
        <v>14.64406779661017</v>
      </c>
      <c r="P95" s="250">
        <f t="shared" si="55"/>
        <v>15.905449342736688</v>
      </c>
      <c r="Q95" s="104" t="str">
        <f t="shared" si="56"/>
        <v>B</v>
      </c>
      <c r="R95" s="121" t="str">
        <f t="shared" si="40"/>
        <v>B</v>
      </c>
      <c r="S95" s="109">
        <f t="shared" si="41"/>
        <v>2.5</v>
      </c>
      <c r="T95" s="110">
        <f t="shared" si="42"/>
        <v>4.2</v>
      </c>
      <c r="U95" s="110">
        <f t="shared" si="43"/>
        <v>4.2</v>
      </c>
      <c r="V95" s="110">
        <f t="shared" si="44"/>
        <v>2</v>
      </c>
      <c r="W95" s="110">
        <f t="shared" si="45"/>
        <v>2.5</v>
      </c>
      <c r="X95" s="306">
        <f t="shared" si="46"/>
        <v>3.08</v>
      </c>
    </row>
    <row r="96" spans="1:24" x14ac:dyDescent="0.25">
      <c r="A96" s="274">
        <v>13</v>
      </c>
      <c r="B96" s="8" t="s">
        <v>163</v>
      </c>
      <c r="C96" s="48">
        <f>'2022 исходные'!F95</f>
        <v>0.85263157894736841</v>
      </c>
      <c r="D96" s="279">
        <f t="shared" si="47"/>
        <v>0.85587146876438014</v>
      </c>
      <c r="E96" s="86" t="str">
        <f t="shared" si="71"/>
        <v>C</v>
      </c>
      <c r="F96" s="246">
        <f>'2022 исходные'!J95</f>
        <v>0.7407407407407407</v>
      </c>
      <c r="G96" s="245">
        <f t="shared" si="49"/>
        <v>0.64890551148970221</v>
      </c>
      <c r="H96" s="86" t="str">
        <f t="shared" si="72"/>
        <v>A</v>
      </c>
      <c r="I96" s="247">
        <f>'2022 исходные'!M95</f>
        <v>0.73493975903614461</v>
      </c>
      <c r="J96" s="245">
        <f t="shared" si="51"/>
        <v>0.59207172930424223</v>
      </c>
      <c r="K96" s="86" t="str">
        <f t="shared" si="52"/>
        <v>A</v>
      </c>
      <c r="L96" s="264">
        <f>'2022 исходные'!P95</f>
        <v>0.42168674698795183</v>
      </c>
      <c r="M96" s="245">
        <f t="shared" si="53"/>
        <v>0.44690758868312969</v>
      </c>
      <c r="N96" s="86" t="str">
        <f t="shared" si="54"/>
        <v>C</v>
      </c>
      <c r="O96" s="249">
        <f>'2022 исходные'!S95</f>
        <v>19.036144578313252</v>
      </c>
      <c r="P96" s="250">
        <f t="shared" si="55"/>
        <v>15.905449342736688</v>
      </c>
      <c r="Q96" s="86" t="str">
        <f t="shared" si="56"/>
        <v>C</v>
      </c>
      <c r="R96" s="121" t="str">
        <f t="shared" si="40"/>
        <v>B</v>
      </c>
      <c r="S96" s="109">
        <f t="shared" si="41"/>
        <v>2</v>
      </c>
      <c r="T96" s="110">
        <f t="shared" si="42"/>
        <v>4.2</v>
      </c>
      <c r="U96" s="110">
        <f t="shared" si="43"/>
        <v>4.2</v>
      </c>
      <c r="V96" s="110">
        <f t="shared" si="44"/>
        <v>2</v>
      </c>
      <c r="W96" s="110">
        <f t="shared" si="45"/>
        <v>2</v>
      </c>
      <c r="X96" s="306">
        <f t="shared" si="46"/>
        <v>2.88</v>
      </c>
    </row>
    <row r="97" spans="1:24" x14ac:dyDescent="0.25">
      <c r="A97" s="274">
        <v>14</v>
      </c>
      <c r="B97" s="8" t="s">
        <v>164</v>
      </c>
      <c r="C97" s="48">
        <f>'2022 исходные'!F96</f>
        <v>0.8</v>
      </c>
      <c r="D97" s="279">
        <f t="shared" si="47"/>
        <v>0.85587146876438014</v>
      </c>
      <c r="E97" s="85" t="str">
        <f t="shared" si="71"/>
        <v>C</v>
      </c>
      <c r="F97" s="246">
        <f>'2022 исходные'!J96</f>
        <v>0.76923076923076927</v>
      </c>
      <c r="G97" s="245">
        <f t="shared" si="49"/>
        <v>0.64890551148970221</v>
      </c>
      <c r="H97" s="86" t="str">
        <f t="shared" si="72"/>
        <v>A</v>
      </c>
      <c r="I97" s="247">
        <f>'2022 исходные'!M96</f>
        <v>0.67213114754098358</v>
      </c>
      <c r="J97" s="245">
        <f t="shared" si="51"/>
        <v>0.59207172930424223</v>
      </c>
      <c r="K97" s="86" t="str">
        <f t="shared" si="52"/>
        <v>B</v>
      </c>
      <c r="L97" s="264">
        <f>'2022 исходные'!P96</f>
        <v>0.50819672131147542</v>
      </c>
      <c r="M97" s="245">
        <f t="shared" si="53"/>
        <v>0.44690758868312969</v>
      </c>
      <c r="N97" s="95" t="str">
        <f t="shared" si="54"/>
        <v>B</v>
      </c>
      <c r="O97" s="249">
        <f>'2022 исходные'!S96</f>
        <v>17.344262295081968</v>
      </c>
      <c r="P97" s="250">
        <f t="shared" si="55"/>
        <v>15.905449342736688</v>
      </c>
      <c r="Q97" s="86" t="str">
        <f t="shared" si="56"/>
        <v>C</v>
      </c>
      <c r="R97" s="121" t="str">
        <f t="shared" si="40"/>
        <v>B</v>
      </c>
      <c r="S97" s="109">
        <f t="shared" si="41"/>
        <v>2</v>
      </c>
      <c r="T97" s="110">
        <f t="shared" si="42"/>
        <v>4.2</v>
      </c>
      <c r="U97" s="110">
        <f t="shared" si="43"/>
        <v>2.5</v>
      </c>
      <c r="V97" s="110">
        <f t="shared" si="44"/>
        <v>2.5</v>
      </c>
      <c r="W97" s="110">
        <f t="shared" si="45"/>
        <v>2</v>
      </c>
      <c r="X97" s="306">
        <f t="shared" si="46"/>
        <v>2.6399999999999997</v>
      </c>
    </row>
    <row r="98" spans="1:24" x14ac:dyDescent="0.25">
      <c r="A98" s="274">
        <v>15</v>
      </c>
      <c r="B98" s="8" t="s">
        <v>165</v>
      </c>
      <c r="C98" s="48">
        <f>'2022 исходные'!F97</f>
        <v>0.80303030303030298</v>
      </c>
      <c r="D98" s="279">
        <f t="shared" si="47"/>
        <v>0.85587146876438014</v>
      </c>
      <c r="E98" s="86" t="str">
        <f t="shared" si="71"/>
        <v>C</v>
      </c>
      <c r="F98" s="246">
        <f>'2022 исходные'!J97</f>
        <v>0.56603773584905659</v>
      </c>
      <c r="G98" s="245">
        <f t="shared" si="49"/>
        <v>0.64890551148970221</v>
      </c>
      <c r="H98" s="86" t="str">
        <f t="shared" si="72"/>
        <v>C</v>
      </c>
      <c r="I98" s="247">
        <f>'2022 исходные'!M97</f>
        <v>0.48484848484848486</v>
      </c>
      <c r="J98" s="245">
        <f t="shared" si="51"/>
        <v>0.59207172930424223</v>
      </c>
      <c r="K98" s="85" t="str">
        <f t="shared" si="52"/>
        <v>C</v>
      </c>
      <c r="L98" s="264">
        <f>'2022 исходные'!P97</f>
        <v>0.37878787878787878</v>
      </c>
      <c r="M98" s="245">
        <f t="shared" si="53"/>
        <v>0.44690758868312969</v>
      </c>
      <c r="N98" s="86" t="str">
        <f t="shared" si="54"/>
        <v>C</v>
      </c>
      <c r="O98" s="249">
        <f>'2022 исходные'!S97</f>
        <v>13.833333333333334</v>
      </c>
      <c r="P98" s="250">
        <f t="shared" si="55"/>
        <v>15.905449342736688</v>
      </c>
      <c r="Q98" s="104" t="str">
        <f t="shared" si="56"/>
        <v>B</v>
      </c>
      <c r="R98" s="121" t="str">
        <f t="shared" si="40"/>
        <v>C</v>
      </c>
      <c r="S98" s="109">
        <f t="shared" si="41"/>
        <v>2</v>
      </c>
      <c r="T98" s="110">
        <f t="shared" si="42"/>
        <v>2</v>
      </c>
      <c r="U98" s="110">
        <f t="shared" si="43"/>
        <v>2</v>
      </c>
      <c r="V98" s="110">
        <f t="shared" si="44"/>
        <v>2</v>
      </c>
      <c r="W98" s="110">
        <f t="shared" si="45"/>
        <v>2.5</v>
      </c>
      <c r="X98" s="306">
        <f t="shared" si="46"/>
        <v>2.1</v>
      </c>
    </row>
    <row r="99" spans="1:24" x14ac:dyDescent="0.25">
      <c r="A99" s="274">
        <v>16</v>
      </c>
      <c r="B99" s="8" t="s">
        <v>39</v>
      </c>
      <c r="C99" s="48">
        <f>'2022 исходные'!F98</f>
        <v>0.9</v>
      </c>
      <c r="D99" s="279">
        <f t="shared" si="47"/>
        <v>0.85587146876438014</v>
      </c>
      <c r="E99" s="86" t="str">
        <f t="shared" si="71"/>
        <v>B</v>
      </c>
      <c r="F99" s="246">
        <f>'2022 исходные'!J98</f>
        <v>0.66666666666666663</v>
      </c>
      <c r="G99" s="245">
        <f t="shared" si="49"/>
        <v>0.64890551148970221</v>
      </c>
      <c r="H99" s="86" t="str">
        <f t="shared" si="72"/>
        <v>B</v>
      </c>
      <c r="I99" s="247">
        <f>'2022 исходные'!M98</f>
        <v>0.63793103448275867</v>
      </c>
      <c r="J99" s="245">
        <f t="shared" si="51"/>
        <v>0.59207172930424223</v>
      </c>
      <c r="K99" s="86" t="str">
        <f t="shared" si="52"/>
        <v>B</v>
      </c>
      <c r="L99" s="264">
        <f>'2022 исходные'!P98</f>
        <v>0.53448275862068961</v>
      </c>
      <c r="M99" s="245">
        <f t="shared" si="53"/>
        <v>0.44690758868312969</v>
      </c>
      <c r="N99" s="86" t="str">
        <f t="shared" si="54"/>
        <v>B</v>
      </c>
      <c r="O99" s="249">
        <f>'2022 исходные'!S98</f>
        <v>13.96551724137931</v>
      </c>
      <c r="P99" s="250">
        <f t="shared" si="55"/>
        <v>15.905449342736688</v>
      </c>
      <c r="Q99" s="86" t="str">
        <f t="shared" si="56"/>
        <v>B</v>
      </c>
      <c r="R99" s="121" t="str">
        <f t="shared" si="40"/>
        <v>B</v>
      </c>
      <c r="S99" s="109">
        <f t="shared" si="41"/>
        <v>2.5</v>
      </c>
      <c r="T99" s="110">
        <f t="shared" si="42"/>
        <v>2.5</v>
      </c>
      <c r="U99" s="110">
        <f t="shared" si="43"/>
        <v>2.5</v>
      </c>
      <c r="V99" s="110">
        <f t="shared" si="44"/>
        <v>2.5</v>
      </c>
      <c r="W99" s="110">
        <f t="shared" si="45"/>
        <v>2.5</v>
      </c>
      <c r="X99" s="306">
        <f t="shared" si="46"/>
        <v>2.5</v>
      </c>
    </row>
    <row r="100" spans="1:24" x14ac:dyDescent="0.25">
      <c r="A100" s="274">
        <v>17</v>
      </c>
      <c r="B100" s="8" t="s">
        <v>166</v>
      </c>
      <c r="C100" s="48">
        <f>'2022 исходные'!F99</f>
        <v>0.90540540540540537</v>
      </c>
      <c r="D100" s="279">
        <f t="shared" ref="D100:D123" si="73">$C$124</f>
        <v>0.85587146876438014</v>
      </c>
      <c r="E100" s="86" t="str">
        <f t="shared" ref="E100:E113" si="74">IF(C100&gt;=$C$125,"A",IF(C100&gt;=$C$126,"B",IF(C100&gt;=$C$127,"C","D")))</f>
        <v>A</v>
      </c>
      <c r="F100" s="246">
        <f>'2022 исходные'!J99</f>
        <v>0.70149253731343286</v>
      </c>
      <c r="G100" s="245">
        <f t="shared" ref="G100:G123" si="75">$F$124</f>
        <v>0.64890551148970221</v>
      </c>
      <c r="H100" s="86" t="str">
        <f t="shared" ref="H100:H113" si="76">IF(F100&gt;=$F$125,"A",IF(F100&gt;=$F$126,"B",IF(F100&gt;=$F$127,"C","D")))</f>
        <v>A</v>
      </c>
      <c r="I100" s="247">
        <f>'2022 исходные'!M99</f>
        <v>0.64864864864864868</v>
      </c>
      <c r="J100" s="245">
        <f t="shared" ref="J100:J123" si="77">$I$124</f>
        <v>0.59207172930424223</v>
      </c>
      <c r="K100" s="85" t="str">
        <f t="shared" ref="K100:K123" si="78">IF(I100&gt;=$I$125,"A",IF(I100&gt;=$I$126,"B",IF(I100&gt;=$I$127,"C","D")))</f>
        <v>B</v>
      </c>
      <c r="L100" s="264">
        <f>'2022 исходные'!P99</f>
        <v>0.5</v>
      </c>
      <c r="M100" s="245">
        <f t="shared" ref="M100:M123" si="79">$L$124</f>
        <v>0.44690758868312969</v>
      </c>
      <c r="N100" s="95" t="str">
        <f t="shared" ref="N100:N123" si="80">IF(L100&gt;=$L$125,"A",IF(L100&gt;=$L$126,"B",IF(L100&gt;=$L$127,"C","D")))</f>
        <v>B</v>
      </c>
      <c r="O100" s="249">
        <f>'2022 исходные'!S99</f>
        <v>19.283783783783782</v>
      </c>
      <c r="P100" s="250">
        <f t="shared" ref="P100:P123" si="81">$O$124</f>
        <v>15.905449342736688</v>
      </c>
      <c r="Q100" s="85" t="str">
        <f t="shared" si="56"/>
        <v>C</v>
      </c>
      <c r="R100" s="124" t="str">
        <f t="shared" ref="R100:R123" si="82">IF(X100&gt;=3.5,"A",IF(X100&gt;=2.5,"B",IF(X100&gt;=1.5,"C","D")))</f>
        <v>B</v>
      </c>
      <c r="S100" s="109">
        <f t="shared" ref="S100:S112" si="83">IF(E100="A",4.2,IF(E100="B",2.5,IF(E100="C",2,1)))</f>
        <v>4.2</v>
      </c>
      <c r="T100" s="110">
        <f t="shared" ref="T100:T112" si="84">IF(H100="A",4.2,IF(H100="B",2.5,IF(H100="C",2,1)))</f>
        <v>4.2</v>
      </c>
      <c r="U100" s="110">
        <f t="shared" ref="U100:U123" si="85">IF(K100="A",4.2,IF(K100="B",2.5,IF(K100="C",2,1)))</f>
        <v>2.5</v>
      </c>
      <c r="V100" s="110">
        <f t="shared" ref="V100:V123" si="86">IF(N100="A",4.2,IF(N100="B",2.5,IF(N100="C",2,1)))</f>
        <v>2.5</v>
      </c>
      <c r="W100" s="110">
        <f t="shared" ref="W100:W123" si="87">IF(Q100="A",4.2,IF(Q100="B",2.5,IF(Q100="C",2,1)))</f>
        <v>2</v>
      </c>
      <c r="X100" s="306">
        <f t="shared" ref="X100:X123" si="88">AVERAGE(S100:W100)</f>
        <v>3.08</v>
      </c>
    </row>
    <row r="101" spans="1:24" x14ac:dyDescent="0.25">
      <c r="A101" s="274">
        <v>18</v>
      </c>
      <c r="B101" s="8" t="s">
        <v>167</v>
      </c>
      <c r="C101" s="48">
        <f>'2022 исходные'!F100</f>
        <v>0.78</v>
      </c>
      <c r="D101" s="279">
        <f t="shared" si="73"/>
        <v>0.85587146876438014</v>
      </c>
      <c r="E101" s="85" t="str">
        <f t="shared" si="74"/>
        <v>C</v>
      </c>
      <c r="F101" s="246">
        <f>'2022 исходные'!J100</f>
        <v>0.51282051282051277</v>
      </c>
      <c r="G101" s="245">
        <f t="shared" si="75"/>
        <v>0.64890551148970221</v>
      </c>
      <c r="H101" s="88" t="str">
        <f t="shared" si="76"/>
        <v>C</v>
      </c>
      <c r="I101" s="247">
        <f>'2022 исходные'!M100</f>
        <v>0.38596491228070173</v>
      </c>
      <c r="J101" s="245">
        <f t="shared" si="77"/>
        <v>0.59207172930424223</v>
      </c>
      <c r="K101" s="85" t="str">
        <f t="shared" si="78"/>
        <v>C</v>
      </c>
      <c r="L101" s="264">
        <f>'2022 исходные'!P100</f>
        <v>0.54385964912280704</v>
      </c>
      <c r="M101" s="245">
        <f t="shared" si="79"/>
        <v>0.44690758868312969</v>
      </c>
      <c r="N101" s="85" t="str">
        <f t="shared" si="80"/>
        <v>B</v>
      </c>
      <c r="O101" s="249">
        <f>'2022 исходные'!S100</f>
        <v>17.157894736842106</v>
      </c>
      <c r="P101" s="250">
        <f t="shared" si="81"/>
        <v>15.905449342736688</v>
      </c>
      <c r="Q101" s="85" t="str">
        <f t="shared" si="56"/>
        <v>C</v>
      </c>
      <c r="R101" s="121" t="str">
        <f t="shared" si="82"/>
        <v>C</v>
      </c>
      <c r="S101" s="109">
        <f t="shared" si="83"/>
        <v>2</v>
      </c>
      <c r="T101" s="110">
        <f t="shared" si="84"/>
        <v>2</v>
      </c>
      <c r="U101" s="110">
        <f t="shared" si="85"/>
        <v>2</v>
      </c>
      <c r="V101" s="110">
        <f t="shared" si="86"/>
        <v>2.5</v>
      </c>
      <c r="W101" s="110">
        <f t="shared" si="87"/>
        <v>2</v>
      </c>
      <c r="X101" s="306">
        <f t="shared" si="88"/>
        <v>2.1</v>
      </c>
    </row>
    <row r="102" spans="1:24" x14ac:dyDescent="0.25">
      <c r="A102" s="274">
        <v>19</v>
      </c>
      <c r="B102" s="8" t="s">
        <v>168</v>
      </c>
      <c r="C102" s="48">
        <f>'2022 исходные'!F101</f>
        <v>0.98333333333333328</v>
      </c>
      <c r="D102" s="279">
        <f t="shared" si="73"/>
        <v>0.85587146876438014</v>
      </c>
      <c r="E102" s="86" t="str">
        <f t="shared" si="74"/>
        <v>A</v>
      </c>
      <c r="F102" s="246">
        <f>'2022 исходные'!J101</f>
        <v>0.71186440677966101</v>
      </c>
      <c r="G102" s="245">
        <f t="shared" si="75"/>
        <v>0.64890551148970221</v>
      </c>
      <c r="H102" s="86" t="str">
        <f t="shared" si="76"/>
        <v>A</v>
      </c>
      <c r="I102" s="247">
        <f>'2022 исходные'!M101</f>
        <v>0.66666666666666663</v>
      </c>
      <c r="J102" s="245">
        <f t="shared" si="77"/>
        <v>0.59207172930424223</v>
      </c>
      <c r="K102" s="85" t="str">
        <f t="shared" si="78"/>
        <v>B</v>
      </c>
      <c r="L102" s="264">
        <f>'2022 исходные'!P101</f>
        <v>0.34920634920634919</v>
      </c>
      <c r="M102" s="245">
        <f t="shared" si="79"/>
        <v>0.44690758868312969</v>
      </c>
      <c r="N102" s="86" t="str">
        <f t="shared" si="80"/>
        <v>C</v>
      </c>
      <c r="O102" s="249">
        <f>'2022 исходные'!S101</f>
        <v>16.587301587301589</v>
      </c>
      <c r="P102" s="250">
        <f t="shared" si="81"/>
        <v>15.905449342736688</v>
      </c>
      <c r="Q102" s="104" t="str">
        <f t="shared" si="56"/>
        <v>C</v>
      </c>
      <c r="R102" s="121" t="str">
        <f t="shared" si="82"/>
        <v>B</v>
      </c>
      <c r="S102" s="109">
        <f t="shared" si="83"/>
        <v>4.2</v>
      </c>
      <c r="T102" s="110">
        <f t="shared" si="84"/>
        <v>4.2</v>
      </c>
      <c r="U102" s="110">
        <f t="shared" si="85"/>
        <v>2.5</v>
      </c>
      <c r="V102" s="110">
        <f t="shared" si="86"/>
        <v>2</v>
      </c>
      <c r="W102" s="110">
        <f t="shared" si="87"/>
        <v>2</v>
      </c>
      <c r="X102" s="306">
        <f t="shared" si="88"/>
        <v>2.98</v>
      </c>
    </row>
    <row r="103" spans="1:24" x14ac:dyDescent="0.25">
      <c r="A103" s="274">
        <v>20</v>
      </c>
      <c r="B103" s="8" t="s">
        <v>73</v>
      </c>
      <c r="C103" s="48">
        <f>'2022 исходные'!F102</f>
        <v>0.84242424242424241</v>
      </c>
      <c r="D103" s="279">
        <f t="shared" si="73"/>
        <v>0.85587146876438014</v>
      </c>
      <c r="E103" s="86" t="str">
        <f t="shared" si="74"/>
        <v>C</v>
      </c>
      <c r="F103" s="246">
        <f>'2022 исходные'!J102</f>
        <v>0.76978417266187049</v>
      </c>
      <c r="G103" s="245">
        <f t="shared" si="75"/>
        <v>0.64890551148970221</v>
      </c>
      <c r="H103" s="86" t="str">
        <f t="shared" si="76"/>
        <v>A</v>
      </c>
      <c r="I103" s="247">
        <f>'2022 исходные'!M102</f>
        <v>0.68322981366459623</v>
      </c>
      <c r="J103" s="245">
        <f t="shared" si="77"/>
        <v>0.59207172930424223</v>
      </c>
      <c r="K103" s="86" t="str">
        <f t="shared" si="78"/>
        <v>B</v>
      </c>
      <c r="L103" s="264">
        <f>'2022 исходные'!P102</f>
        <v>0.32919254658385094</v>
      </c>
      <c r="M103" s="245">
        <f t="shared" si="79"/>
        <v>0.44690758868312969</v>
      </c>
      <c r="N103" s="86" t="str">
        <f t="shared" si="80"/>
        <v>C</v>
      </c>
      <c r="O103" s="249">
        <f>'2022 исходные'!S102</f>
        <v>15.875776397515528</v>
      </c>
      <c r="P103" s="250">
        <f t="shared" si="81"/>
        <v>15.905449342736688</v>
      </c>
      <c r="Q103" s="85" t="str">
        <f t="shared" ref="Q103:Q123" si="89">IF(O103&lt;=$O$125,"A",IF(O103&lt;=$O$126,"B",IF(O103&lt;=$O$127,"C","D")))</f>
        <v>B</v>
      </c>
      <c r="R103" s="121" t="str">
        <f t="shared" si="82"/>
        <v>B</v>
      </c>
      <c r="S103" s="109">
        <f t="shared" si="83"/>
        <v>2</v>
      </c>
      <c r="T103" s="110">
        <f t="shared" si="84"/>
        <v>4.2</v>
      </c>
      <c r="U103" s="110">
        <f t="shared" si="85"/>
        <v>2.5</v>
      </c>
      <c r="V103" s="110">
        <f t="shared" si="86"/>
        <v>2</v>
      </c>
      <c r="W103" s="110">
        <f t="shared" si="87"/>
        <v>2.5</v>
      </c>
      <c r="X103" s="306">
        <f t="shared" si="88"/>
        <v>2.6399999999999997</v>
      </c>
    </row>
    <row r="104" spans="1:24" x14ac:dyDescent="0.25">
      <c r="A104" s="274">
        <v>21</v>
      </c>
      <c r="B104" s="8" t="s">
        <v>169</v>
      </c>
      <c r="C104" s="48">
        <f>'2022 исходные'!F103</f>
        <v>0.88983050847457623</v>
      </c>
      <c r="D104" s="279">
        <f t="shared" si="73"/>
        <v>0.85587146876438014</v>
      </c>
      <c r="E104" s="86" t="str">
        <f t="shared" si="74"/>
        <v>B</v>
      </c>
      <c r="F104" s="246">
        <f>'2022 исходные'!J103</f>
        <v>0.46666666666666667</v>
      </c>
      <c r="G104" s="245">
        <f t="shared" si="75"/>
        <v>0.64890551148970221</v>
      </c>
      <c r="H104" s="85" t="str">
        <f t="shared" si="76"/>
        <v>C</v>
      </c>
      <c r="I104" s="247">
        <f>'2022 исходные'!M103</f>
        <v>0.44166666666666665</v>
      </c>
      <c r="J104" s="245">
        <f t="shared" si="77"/>
        <v>0.59207172930424223</v>
      </c>
      <c r="K104" s="85" t="str">
        <f t="shared" si="78"/>
        <v>C</v>
      </c>
      <c r="L104" s="264">
        <f>'2022 исходные'!P103</f>
        <v>0.5</v>
      </c>
      <c r="M104" s="245">
        <f t="shared" si="79"/>
        <v>0.44690758868312969</v>
      </c>
      <c r="N104" s="86" t="str">
        <f t="shared" si="80"/>
        <v>B</v>
      </c>
      <c r="O104" s="249">
        <f>'2022 исходные'!S103</f>
        <v>22.191666666666666</v>
      </c>
      <c r="P104" s="250">
        <f t="shared" si="81"/>
        <v>15.905449342736688</v>
      </c>
      <c r="Q104" s="85" t="str">
        <f t="shared" si="89"/>
        <v>C</v>
      </c>
      <c r="R104" s="121" t="str">
        <f t="shared" si="82"/>
        <v>C</v>
      </c>
      <c r="S104" s="109">
        <f t="shared" si="83"/>
        <v>2.5</v>
      </c>
      <c r="T104" s="110">
        <f t="shared" si="84"/>
        <v>2</v>
      </c>
      <c r="U104" s="110">
        <f t="shared" si="85"/>
        <v>2</v>
      </c>
      <c r="V104" s="110">
        <f t="shared" si="86"/>
        <v>2.5</v>
      </c>
      <c r="W104" s="110">
        <f t="shared" si="87"/>
        <v>2</v>
      </c>
      <c r="X104" s="306">
        <f t="shared" si="88"/>
        <v>2.2000000000000002</v>
      </c>
    </row>
    <row r="105" spans="1:24" x14ac:dyDescent="0.25">
      <c r="A105" s="274">
        <v>22</v>
      </c>
      <c r="B105" s="8" t="s">
        <v>74</v>
      </c>
      <c r="C105" s="48">
        <f>'2022 исходные'!F104</f>
        <v>0.91919191919191923</v>
      </c>
      <c r="D105" s="279">
        <f t="shared" si="73"/>
        <v>0.85587146876438014</v>
      </c>
      <c r="E105" s="86" t="str">
        <f t="shared" si="74"/>
        <v>A</v>
      </c>
      <c r="F105" s="246">
        <f>'2022 исходные'!J104</f>
        <v>0.7142857142857143</v>
      </c>
      <c r="G105" s="245">
        <f t="shared" si="75"/>
        <v>0.64890551148970221</v>
      </c>
      <c r="H105" s="86" t="str">
        <f t="shared" si="76"/>
        <v>A</v>
      </c>
      <c r="I105" s="247">
        <f>'2022 исходные'!M104</f>
        <v>0.66</v>
      </c>
      <c r="J105" s="245">
        <f t="shared" si="77"/>
        <v>0.59207172930424223</v>
      </c>
      <c r="K105" s="86" t="str">
        <f t="shared" si="78"/>
        <v>B</v>
      </c>
      <c r="L105" s="264">
        <f>'2022 исходные'!P104</f>
        <v>0.43</v>
      </c>
      <c r="M105" s="245">
        <f t="shared" si="79"/>
        <v>0.44690758868312969</v>
      </c>
      <c r="N105" s="95" t="str">
        <f t="shared" si="80"/>
        <v>C</v>
      </c>
      <c r="O105" s="249">
        <f>'2022 исходные'!S104</f>
        <v>18.329999999999998</v>
      </c>
      <c r="P105" s="250">
        <f t="shared" si="81"/>
        <v>15.905449342736688</v>
      </c>
      <c r="Q105" s="86" t="str">
        <f t="shared" si="89"/>
        <v>C</v>
      </c>
      <c r="R105" s="121" t="str">
        <f t="shared" si="82"/>
        <v>B</v>
      </c>
      <c r="S105" s="109">
        <f t="shared" si="83"/>
        <v>4.2</v>
      </c>
      <c r="T105" s="110">
        <f t="shared" si="84"/>
        <v>4.2</v>
      </c>
      <c r="U105" s="110">
        <f t="shared" si="85"/>
        <v>2.5</v>
      </c>
      <c r="V105" s="110">
        <f t="shared" si="86"/>
        <v>2</v>
      </c>
      <c r="W105" s="110">
        <f t="shared" si="87"/>
        <v>2</v>
      </c>
      <c r="X105" s="306">
        <f t="shared" si="88"/>
        <v>2.98</v>
      </c>
    </row>
    <row r="106" spans="1:24" x14ac:dyDescent="0.25">
      <c r="A106" s="274">
        <v>23</v>
      </c>
      <c r="B106" s="8" t="s">
        <v>40</v>
      </c>
      <c r="C106" s="48">
        <f>'2022 исходные'!F105</f>
        <v>0.77215189873417722</v>
      </c>
      <c r="D106" s="279">
        <f t="shared" si="73"/>
        <v>0.85587146876438014</v>
      </c>
      <c r="E106" s="86" t="str">
        <f t="shared" si="74"/>
        <v>C</v>
      </c>
      <c r="F106" s="246">
        <f>'2022 исходные'!J105</f>
        <v>0.62295081967213117</v>
      </c>
      <c r="G106" s="245">
        <f t="shared" si="75"/>
        <v>0.64890551148970221</v>
      </c>
      <c r="H106" s="86" t="str">
        <f t="shared" si="76"/>
        <v>C</v>
      </c>
      <c r="I106" s="247">
        <f>'2022 исходные'!M105</f>
        <v>0.50649350649350644</v>
      </c>
      <c r="J106" s="245">
        <f t="shared" si="77"/>
        <v>0.59207172930424223</v>
      </c>
      <c r="K106" s="86" t="str">
        <f t="shared" si="78"/>
        <v>C</v>
      </c>
      <c r="L106" s="264">
        <f>'2022 исходные'!P105</f>
        <v>0.50649350649350644</v>
      </c>
      <c r="M106" s="245">
        <f t="shared" si="79"/>
        <v>0.44690758868312969</v>
      </c>
      <c r="N106" s="85" t="str">
        <f t="shared" si="80"/>
        <v>B</v>
      </c>
      <c r="O106" s="249">
        <f>'2022 исходные'!S105</f>
        <v>16.870129870129869</v>
      </c>
      <c r="P106" s="250">
        <f t="shared" si="81"/>
        <v>15.905449342736688</v>
      </c>
      <c r="Q106" s="86" t="str">
        <f t="shared" si="89"/>
        <v>C</v>
      </c>
      <c r="R106" s="119" t="str">
        <f t="shared" si="82"/>
        <v>C</v>
      </c>
      <c r="S106" s="109">
        <f t="shared" si="83"/>
        <v>2</v>
      </c>
      <c r="T106" s="110">
        <f t="shared" si="84"/>
        <v>2</v>
      </c>
      <c r="U106" s="110">
        <f t="shared" si="85"/>
        <v>2</v>
      </c>
      <c r="V106" s="110">
        <f t="shared" si="86"/>
        <v>2.5</v>
      </c>
      <c r="W106" s="110">
        <f t="shared" si="87"/>
        <v>2</v>
      </c>
      <c r="X106" s="306">
        <f t="shared" si="88"/>
        <v>2.1</v>
      </c>
    </row>
    <row r="107" spans="1:24" x14ac:dyDescent="0.25">
      <c r="A107" s="274">
        <v>24</v>
      </c>
      <c r="B107" s="8" t="s">
        <v>72</v>
      </c>
      <c r="C107" s="48">
        <f>'2022 исходные'!F106</f>
        <v>0.93197278911564629</v>
      </c>
      <c r="D107" s="279">
        <f t="shared" si="73"/>
        <v>0.85587146876438014</v>
      </c>
      <c r="E107" s="86" t="str">
        <f t="shared" si="74"/>
        <v>A</v>
      </c>
      <c r="F107" s="246">
        <f>'2022 исходные'!J106</f>
        <v>0.69343065693430661</v>
      </c>
      <c r="G107" s="245">
        <f t="shared" si="75"/>
        <v>0.64890551148970221</v>
      </c>
      <c r="H107" s="86" t="str">
        <f t="shared" si="76"/>
        <v>B</v>
      </c>
      <c r="I107" s="247">
        <f>'2022 исходные'!M106</f>
        <v>0.64</v>
      </c>
      <c r="J107" s="245">
        <f t="shared" si="77"/>
        <v>0.59207172930424223</v>
      </c>
      <c r="K107" s="88" t="str">
        <f t="shared" si="78"/>
        <v>B</v>
      </c>
      <c r="L107" s="264">
        <f>'2022 исходные'!P106</f>
        <v>0.38</v>
      </c>
      <c r="M107" s="245">
        <f t="shared" si="79"/>
        <v>0.44690758868312969</v>
      </c>
      <c r="N107" s="86" t="str">
        <f t="shared" si="80"/>
        <v>C</v>
      </c>
      <c r="O107" s="251">
        <f>'2022 исходные'!S106</f>
        <v>18.18</v>
      </c>
      <c r="P107" s="250">
        <f t="shared" si="81"/>
        <v>15.905449342736688</v>
      </c>
      <c r="Q107" s="85" t="str">
        <f t="shared" si="89"/>
        <v>C</v>
      </c>
      <c r="R107" s="121" t="str">
        <f t="shared" si="82"/>
        <v>B</v>
      </c>
      <c r="S107" s="109">
        <f t="shared" si="83"/>
        <v>4.2</v>
      </c>
      <c r="T107" s="110">
        <f t="shared" si="84"/>
        <v>2.5</v>
      </c>
      <c r="U107" s="110">
        <f t="shared" si="85"/>
        <v>2.5</v>
      </c>
      <c r="V107" s="110">
        <f t="shared" si="86"/>
        <v>2</v>
      </c>
      <c r="W107" s="110">
        <f t="shared" si="87"/>
        <v>2</v>
      </c>
      <c r="X107" s="306">
        <f t="shared" si="88"/>
        <v>2.6399999999999997</v>
      </c>
    </row>
    <row r="108" spans="1:24" x14ac:dyDescent="0.25">
      <c r="A108" s="274">
        <v>25</v>
      </c>
      <c r="B108" s="8" t="s">
        <v>75</v>
      </c>
      <c r="C108" s="48">
        <f>'2022 исходные'!F107</f>
        <v>0.91911764705882348</v>
      </c>
      <c r="D108" s="279">
        <f t="shared" si="73"/>
        <v>0.85587146876438014</v>
      </c>
      <c r="E108" s="86" t="str">
        <f t="shared" si="74"/>
        <v>A</v>
      </c>
      <c r="F108" s="246">
        <f>'2022 исходные'!J107</f>
        <v>0.73599999999999999</v>
      </c>
      <c r="G108" s="245">
        <f t="shared" si="75"/>
        <v>0.64890551148970221</v>
      </c>
      <c r="H108" s="86" t="str">
        <f t="shared" si="76"/>
        <v>A</v>
      </c>
      <c r="I108" s="247">
        <f>'2022 исходные'!M107</f>
        <v>0.7007299270072993</v>
      </c>
      <c r="J108" s="245">
        <f t="shared" si="77"/>
        <v>0.59207172930424223</v>
      </c>
      <c r="K108" s="85" t="str">
        <f t="shared" si="78"/>
        <v>A</v>
      </c>
      <c r="L108" s="264">
        <f>'2022 исходные'!P107</f>
        <v>0.43065693430656932</v>
      </c>
      <c r="M108" s="245">
        <f t="shared" si="79"/>
        <v>0.44690758868312969</v>
      </c>
      <c r="N108" s="95" t="str">
        <f t="shared" si="80"/>
        <v>C</v>
      </c>
      <c r="O108" s="251">
        <f>'2022 исходные'!S107</f>
        <v>21.810218978102188</v>
      </c>
      <c r="P108" s="250">
        <f t="shared" si="81"/>
        <v>15.905449342736688</v>
      </c>
      <c r="Q108" s="85" t="str">
        <f t="shared" si="89"/>
        <v>C</v>
      </c>
      <c r="R108" s="121" t="str">
        <f t="shared" si="82"/>
        <v>B</v>
      </c>
      <c r="S108" s="109">
        <f t="shared" si="83"/>
        <v>4.2</v>
      </c>
      <c r="T108" s="110">
        <f t="shared" si="84"/>
        <v>4.2</v>
      </c>
      <c r="U108" s="110">
        <f t="shared" si="85"/>
        <v>4.2</v>
      </c>
      <c r="V108" s="110">
        <f t="shared" si="86"/>
        <v>2</v>
      </c>
      <c r="W108" s="110">
        <f t="shared" si="87"/>
        <v>2</v>
      </c>
      <c r="X108" s="306">
        <f t="shared" si="88"/>
        <v>3.3200000000000003</v>
      </c>
    </row>
    <row r="109" spans="1:24" x14ac:dyDescent="0.25">
      <c r="A109" s="274">
        <v>26</v>
      </c>
      <c r="B109" s="8" t="s">
        <v>41</v>
      </c>
      <c r="C109" s="48">
        <f>'2022 исходные'!F108</f>
        <v>0.83486238532110091</v>
      </c>
      <c r="D109" s="279">
        <f t="shared" si="73"/>
        <v>0.85587146876438014</v>
      </c>
      <c r="E109" s="88" t="str">
        <f t="shared" si="74"/>
        <v>C</v>
      </c>
      <c r="F109" s="246">
        <f>'2022 исходные'!J108</f>
        <v>0.7142857142857143</v>
      </c>
      <c r="G109" s="245">
        <f t="shared" si="75"/>
        <v>0.64890551148970221</v>
      </c>
      <c r="H109" s="86" t="str">
        <f t="shared" si="76"/>
        <v>A</v>
      </c>
      <c r="I109" s="247">
        <f>'2022 исходные'!M108</f>
        <v>0.66990291262135926</v>
      </c>
      <c r="J109" s="245">
        <f t="shared" si="77"/>
        <v>0.59207172930424223</v>
      </c>
      <c r="K109" s="85" t="str">
        <f t="shared" si="78"/>
        <v>B</v>
      </c>
      <c r="L109" s="264">
        <f>'2022 исходные'!P108</f>
        <v>0.41747572815533979</v>
      </c>
      <c r="M109" s="245">
        <f t="shared" si="79"/>
        <v>0.44690758868312969</v>
      </c>
      <c r="N109" s="95" t="str">
        <f t="shared" si="80"/>
        <v>C</v>
      </c>
      <c r="O109" s="251">
        <f>'2022 исходные'!S108</f>
        <v>16.757281553398059</v>
      </c>
      <c r="P109" s="250">
        <f t="shared" si="81"/>
        <v>15.905449342736688</v>
      </c>
      <c r="Q109" s="86" t="str">
        <f t="shared" si="89"/>
        <v>C</v>
      </c>
      <c r="R109" s="121" t="str">
        <f t="shared" si="82"/>
        <v>B</v>
      </c>
      <c r="S109" s="109">
        <f t="shared" si="83"/>
        <v>2</v>
      </c>
      <c r="T109" s="110">
        <f t="shared" si="84"/>
        <v>4.2</v>
      </c>
      <c r="U109" s="110">
        <f t="shared" si="85"/>
        <v>2.5</v>
      </c>
      <c r="V109" s="110">
        <f t="shared" si="86"/>
        <v>2</v>
      </c>
      <c r="W109" s="110">
        <f t="shared" si="87"/>
        <v>2</v>
      </c>
      <c r="X109" s="306">
        <f t="shared" si="88"/>
        <v>2.54</v>
      </c>
    </row>
    <row r="110" spans="1:24" x14ac:dyDescent="0.25">
      <c r="A110" s="274">
        <v>27</v>
      </c>
      <c r="B110" s="8" t="s">
        <v>111</v>
      </c>
      <c r="C110" s="51">
        <f>'2022 исходные'!F109</f>
        <v>0.8623188405797102</v>
      </c>
      <c r="D110" s="279">
        <f t="shared" si="73"/>
        <v>0.85587146876438014</v>
      </c>
      <c r="E110" s="86" t="str">
        <f t="shared" si="74"/>
        <v>B</v>
      </c>
      <c r="F110" s="246">
        <f>'2022 исходные'!J109</f>
        <v>0.50420168067226889</v>
      </c>
      <c r="G110" s="245">
        <f t="shared" si="75"/>
        <v>0.64890551148970221</v>
      </c>
      <c r="H110" s="85" t="str">
        <f t="shared" si="76"/>
        <v>C</v>
      </c>
      <c r="I110" s="247">
        <f>'2022 исходные'!M109</f>
        <v>0.48550724637681159</v>
      </c>
      <c r="J110" s="245">
        <f t="shared" si="77"/>
        <v>0.59207172930424223</v>
      </c>
      <c r="K110" s="85" t="str">
        <f t="shared" si="78"/>
        <v>C</v>
      </c>
      <c r="L110" s="264">
        <f>'2022 исходные'!P109</f>
        <v>0.57246376811594202</v>
      </c>
      <c r="M110" s="245">
        <f t="shared" si="79"/>
        <v>0.44690758868312969</v>
      </c>
      <c r="N110" s="86" t="str">
        <f t="shared" si="80"/>
        <v>B</v>
      </c>
      <c r="O110" s="251">
        <f>'2022 исходные'!S109</f>
        <v>16.659420289855074</v>
      </c>
      <c r="P110" s="250">
        <f t="shared" si="81"/>
        <v>15.905449342736688</v>
      </c>
      <c r="Q110" s="86" t="str">
        <f t="shared" si="89"/>
        <v>C</v>
      </c>
      <c r="R110" s="121" t="str">
        <f t="shared" si="82"/>
        <v>C</v>
      </c>
      <c r="S110" s="109">
        <f t="shared" si="83"/>
        <v>2.5</v>
      </c>
      <c r="T110" s="110">
        <f t="shared" si="84"/>
        <v>2</v>
      </c>
      <c r="U110" s="110">
        <f t="shared" si="85"/>
        <v>2</v>
      </c>
      <c r="V110" s="110">
        <f t="shared" si="86"/>
        <v>2.5</v>
      </c>
      <c r="W110" s="110">
        <f t="shared" si="87"/>
        <v>2</v>
      </c>
      <c r="X110" s="306">
        <f t="shared" si="88"/>
        <v>2.2000000000000002</v>
      </c>
    </row>
    <row r="111" spans="1:24" x14ac:dyDescent="0.25">
      <c r="A111" s="274">
        <v>28</v>
      </c>
      <c r="B111" s="8" t="s">
        <v>170</v>
      </c>
      <c r="C111" s="51">
        <f>'2022 исходные'!F110</f>
        <v>0.80769230769230771</v>
      </c>
      <c r="D111" s="279">
        <f t="shared" si="73"/>
        <v>0.85587146876438014</v>
      </c>
      <c r="E111" s="86" t="str">
        <f t="shared" si="74"/>
        <v>C</v>
      </c>
      <c r="F111" s="246">
        <f>'2022 исходные'!J110</f>
        <v>0.54285714285714282</v>
      </c>
      <c r="G111" s="245">
        <f t="shared" si="75"/>
        <v>0.64890551148970221</v>
      </c>
      <c r="H111" s="85" t="str">
        <f t="shared" si="76"/>
        <v>C</v>
      </c>
      <c r="I111" s="247">
        <f>'2022 исходные'!M110</f>
        <v>0.46153846153846156</v>
      </c>
      <c r="J111" s="245">
        <f t="shared" si="77"/>
        <v>0.59207172930424223</v>
      </c>
      <c r="K111" s="85" t="str">
        <f t="shared" si="78"/>
        <v>C</v>
      </c>
      <c r="L111" s="246">
        <f>'2022 исходные'!P110</f>
        <v>0.5461538461538461</v>
      </c>
      <c r="M111" s="245">
        <f t="shared" si="79"/>
        <v>0.44690758868312969</v>
      </c>
      <c r="N111" s="86" t="str">
        <f t="shared" si="80"/>
        <v>B</v>
      </c>
      <c r="O111" s="251">
        <f>'2022 исходные'!S110</f>
        <v>14.476923076923077</v>
      </c>
      <c r="P111" s="250">
        <f t="shared" si="81"/>
        <v>15.905449342736688</v>
      </c>
      <c r="Q111" s="85" t="str">
        <f t="shared" si="89"/>
        <v>B</v>
      </c>
      <c r="R111" s="121" t="str">
        <f t="shared" si="82"/>
        <v>C</v>
      </c>
      <c r="S111" s="109">
        <f t="shared" si="83"/>
        <v>2</v>
      </c>
      <c r="T111" s="110">
        <f t="shared" si="84"/>
        <v>2</v>
      </c>
      <c r="U111" s="110">
        <f t="shared" si="85"/>
        <v>2</v>
      </c>
      <c r="V111" s="110">
        <f t="shared" si="86"/>
        <v>2.5</v>
      </c>
      <c r="W111" s="110">
        <f t="shared" si="87"/>
        <v>2.5</v>
      </c>
      <c r="X111" s="306">
        <f t="shared" si="88"/>
        <v>2.2000000000000002</v>
      </c>
    </row>
    <row r="112" spans="1:24" x14ac:dyDescent="0.25">
      <c r="A112" s="274">
        <v>29</v>
      </c>
      <c r="B112" s="8" t="s">
        <v>142</v>
      </c>
      <c r="C112" s="51">
        <f>'2022 исходные'!F111</f>
        <v>0.84671532846715325</v>
      </c>
      <c r="D112" s="279">
        <f t="shared" si="73"/>
        <v>0.85587146876438014</v>
      </c>
      <c r="E112" s="86" t="str">
        <f t="shared" si="74"/>
        <v>C</v>
      </c>
      <c r="F112" s="246">
        <f>'2022 исходные'!J111</f>
        <v>0.45689655172413796</v>
      </c>
      <c r="G112" s="245">
        <f t="shared" si="75"/>
        <v>0.64890551148970221</v>
      </c>
      <c r="H112" s="85" t="str">
        <f t="shared" si="76"/>
        <v>C</v>
      </c>
      <c r="I112" s="275">
        <f>'2022 исходные'!M111</f>
        <v>0.40127388535031849</v>
      </c>
      <c r="J112" s="245">
        <f t="shared" si="77"/>
        <v>0.59207172930424223</v>
      </c>
      <c r="K112" s="85" t="str">
        <f t="shared" si="78"/>
        <v>C</v>
      </c>
      <c r="L112" s="246">
        <f>'2022 исходные'!P110</f>
        <v>0.5461538461538461</v>
      </c>
      <c r="M112" s="245">
        <f t="shared" si="79"/>
        <v>0.44690758868312969</v>
      </c>
      <c r="N112" s="86" t="str">
        <f t="shared" si="80"/>
        <v>B</v>
      </c>
      <c r="O112" s="251">
        <f>'2022 исходные'!S111</f>
        <v>20.203821656050955</v>
      </c>
      <c r="P112" s="250">
        <f t="shared" si="81"/>
        <v>15.905449342736688</v>
      </c>
      <c r="Q112" s="85" t="str">
        <f t="shared" si="89"/>
        <v>C</v>
      </c>
      <c r="R112" s="121" t="str">
        <f t="shared" si="82"/>
        <v>C</v>
      </c>
      <c r="S112" s="109">
        <f t="shared" si="83"/>
        <v>2</v>
      </c>
      <c r="T112" s="110">
        <f t="shared" si="84"/>
        <v>2</v>
      </c>
      <c r="U112" s="110">
        <f t="shared" si="85"/>
        <v>2</v>
      </c>
      <c r="V112" s="110">
        <f t="shared" si="86"/>
        <v>2.5</v>
      </c>
      <c r="W112" s="110">
        <f t="shared" si="87"/>
        <v>2</v>
      </c>
      <c r="X112" s="306">
        <f t="shared" si="88"/>
        <v>2.1</v>
      </c>
    </row>
    <row r="113" spans="1:24" ht="15.75" thickBot="1" x14ac:dyDescent="0.3">
      <c r="A113" s="276">
        <v>30</v>
      </c>
      <c r="B113" s="11" t="s">
        <v>146</v>
      </c>
      <c r="C113" s="49">
        <f>'2022 исходные'!F112</f>
        <v>0.85365853658536583</v>
      </c>
      <c r="D113" s="282">
        <f t="shared" si="73"/>
        <v>0.85587146876438014</v>
      </c>
      <c r="E113" s="88" t="str">
        <f t="shared" si="74"/>
        <v>C</v>
      </c>
      <c r="F113" s="241">
        <f>'2022 исходные'!J112</f>
        <v>0.52857142857142858</v>
      </c>
      <c r="G113" s="240">
        <f t="shared" si="75"/>
        <v>0.64890551148970221</v>
      </c>
      <c r="H113" s="104" t="str">
        <f t="shared" si="76"/>
        <v>C</v>
      </c>
      <c r="I113" s="283">
        <f>'2022 исходные'!M112</f>
        <v>0.48979591836734693</v>
      </c>
      <c r="J113" s="240">
        <f t="shared" si="77"/>
        <v>0.59207172930424223</v>
      </c>
      <c r="K113" s="104" t="str">
        <f t="shared" si="78"/>
        <v>C</v>
      </c>
      <c r="L113" s="241">
        <f>'2022 исходные'!P111</f>
        <v>0.64968152866242035</v>
      </c>
      <c r="M113" s="240">
        <f t="shared" si="79"/>
        <v>0.44690758868312969</v>
      </c>
      <c r="N113" s="88" t="str">
        <f t="shared" si="80"/>
        <v>B</v>
      </c>
      <c r="O113" s="242">
        <f>'2022 исходные'!S112</f>
        <v>18.438775510204081</v>
      </c>
      <c r="P113" s="284">
        <f t="shared" si="81"/>
        <v>15.905449342736688</v>
      </c>
      <c r="Q113" s="104" t="str">
        <f t="shared" si="89"/>
        <v>C</v>
      </c>
      <c r="R113" s="119" t="str">
        <f t="shared" si="82"/>
        <v>C</v>
      </c>
      <c r="S113" s="138">
        <f t="shared" ref="S113" si="90">IF(E113="A",4.2,IF(E113="B",2.5,IF(E113="C",2,1)))</f>
        <v>2</v>
      </c>
      <c r="T113" s="139">
        <f t="shared" ref="T113" si="91">IF(H113="A",4.2,IF(H113="B",2.5,IF(H113="C",2,1)))</f>
        <v>2</v>
      </c>
      <c r="U113" s="139">
        <f t="shared" si="85"/>
        <v>2</v>
      </c>
      <c r="V113" s="139">
        <f t="shared" si="86"/>
        <v>2.5</v>
      </c>
      <c r="W113" s="139">
        <f t="shared" si="87"/>
        <v>2</v>
      </c>
      <c r="X113" s="308">
        <f t="shared" si="88"/>
        <v>2.1</v>
      </c>
    </row>
    <row r="114" spans="1:24" ht="15.75" thickBot="1" x14ac:dyDescent="0.3">
      <c r="A114" s="262"/>
      <c r="B114" s="64" t="s">
        <v>108</v>
      </c>
      <c r="C114" s="47">
        <f>AVERAGE(C115:C121)</f>
        <v>0.82624552804676565</v>
      </c>
      <c r="D114" s="79">
        <f t="shared" si="73"/>
        <v>0.85587146876438014</v>
      </c>
      <c r="E114" s="87" t="str">
        <f t="shared" ref="E114:E123" si="92">IF(C114&gt;=$C$125,"A",IF(C114&gt;=$C$126,"B",IF(C114&gt;=$C$127,"C","D")))</f>
        <v>C</v>
      </c>
      <c r="F114" s="5">
        <f>AVERAGE(F115:F121)</f>
        <v>0.65127151906551195</v>
      </c>
      <c r="G114" s="76">
        <f t="shared" si="75"/>
        <v>0.64890551148970221</v>
      </c>
      <c r="H114" s="87" t="str">
        <f t="shared" ref="H114:H123" si="93">IF(F114&gt;=$F$125,"A",IF(F114&gt;=$F$126,"B",IF(F114&gt;=$F$127,"C","D")))</f>
        <v>B</v>
      </c>
      <c r="I114" s="5">
        <f>AVERAGE(I115:I121)</f>
        <v>0.60221016480967482</v>
      </c>
      <c r="J114" s="76">
        <f t="shared" si="77"/>
        <v>0.59207172930424223</v>
      </c>
      <c r="K114" s="87" t="str">
        <f t="shared" si="78"/>
        <v>B</v>
      </c>
      <c r="L114" s="5">
        <f>AVERAGE(L115:L121)</f>
        <v>0.36841727004223729</v>
      </c>
      <c r="M114" s="76">
        <f t="shared" si="79"/>
        <v>0.44690758868312969</v>
      </c>
      <c r="N114" s="87" t="str">
        <f t="shared" si="80"/>
        <v>C</v>
      </c>
      <c r="O114" s="38">
        <f>AVERAGE(O115:O121)</f>
        <v>14.83015762559547</v>
      </c>
      <c r="P114" s="80">
        <f t="shared" si="81"/>
        <v>15.905449342736688</v>
      </c>
      <c r="Q114" s="105" t="str">
        <f t="shared" si="89"/>
        <v>B</v>
      </c>
      <c r="R114" s="122" t="str">
        <f t="shared" si="82"/>
        <v>C</v>
      </c>
      <c r="S114" s="115">
        <f t="shared" ref="S114:S123" si="94">IF(E114="A",4.2,IF(E114="B",2.5,IF(E114="C",2,1)))</f>
        <v>2</v>
      </c>
      <c r="T114" s="116">
        <f t="shared" ref="T114:T123" si="95">IF(H114="A",4.2,IF(H114="B",2.5,IF(H114="C",2,1)))</f>
        <v>2.5</v>
      </c>
      <c r="U114" s="116">
        <f t="shared" si="85"/>
        <v>2.5</v>
      </c>
      <c r="V114" s="116">
        <f t="shared" si="86"/>
        <v>2</v>
      </c>
      <c r="W114" s="116">
        <f t="shared" si="87"/>
        <v>2.5</v>
      </c>
      <c r="X114" s="305">
        <f t="shared" si="88"/>
        <v>2.2999999999999998</v>
      </c>
    </row>
    <row r="115" spans="1:24" x14ac:dyDescent="0.25">
      <c r="A115" s="244">
        <v>1</v>
      </c>
      <c r="B115" s="11" t="s">
        <v>69</v>
      </c>
      <c r="C115" s="48">
        <f>'2022 исходные'!F114</f>
        <v>0.85915492957746475</v>
      </c>
      <c r="D115" s="281">
        <f t="shared" si="73"/>
        <v>0.85587146876438014</v>
      </c>
      <c r="E115" s="89" t="str">
        <f t="shared" si="92"/>
        <v>B</v>
      </c>
      <c r="F115" s="285">
        <f>'2022 исходные'!J114</f>
        <v>0.86885245901639341</v>
      </c>
      <c r="G115" s="286">
        <f t="shared" si="75"/>
        <v>0.64890551148970221</v>
      </c>
      <c r="H115" s="86" t="str">
        <f t="shared" si="93"/>
        <v>A</v>
      </c>
      <c r="I115" s="255">
        <f>'2022 исходные'!M114</f>
        <v>0.84848484848484851</v>
      </c>
      <c r="J115" s="253">
        <f t="shared" si="77"/>
        <v>0.59207172930424223</v>
      </c>
      <c r="K115" s="100" t="str">
        <f t="shared" si="78"/>
        <v>A</v>
      </c>
      <c r="L115" s="39">
        <f>'2022 исходные'!P114</f>
        <v>0.22727272727272727</v>
      </c>
      <c r="M115" s="286">
        <f t="shared" si="79"/>
        <v>0.44690758868312969</v>
      </c>
      <c r="N115" s="102" t="str">
        <f t="shared" si="80"/>
        <v>D</v>
      </c>
      <c r="O115" s="287">
        <f>'2022 исходные'!S114</f>
        <v>17.242424242424242</v>
      </c>
      <c r="P115" s="288">
        <f t="shared" si="81"/>
        <v>15.905449342736688</v>
      </c>
      <c r="Q115" s="106" t="str">
        <f t="shared" si="89"/>
        <v>C</v>
      </c>
      <c r="R115" s="125" t="str">
        <f t="shared" si="82"/>
        <v>B</v>
      </c>
      <c r="S115" s="113">
        <f t="shared" si="94"/>
        <v>2.5</v>
      </c>
      <c r="T115" s="114">
        <f t="shared" si="95"/>
        <v>4.2</v>
      </c>
      <c r="U115" s="114">
        <f t="shared" si="85"/>
        <v>4.2</v>
      </c>
      <c r="V115" s="114">
        <f t="shared" si="86"/>
        <v>1</v>
      </c>
      <c r="W115" s="114">
        <f t="shared" si="87"/>
        <v>2</v>
      </c>
      <c r="X115" s="307">
        <f t="shared" si="88"/>
        <v>2.7800000000000002</v>
      </c>
    </row>
    <row r="116" spans="1:24" x14ac:dyDescent="0.25">
      <c r="A116" s="244">
        <v>2</v>
      </c>
      <c r="B116" s="8" t="s">
        <v>71</v>
      </c>
      <c r="C116" s="51">
        <f>'2022 исходные'!F115</f>
        <v>0.8529411764705882</v>
      </c>
      <c r="D116" s="279">
        <f t="shared" si="73"/>
        <v>0.85587146876438014</v>
      </c>
      <c r="E116" s="85" t="str">
        <f t="shared" si="92"/>
        <v>C</v>
      </c>
      <c r="F116" s="247">
        <f>'2022 исходные'!J115</f>
        <v>0.84482758620689657</v>
      </c>
      <c r="G116" s="245">
        <f t="shared" si="75"/>
        <v>0.64890551148970221</v>
      </c>
      <c r="H116" s="86" t="str">
        <f t="shared" si="93"/>
        <v>A</v>
      </c>
      <c r="I116" s="247">
        <f>'2022 исходные'!M115</f>
        <v>0.76056338028169013</v>
      </c>
      <c r="J116" s="245">
        <f t="shared" si="77"/>
        <v>0.59207172930424223</v>
      </c>
      <c r="K116" s="95" t="str">
        <f t="shared" si="78"/>
        <v>A</v>
      </c>
      <c r="L116" s="40">
        <f>'2022 исходные'!P115</f>
        <v>0.30985915492957744</v>
      </c>
      <c r="M116" s="245">
        <f t="shared" si="79"/>
        <v>0.44690758868312969</v>
      </c>
      <c r="N116" s="86" t="str">
        <f t="shared" si="80"/>
        <v>C</v>
      </c>
      <c r="O116" s="251">
        <f>'2022 исходные'!S115</f>
        <v>13.746478873239436</v>
      </c>
      <c r="P116" s="250">
        <f t="shared" si="81"/>
        <v>15.905449342736688</v>
      </c>
      <c r="Q116" s="95" t="str">
        <f t="shared" si="89"/>
        <v>B</v>
      </c>
      <c r="R116" s="118" t="str">
        <f t="shared" si="82"/>
        <v>B</v>
      </c>
      <c r="S116" s="109">
        <f t="shared" si="94"/>
        <v>2</v>
      </c>
      <c r="T116" s="110">
        <f t="shared" si="95"/>
        <v>4.2</v>
      </c>
      <c r="U116" s="110">
        <f t="shared" si="85"/>
        <v>4.2</v>
      </c>
      <c r="V116" s="110">
        <f t="shared" si="86"/>
        <v>2</v>
      </c>
      <c r="W116" s="110">
        <f t="shared" si="87"/>
        <v>2.5</v>
      </c>
      <c r="X116" s="306">
        <f t="shared" si="88"/>
        <v>2.98</v>
      </c>
    </row>
    <row r="117" spans="1:24" x14ac:dyDescent="0.25">
      <c r="A117" s="252">
        <v>3</v>
      </c>
      <c r="B117" s="8" t="s">
        <v>70</v>
      </c>
      <c r="C117" s="51">
        <f>'2022 исходные'!F116</f>
        <v>0.76119402985074625</v>
      </c>
      <c r="D117" s="279">
        <f t="shared" si="73"/>
        <v>0.85587146876438014</v>
      </c>
      <c r="E117" s="88" t="str">
        <f t="shared" si="92"/>
        <v>C</v>
      </c>
      <c r="F117" s="247">
        <f>'2022 исходные'!J116</f>
        <v>0.6470588235294118</v>
      </c>
      <c r="G117" s="245">
        <f t="shared" si="75"/>
        <v>0.64890551148970221</v>
      </c>
      <c r="H117" s="88" t="str">
        <f t="shared" si="93"/>
        <v>C</v>
      </c>
      <c r="I117" s="247">
        <f>'2022 исходные'!M116</f>
        <v>0.625</v>
      </c>
      <c r="J117" s="245">
        <f t="shared" si="77"/>
        <v>0.59207172930424223</v>
      </c>
      <c r="K117" s="97" t="str">
        <f t="shared" si="78"/>
        <v>B</v>
      </c>
      <c r="L117" s="40">
        <f>'2022 исходные'!P116</f>
        <v>0.3392857142857143</v>
      </c>
      <c r="M117" s="245">
        <f t="shared" si="79"/>
        <v>0.44690758868312969</v>
      </c>
      <c r="N117" s="86" t="str">
        <f t="shared" si="80"/>
        <v>C</v>
      </c>
      <c r="O117" s="251">
        <f>'2022 исходные'!S116</f>
        <v>16.25</v>
      </c>
      <c r="P117" s="250">
        <f t="shared" si="81"/>
        <v>15.905449342736688</v>
      </c>
      <c r="Q117" s="107" t="str">
        <f t="shared" si="89"/>
        <v>C</v>
      </c>
      <c r="R117" s="124" t="str">
        <f t="shared" si="82"/>
        <v>C</v>
      </c>
      <c r="S117" s="109">
        <f t="shared" si="94"/>
        <v>2</v>
      </c>
      <c r="T117" s="110">
        <f t="shared" si="95"/>
        <v>2</v>
      </c>
      <c r="U117" s="110">
        <f t="shared" si="85"/>
        <v>2.5</v>
      </c>
      <c r="V117" s="110">
        <f t="shared" si="86"/>
        <v>2</v>
      </c>
      <c r="W117" s="110">
        <f t="shared" si="87"/>
        <v>2</v>
      </c>
      <c r="X117" s="306">
        <f t="shared" si="88"/>
        <v>2.1</v>
      </c>
    </row>
    <row r="118" spans="1:24" x14ac:dyDescent="0.25">
      <c r="A118" s="252">
        <v>4</v>
      </c>
      <c r="B118" s="8" t="s">
        <v>33</v>
      </c>
      <c r="C118" s="51">
        <f>'2022 исходные'!F117</f>
        <v>0.8928571428571429</v>
      </c>
      <c r="D118" s="279">
        <f t="shared" si="73"/>
        <v>0.85587146876438014</v>
      </c>
      <c r="E118" s="86" t="str">
        <f t="shared" si="92"/>
        <v>B</v>
      </c>
      <c r="F118" s="247">
        <f>'2022 исходные'!J117</f>
        <v>0.4</v>
      </c>
      <c r="G118" s="245">
        <f t="shared" si="75"/>
        <v>0.64890551148970221</v>
      </c>
      <c r="H118" s="86" t="str">
        <f t="shared" si="93"/>
        <v>C</v>
      </c>
      <c r="I118" s="247">
        <f>'2022 исходные'!M117</f>
        <v>0.41818181818181815</v>
      </c>
      <c r="J118" s="245">
        <f t="shared" si="77"/>
        <v>0.59207172930424223</v>
      </c>
      <c r="K118" s="95" t="str">
        <f t="shared" si="78"/>
        <v>C</v>
      </c>
      <c r="L118" s="40">
        <f>'2022 исходные'!P117</f>
        <v>0.43636363636363634</v>
      </c>
      <c r="M118" s="245">
        <f t="shared" si="79"/>
        <v>0.44690758868312969</v>
      </c>
      <c r="N118" s="92" t="str">
        <f t="shared" si="80"/>
        <v>C</v>
      </c>
      <c r="O118" s="251">
        <f>'2022 исходные'!S117</f>
        <v>13.109090909090909</v>
      </c>
      <c r="P118" s="250">
        <f t="shared" si="81"/>
        <v>15.905449342736688</v>
      </c>
      <c r="Q118" s="95" t="str">
        <f t="shared" si="89"/>
        <v>B</v>
      </c>
      <c r="R118" s="124" t="str">
        <f t="shared" si="82"/>
        <v>C</v>
      </c>
      <c r="S118" s="109">
        <f t="shared" si="94"/>
        <v>2.5</v>
      </c>
      <c r="T118" s="110">
        <f t="shared" si="95"/>
        <v>2</v>
      </c>
      <c r="U118" s="110">
        <f t="shared" si="85"/>
        <v>2</v>
      </c>
      <c r="V118" s="110">
        <f t="shared" si="86"/>
        <v>2</v>
      </c>
      <c r="W118" s="110">
        <f t="shared" si="87"/>
        <v>2.5</v>
      </c>
      <c r="X118" s="306">
        <f t="shared" si="88"/>
        <v>2.2000000000000002</v>
      </c>
    </row>
    <row r="119" spans="1:24" x14ac:dyDescent="0.25">
      <c r="A119" s="252">
        <v>5</v>
      </c>
      <c r="B119" s="8" t="s">
        <v>82</v>
      </c>
      <c r="C119" s="51">
        <f>'2022 исходные'!F118</f>
        <v>0.92307692307692313</v>
      </c>
      <c r="D119" s="279">
        <f t="shared" si="73"/>
        <v>0.85587146876438014</v>
      </c>
      <c r="E119" s="86" t="str">
        <f t="shared" si="92"/>
        <v>A</v>
      </c>
      <c r="F119" s="247">
        <f>'2022 исходные'!J118</f>
        <v>0.8</v>
      </c>
      <c r="G119" s="245">
        <f t="shared" si="75"/>
        <v>0.64890551148970221</v>
      </c>
      <c r="H119" s="86" t="str">
        <f t="shared" si="93"/>
        <v>A</v>
      </c>
      <c r="I119" s="247">
        <f>'2022 исходные'!M118</f>
        <v>0.69565217391304346</v>
      </c>
      <c r="J119" s="245">
        <f t="shared" si="77"/>
        <v>0.59207172930424223</v>
      </c>
      <c r="K119" s="96" t="str">
        <f t="shared" si="78"/>
        <v>B</v>
      </c>
      <c r="L119" s="40">
        <f>'2022 исходные'!P118</f>
        <v>0.46376811594202899</v>
      </c>
      <c r="M119" s="245">
        <f t="shared" si="79"/>
        <v>0.44690758868312969</v>
      </c>
      <c r="N119" s="86" t="str">
        <f t="shared" si="80"/>
        <v>B</v>
      </c>
      <c r="O119" s="251">
        <f>'2022 исходные'!S118</f>
        <v>15.086956521739131</v>
      </c>
      <c r="P119" s="250">
        <f t="shared" si="81"/>
        <v>15.905449342736688</v>
      </c>
      <c r="Q119" s="96" t="str">
        <f t="shared" si="89"/>
        <v>B</v>
      </c>
      <c r="R119" s="118" t="str">
        <f t="shared" si="82"/>
        <v>B</v>
      </c>
      <c r="S119" s="109">
        <f t="shared" si="94"/>
        <v>4.2</v>
      </c>
      <c r="T119" s="110">
        <f t="shared" si="95"/>
        <v>4.2</v>
      </c>
      <c r="U119" s="110">
        <f t="shared" si="85"/>
        <v>2.5</v>
      </c>
      <c r="V119" s="110">
        <f t="shared" si="86"/>
        <v>2.5</v>
      </c>
      <c r="W119" s="110">
        <f t="shared" si="87"/>
        <v>2.5</v>
      </c>
      <c r="X119" s="306">
        <f t="shared" si="88"/>
        <v>3.18</v>
      </c>
    </row>
    <row r="120" spans="1:24" x14ac:dyDescent="0.25">
      <c r="A120" s="252">
        <v>6</v>
      </c>
      <c r="B120" s="8" t="s">
        <v>35</v>
      </c>
      <c r="C120" s="51">
        <f>'2022 исходные'!F119</f>
        <v>0.62962962962962965</v>
      </c>
      <c r="D120" s="279">
        <f t="shared" si="73"/>
        <v>0.85587146876438014</v>
      </c>
      <c r="E120" s="85" t="str">
        <f t="shared" si="92"/>
        <v>C</v>
      </c>
      <c r="F120" s="247">
        <f>'2022 исходные'!J119</f>
        <v>0.52941176470588236</v>
      </c>
      <c r="G120" s="245">
        <f t="shared" si="75"/>
        <v>0.64890551148970221</v>
      </c>
      <c r="H120" s="85" t="str">
        <f t="shared" si="93"/>
        <v>C</v>
      </c>
      <c r="I120" s="247">
        <f>'2022 исходные'!M119</f>
        <v>0.41304347826086957</v>
      </c>
      <c r="J120" s="245">
        <f t="shared" si="77"/>
        <v>0.59207172930424223</v>
      </c>
      <c r="K120" s="97" t="str">
        <f t="shared" si="78"/>
        <v>C</v>
      </c>
      <c r="L120" s="40">
        <f>'2022 исходные'!P119</f>
        <v>0.34782608695652173</v>
      </c>
      <c r="M120" s="245">
        <f t="shared" si="79"/>
        <v>0.44690758868312969</v>
      </c>
      <c r="N120" s="86" t="str">
        <f t="shared" si="80"/>
        <v>C</v>
      </c>
      <c r="O120" s="251">
        <f>'2022 исходные'!S119</f>
        <v>14.891304347826088</v>
      </c>
      <c r="P120" s="250">
        <f t="shared" si="81"/>
        <v>15.905449342736688</v>
      </c>
      <c r="Q120" s="95" t="str">
        <f t="shared" si="89"/>
        <v>B</v>
      </c>
      <c r="R120" s="124" t="str">
        <f t="shared" si="82"/>
        <v>C</v>
      </c>
      <c r="S120" s="109">
        <f t="shared" si="94"/>
        <v>2</v>
      </c>
      <c r="T120" s="110">
        <f t="shared" si="95"/>
        <v>2</v>
      </c>
      <c r="U120" s="110">
        <f t="shared" si="85"/>
        <v>2</v>
      </c>
      <c r="V120" s="110">
        <f t="shared" si="86"/>
        <v>2</v>
      </c>
      <c r="W120" s="110">
        <f t="shared" si="87"/>
        <v>2.5</v>
      </c>
      <c r="X120" s="306">
        <f t="shared" si="88"/>
        <v>2.1</v>
      </c>
    </row>
    <row r="121" spans="1:24" x14ac:dyDescent="0.25">
      <c r="A121" s="259">
        <v>7</v>
      </c>
      <c r="B121" s="9" t="s">
        <v>12</v>
      </c>
      <c r="C121" s="66">
        <f>'2022 исходные'!F120</f>
        <v>0.86486486486486491</v>
      </c>
      <c r="D121" s="280">
        <f t="shared" si="73"/>
        <v>0.85587146876438014</v>
      </c>
      <c r="E121" s="90" t="str">
        <f t="shared" si="92"/>
        <v>B</v>
      </c>
      <c r="F121" s="267">
        <f>'2022 исходные'!J120</f>
        <v>0.46875</v>
      </c>
      <c r="G121" s="265">
        <f t="shared" si="75"/>
        <v>0.64890551148970221</v>
      </c>
      <c r="H121" s="92" t="str">
        <f t="shared" si="93"/>
        <v>C</v>
      </c>
      <c r="I121" s="267">
        <f>'2022 исходные'!M120</f>
        <v>0.45454545454545453</v>
      </c>
      <c r="J121" s="265">
        <f t="shared" si="77"/>
        <v>0.59207172930424223</v>
      </c>
      <c r="K121" s="99" t="str">
        <f t="shared" si="78"/>
        <v>C</v>
      </c>
      <c r="L121" s="42">
        <f>'2022 исходные'!P120</f>
        <v>0.45454545454545453</v>
      </c>
      <c r="M121" s="265">
        <f t="shared" si="79"/>
        <v>0.44690758868312969</v>
      </c>
      <c r="N121" s="90" t="str">
        <f t="shared" si="80"/>
        <v>B</v>
      </c>
      <c r="O121" s="251">
        <f>'2022 исходные'!S120</f>
        <v>13.484848484848484</v>
      </c>
      <c r="P121" s="250">
        <f t="shared" si="81"/>
        <v>15.905449342736688</v>
      </c>
      <c r="Q121" s="95" t="str">
        <f t="shared" si="89"/>
        <v>B</v>
      </c>
      <c r="R121" s="121" t="str">
        <f t="shared" si="82"/>
        <v>C</v>
      </c>
      <c r="S121" s="109">
        <f t="shared" si="94"/>
        <v>2.5</v>
      </c>
      <c r="T121" s="110">
        <f t="shared" si="95"/>
        <v>2</v>
      </c>
      <c r="U121" s="110">
        <f t="shared" si="85"/>
        <v>2</v>
      </c>
      <c r="V121" s="110">
        <f t="shared" si="86"/>
        <v>2.5</v>
      </c>
      <c r="W121" s="110">
        <f t="shared" si="87"/>
        <v>2.5</v>
      </c>
      <c r="X121" s="306">
        <f t="shared" si="88"/>
        <v>2.2999999999999998</v>
      </c>
    </row>
    <row r="122" spans="1:24" ht="15.75" customHeight="1" x14ac:dyDescent="0.25">
      <c r="A122" s="259">
        <v>8</v>
      </c>
      <c r="B122" s="9" t="s">
        <v>140</v>
      </c>
      <c r="C122" s="66">
        <f>'2022 исходные'!F121</f>
        <v>0.82711864406779656</v>
      </c>
      <c r="D122" s="280">
        <f t="shared" si="73"/>
        <v>0.85587146876438014</v>
      </c>
      <c r="E122" s="152" t="str">
        <f t="shared" si="92"/>
        <v>C</v>
      </c>
      <c r="F122" s="266">
        <f>'2022 исходные'!J121</f>
        <v>0.38934426229508196</v>
      </c>
      <c r="G122" s="265">
        <f t="shared" si="75"/>
        <v>0.64890551148970221</v>
      </c>
      <c r="H122" s="156" t="str">
        <f t="shared" si="93"/>
        <v>C</v>
      </c>
      <c r="I122" s="267">
        <f>'2022 исходные'!M121</f>
        <v>0.34768211920529801</v>
      </c>
      <c r="J122" s="265">
        <f t="shared" si="77"/>
        <v>0.59207172930424223</v>
      </c>
      <c r="K122" s="153" t="str">
        <f t="shared" si="78"/>
        <v>C</v>
      </c>
      <c r="L122" s="42">
        <f>'2022 исходные'!P121</f>
        <v>0.56622516556291391</v>
      </c>
      <c r="M122" s="265">
        <f t="shared" si="79"/>
        <v>0.44690758868312969</v>
      </c>
      <c r="N122" s="152" t="str">
        <f t="shared" si="80"/>
        <v>B</v>
      </c>
      <c r="O122" s="242">
        <f>'2022 исходные'!S121</f>
        <v>12.155629139072847</v>
      </c>
      <c r="P122" s="284">
        <f t="shared" si="81"/>
        <v>15.905449342736688</v>
      </c>
      <c r="Q122" s="154" t="str">
        <f t="shared" si="89"/>
        <v>B</v>
      </c>
      <c r="R122" s="155" t="str">
        <f t="shared" si="82"/>
        <v>C</v>
      </c>
      <c r="S122" s="109">
        <f t="shared" si="94"/>
        <v>2</v>
      </c>
      <c r="T122" s="110">
        <f t="shared" si="95"/>
        <v>2</v>
      </c>
      <c r="U122" s="110">
        <f t="shared" si="85"/>
        <v>2</v>
      </c>
      <c r="V122" s="110">
        <f t="shared" si="86"/>
        <v>2.5</v>
      </c>
      <c r="W122" s="110">
        <f t="shared" si="87"/>
        <v>2.5</v>
      </c>
      <c r="X122" s="306">
        <f t="shared" si="88"/>
        <v>2.2000000000000002</v>
      </c>
    </row>
    <row r="123" spans="1:24" ht="15.75" thickBot="1" x14ac:dyDescent="0.3">
      <c r="A123" s="289">
        <v>9</v>
      </c>
      <c r="B123" s="10" t="s">
        <v>171</v>
      </c>
      <c r="C123" s="52">
        <f>'2022 исходные'!F122</f>
        <v>0.87209302325581395</v>
      </c>
      <c r="D123" s="261">
        <f t="shared" si="73"/>
        <v>0.85587146876438014</v>
      </c>
      <c r="E123" s="91" t="str">
        <f t="shared" si="92"/>
        <v>B</v>
      </c>
      <c r="F123" s="290">
        <f>'2022 исходные'!J122</f>
        <v>0.33333333333333331</v>
      </c>
      <c r="G123" s="261">
        <f t="shared" si="75"/>
        <v>0.64890551148970221</v>
      </c>
      <c r="H123" s="93" t="str">
        <f t="shared" si="93"/>
        <v>C</v>
      </c>
      <c r="I123" s="291">
        <f>'2022 исходные'!M122</f>
        <v>0.34693877551020408</v>
      </c>
      <c r="J123" s="261">
        <f t="shared" si="77"/>
        <v>0.59207172930424223</v>
      </c>
      <c r="K123" s="151" t="str">
        <f t="shared" si="78"/>
        <v>C</v>
      </c>
      <c r="L123" s="260">
        <f>'2022 исходные'!P122</f>
        <v>0.60204081632653061</v>
      </c>
      <c r="M123" s="261">
        <f t="shared" si="79"/>
        <v>0.44690758868312969</v>
      </c>
      <c r="N123" s="91" t="str">
        <f t="shared" si="80"/>
        <v>B</v>
      </c>
      <c r="O123" s="292">
        <f>'2022 исходные'!S122</f>
        <v>24.867346938775512</v>
      </c>
      <c r="P123" s="293">
        <f t="shared" si="81"/>
        <v>15.905449342736688</v>
      </c>
      <c r="Q123" s="93" t="str">
        <f t="shared" si="89"/>
        <v>C</v>
      </c>
      <c r="R123" s="126" t="str">
        <f t="shared" si="82"/>
        <v>C</v>
      </c>
      <c r="S123" s="109">
        <f t="shared" si="94"/>
        <v>2.5</v>
      </c>
      <c r="T123" s="110">
        <f t="shared" si="95"/>
        <v>2</v>
      </c>
      <c r="U123" s="110">
        <f t="shared" si="85"/>
        <v>2</v>
      </c>
      <c r="V123" s="110">
        <f t="shared" si="86"/>
        <v>2.5</v>
      </c>
      <c r="W123" s="110">
        <f t="shared" si="87"/>
        <v>2</v>
      </c>
      <c r="X123" s="306">
        <f t="shared" si="88"/>
        <v>2.2000000000000002</v>
      </c>
    </row>
    <row r="124" spans="1:24" ht="16.5" thickBot="1" x14ac:dyDescent="0.3">
      <c r="A124" s="67">
        <f>A16+A29+A47+A67+A82+A113+A123</f>
        <v>110</v>
      </c>
      <c r="B124" s="70" t="s">
        <v>83</v>
      </c>
      <c r="C124" s="81">
        <f>'2022 исходные'!$F$123</f>
        <v>0.85587146876438014</v>
      </c>
      <c r="D124" s="71"/>
      <c r="E124" s="71"/>
      <c r="F124" s="72">
        <f>'2022 исходные'!$J$123</f>
        <v>0.64890551148970221</v>
      </c>
      <c r="G124" s="73"/>
      <c r="H124" s="73"/>
      <c r="I124" s="72">
        <f>'2022 исходные'!$M$123</f>
        <v>0.59207172930424223</v>
      </c>
      <c r="J124" s="73"/>
      <c r="K124" s="73"/>
      <c r="L124" s="72">
        <f>'2022 исходные'!$P$123</f>
        <v>0.44690758868312969</v>
      </c>
      <c r="M124" s="73"/>
      <c r="N124" s="73"/>
      <c r="O124" s="74">
        <f>'2022 исходные'!$S$123</f>
        <v>15.905449342736688</v>
      </c>
      <c r="P124" s="75"/>
      <c r="Q124" s="12"/>
      <c r="R124" s="12"/>
    </row>
    <row r="125" spans="1:24" x14ac:dyDescent="0.25">
      <c r="B125" s="294" t="s">
        <v>127</v>
      </c>
      <c r="C125" s="134">
        <v>0.90100000000000002</v>
      </c>
      <c r="D125" s="134"/>
      <c r="E125" s="134"/>
      <c r="F125" s="134">
        <v>0.7</v>
      </c>
      <c r="G125" s="134"/>
      <c r="H125" s="134"/>
      <c r="I125" s="134">
        <v>0.7</v>
      </c>
      <c r="J125" s="134"/>
      <c r="K125" s="134"/>
      <c r="L125" s="134">
        <v>0.7</v>
      </c>
      <c r="M125" s="83"/>
      <c r="N125" s="83"/>
      <c r="O125" s="157">
        <v>10.48</v>
      </c>
      <c r="P125" s="83"/>
      <c r="Q125" s="295"/>
    </row>
    <row r="126" spans="1:24" x14ac:dyDescent="0.25">
      <c r="B126" s="296" t="s">
        <v>128</v>
      </c>
      <c r="C126" s="134">
        <f>C124</f>
        <v>0.85587146876438014</v>
      </c>
      <c r="D126" s="135"/>
      <c r="E126" s="135"/>
      <c r="F126" s="135">
        <f>F124</f>
        <v>0.64890551148970221</v>
      </c>
      <c r="G126" s="135"/>
      <c r="H126" s="135"/>
      <c r="I126" s="135">
        <f>I124</f>
        <v>0.59207172930424223</v>
      </c>
      <c r="J126" s="135"/>
      <c r="K126" s="135"/>
      <c r="L126" s="135">
        <f>L124</f>
        <v>0.44690758868312969</v>
      </c>
      <c r="M126" s="133"/>
      <c r="N126" s="133"/>
      <c r="O126" s="136">
        <f>O124</f>
        <v>15.905449342736688</v>
      </c>
      <c r="P126" s="133"/>
      <c r="Q126" s="297"/>
    </row>
    <row r="127" spans="1:24" x14ac:dyDescent="0.25">
      <c r="B127" s="294" t="s">
        <v>129</v>
      </c>
      <c r="C127" s="134">
        <v>0.5</v>
      </c>
      <c r="D127" s="135"/>
      <c r="E127" s="135"/>
      <c r="F127" s="135">
        <v>0.3</v>
      </c>
      <c r="G127" s="135"/>
      <c r="H127" s="135"/>
      <c r="I127" s="135">
        <v>0.3</v>
      </c>
      <c r="J127" s="135"/>
      <c r="K127" s="135"/>
      <c r="L127" s="135">
        <v>0.3</v>
      </c>
      <c r="M127" s="133"/>
      <c r="N127" s="133"/>
      <c r="O127" s="133">
        <v>25</v>
      </c>
      <c r="P127" s="133"/>
      <c r="Q127" s="297"/>
    </row>
    <row r="128" spans="1:24" x14ac:dyDescent="0.25">
      <c r="I128" s="82"/>
    </row>
    <row r="129" spans="3:4" x14ac:dyDescent="0.25">
      <c r="C129" s="4" t="s">
        <v>76</v>
      </c>
      <c r="D129" s="13" t="s">
        <v>130</v>
      </c>
    </row>
    <row r="130" spans="3:4" x14ac:dyDescent="0.25">
      <c r="C130" s="14" t="s">
        <v>78</v>
      </c>
      <c r="D130" s="13" t="s">
        <v>145</v>
      </c>
    </row>
    <row r="131" spans="3:4" x14ac:dyDescent="0.25">
      <c r="C131" s="15" t="s">
        <v>77</v>
      </c>
      <c r="D131" s="13" t="s">
        <v>131</v>
      </c>
    </row>
    <row r="132" spans="3:4" x14ac:dyDescent="0.25">
      <c r="C132" s="16" t="s">
        <v>79</v>
      </c>
      <c r="D132" s="13" t="s">
        <v>132</v>
      </c>
    </row>
  </sheetData>
  <mergeCells count="1">
    <mergeCell ref="S4:X4"/>
  </mergeCells>
  <conditionalFormatting sqref="P7">
    <cfRule type="cellIs" dxfId="49" priority="29" operator="between">
      <formula>#REF!</formula>
      <formula>#REF!</formula>
    </cfRule>
    <cfRule type="cellIs" dxfId="48" priority="30" operator="between">
      <formula>$O$124</formula>
      <formula>#REF!</formula>
    </cfRule>
    <cfRule type="cellIs" dxfId="47" priority="31" operator="between">
      <formula>#REF!</formula>
      <formula>$O$124</formula>
    </cfRule>
    <cfRule type="cellIs" dxfId="46" priority="32" operator="between">
      <formula>#REF!</formula>
      <formula>#REF!</formula>
    </cfRule>
  </conditionalFormatting>
  <conditionalFormatting sqref="C124">
    <cfRule type="cellIs" dxfId="45" priority="28" operator="greaterThanOrEqual">
      <formula>"0.9"</formula>
    </cfRule>
  </conditionalFormatting>
  <conditionalFormatting sqref="L113:L123 L7:L111">
    <cfRule type="cellIs" dxfId="44" priority="45" stopIfTrue="1" operator="equal">
      <formula>$L$126</formula>
    </cfRule>
    <cfRule type="cellIs" dxfId="43" priority="46" stopIfTrue="1" operator="lessThan">
      <formula>$L$127</formula>
    </cfRule>
    <cfRule type="cellIs" dxfId="42" priority="47" stopIfTrue="1" operator="between">
      <formula>$L$127</formula>
      <formula>$L$126</formula>
    </cfRule>
    <cfRule type="cellIs" dxfId="41" priority="48" stopIfTrue="1" operator="between">
      <formula>$L$126</formula>
      <formula>$L$125</formula>
    </cfRule>
    <cfRule type="cellIs" dxfId="40" priority="49" stopIfTrue="1" operator="greaterThanOrEqual">
      <formula>$L$125</formula>
    </cfRule>
  </conditionalFormatting>
  <conditionalFormatting sqref="O113:O123 O7:O111">
    <cfRule type="cellIs" dxfId="39" priority="50" stopIfTrue="1" operator="equal">
      <formula>$O$125</formula>
    </cfRule>
    <cfRule type="cellIs" dxfId="38" priority="51" stopIfTrue="1" operator="greaterThan">
      <formula>$O$127</formula>
    </cfRule>
    <cfRule type="cellIs" dxfId="37" priority="52" stopIfTrue="1" operator="between">
      <formula>$O$126</formula>
      <formula>$O$127</formula>
    </cfRule>
    <cfRule type="cellIs" dxfId="36" priority="53" stopIfTrue="1" operator="between">
      <formula>$O$125</formula>
      <formula>$O$126</formula>
    </cfRule>
    <cfRule type="cellIs" dxfId="35" priority="54" stopIfTrue="1" operator="lessThan">
      <formula>$O$125</formula>
    </cfRule>
  </conditionalFormatting>
  <conditionalFormatting sqref="E6:E123 H6:H123 K6:K123 N6:N123 Q6:R123">
    <cfRule type="cellIs" dxfId="34" priority="5" stopIfTrue="1" operator="equal">
      <formula>"D"</formula>
    </cfRule>
    <cfRule type="cellIs" dxfId="33" priority="6" stopIfTrue="1" operator="equal">
      <formula>"C"</formula>
    </cfRule>
    <cfRule type="cellIs" dxfId="32" priority="7" stopIfTrue="1" operator="equal">
      <formula>"B"</formula>
    </cfRule>
    <cfRule type="cellIs" dxfId="31" priority="8" stopIfTrue="1" operator="equal">
      <formula>"A"</formula>
    </cfRule>
  </conditionalFormatting>
  <conditionalFormatting sqref="L112">
    <cfRule type="cellIs" dxfId="30" priority="9" stopIfTrue="1" operator="equal">
      <formula>$L$126</formula>
    </cfRule>
    <cfRule type="cellIs" dxfId="29" priority="10" stopIfTrue="1" operator="lessThan">
      <formula>$L$127</formula>
    </cfRule>
    <cfRule type="cellIs" dxfId="28" priority="11" stopIfTrue="1" operator="between">
      <formula>$L$127</formula>
      <formula>$L$126</formula>
    </cfRule>
    <cfRule type="cellIs" dxfId="27" priority="12" stopIfTrue="1" operator="between">
      <formula>$L$126</formula>
      <formula>$L$125</formula>
    </cfRule>
    <cfRule type="cellIs" dxfId="26" priority="13" stopIfTrue="1" operator="greaterThanOrEqual">
      <formula>$L$125</formula>
    </cfRule>
  </conditionalFormatting>
  <conditionalFormatting sqref="O112">
    <cfRule type="cellIs" dxfId="25" priority="14" stopIfTrue="1" operator="equal">
      <formula>$O$125</formula>
    </cfRule>
    <cfRule type="cellIs" dxfId="24" priority="15" stopIfTrue="1" operator="greaterThan">
      <formula>$O$127</formula>
    </cfRule>
    <cfRule type="cellIs" dxfId="23" priority="16" stopIfTrue="1" operator="between">
      <formula>$O$126</formula>
      <formula>$O$127</formula>
    </cfRule>
    <cfRule type="cellIs" dxfId="22" priority="17" stopIfTrue="1" operator="between">
      <formula>$O$125</formula>
      <formula>$O$126</formula>
    </cfRule>
    <cfRule type="cellIs" dxfId="21" priority="18" stopIfTrue="1" operator="lessThan">
      <formula>$O$125</formula>
    </cfRule>
  </conditionalFormatting>
  <conditionalFormatting sqref="F112">
    <cfRule type="cellIs" dxfId="20" priority="19" stopIfTrue="1" operator="equal">
      <formula>$F$125</formula>
    </cfRule>
  </conditionalFormatting>
  <conditionalFormatting sqref="F7:F123">
    <cfRule type="containsBlanks" dxfId="19" priority="222">
      <formula>LEN(TRIM(F7))=0</formula>
    </cfRule>
    <cfRule type="cellIs" dxfId="18" priority="223" stopIfTrue="1" operator="equal">
      <formula>$F$126</formula>
    </cfRule>
    <cfRule type="cellIs" dxfId="17" priority="224" stopIfTrue="1" operator="lessThan">
      <formula>$F$127</formula>
    </cfRule>
    <cfRule type="cellIs" dxfId="16" priority="225" stopIfTrue="1" operator="between">
      <formula>$F$127</formula>
      <formula>$F$126</formula>
    </cfRule>
    <cfRule type="cellIs" dxfId="15" priority="226" stopIfTrue="1" operator="between">
      <formula>$F$126</formula>
      <formula>$F$125</formula>
    </cfRule>
    <cfRule type="cellIs" dxfId="14" priority="227" stopIfTrue="1" operator="greaterThanOrEqual">
      <formula>$F$125</formula>
    </cfRule>
    <cfRule type="cellIs" dxfId="13" priority="228" stopIfTrue="1" operator="equal">
      <formula>$F$125</formula>
    </cfRule>
  </conditionalFormatting>
  <conditionalFormatting sqref="I7:I123">
    <cfRule type="containsBlanks" dxfId="12" priority="229" stopIfTrue="1">
      <formula>LEN(TRIM(I7))=0</formula>
    </cfRule>
    <cfRule type="cellIs" dxfId="11" priority="230" stopIfTrue="1" operator="equal">
      <formula>$I$126</formula>
    </cfRule>
    <cfRule type="cellIs" dxfId="10" priority="231" stopIfTrue="1" operator="lessThan">
      <formula>$I$127</formula>
    </cfRule>
    <cfRule type="cellIs" dxfId="9" priority="232" stopIfTrue="1" operator="between">
      <formula>$I$127</formula>
      <formula>$I$126</formula>
    </cfRule>
    <cfRule type="cellIs" dxfId="8" priority="233" stopIfTrue="1" operator="between">
      <formula>$I$126</formula>
      <formula>$I$125</formula>
    </cfRule>
    <cfRule type="cellIs" dxfId="7" priority="234" stopIfTrue="1" operator="greaterThanOrEqual">
      <formula>$I$125</formula>
    </cfRule>
  </conditionalFormatting>
  <conditionalFormatting sqref="C7:C123">
    <cfRule type="containsBlanks" dxfId="6" priority="1">
      <formula>LEN(TRIM(C7))=0</formula>
    </cfRule>
    <cfRule type="cellIs" dxfId="5" priority="240" operator="equal">
      <formula>$C$125</formula>
    </cfRule>
    <cfRule type="cellIs" dxfId="4" priority="238" operator="equal">
      <formula>$C$126</formula>
    </cfRule>
    <cfRule type="cellIs" dxfId="3" priority="235" operator="lessThanOrEqual">
      <formula>$C$127</formula>
    </cfRule>
    <cfRule type="cellIs" dxfId="2" priority="237" operator="between">
      <formula>$C$127</formula>
      <formula>$C$126</formula>
    </cfRule>
    <cfRule type="cellIs" dxfId="1" priority="239" operator="between">
      <formula>$C$126</formula>
      <formula>$C$125</formula>
    </cfRule>
    <cfRule type="cellIs" dxfId="0" priority="241" operator="greaterThan">
      <formula>$C$125</formula>
    </cfRule>
  </conditionalFormatting>
  <pageMargins left="0.19685039370078741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W2"/>
  <sheetViews>
    <sheetView zoomScale="90" zoomScaleNormal="90" workbookViewId="0">
      <pane ySplit="1" topLeftCell="A2" activePane="bottomLeft" state="frozen"/>
      <selection pane="bottomLeft" activeCell="AE121" sqref="AE121"/>
    </sheetView>
  </sheetViews>
  <sheetFormatPr defaultRowHeight="15" x14ac:dyDescent="0.25"/>
  <sheetData>
    <row r="1" spans="8:23" ht="18" customHeight="1" x14ac:dyDescent="0.25">
      <c r="H1" s="345" t="s">
        <v>90</v>
      </c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6"/>
    </row>
    <row r="2" spans="8:23" ht="15" customHeight="1" x14ac:dyDescent="0.25"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</sheetData>
  <mergeCells count="1">
    <mergeCell ref="H1:V1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6"/>
  <sheetViews>
    <sheetView zoomScale="90" zoomScaleNormal="90" workbookViewId="0">
      <pane xSplit="3" ySplit="5" topLeftCell="D84" activePane="bottomRight" state="frozen"/>
      <selection pane="topRight" activeCell="D1" sqref="D1"/>
      <selection pane="bottomLeft" activeCell="A6" sqref="A6"/>
      <selection pane="bottomRight" activeCell="F98" sqref="F98"/>
    </sheetView>
  </sheetViews>
  <sheetFormatPr defaultRowHeight="15" x14ac:dyDescent="0.25"/>
  <cols>
    <col min="1" max="1" width="4.7109375" customWidth="1"/>
    <col min="2" max="2" width="9.85546875" customWidth="1"/>
    <col min="3" max="3" width="32.5703125" customWidth="1"/>
    <col min="4" max="5" width="13.28515625" customWidth="1"/>
    <col min="6" max="6" width="11.7109375" customWidth="1"/>
    <col min="7" max="9" width="13.28515625" customWidth="1"/>
    <col min="10" max="10" width="11.7109375" customWidth="1"/>
    <col min="11" max="11" width="13.28515625" customWidth="1"/>
    <col min="12" max="12" width="12.7109375" customWidth="1"/>
    <col min="13" max="14" width="11.7109375" customWidth="1"/>
    <col min="15" max="15" width="12.7109375" customWidth="1"/>
    <col min="16" max="17" width="11.7109375" customWidth="1"/>
    <col min="18" max="18" width="12.7109375" customWidth="1"/>
    <col min="19" max="19" width="11.7109375" customWidth="1"/>
    <col min="20" max="20" width="21.7109375" customWidth="1"/>
  </cols>
  <sheetData>
    <row r="1" spans="1:20" ht="18" customHeight="1" x14ac:dyDescent="0.25">
      <c r="A1" s="17"/>
      <c r="B1" s="361" t="s">
        <v>84</v>
      </c>
      <c r="C1" s="361"/>
      <c r="D1" s="361"/>
      <c r="E1" s="361"/>
      <c r="F1" s="361"/>
      <c r="G1" s="54"/>
      <c r="H1" s="54"/>
      <c r="I1" s="54"/>
      <c r="J1" s="54"/>
      <c r="K1" s="54"/>
      <c r="L1" s="54"/>
      <c r="M1" s="54"/>
      <c r="N1" s="17"/>
      <c r="O1" s="17"/>
      <c r="P1" s="17"/>
      <c r="Q1" s="17"/>
      <c r="R1" s="17"/>
      <c r="S1" s="17"/>
      <c r="T1" s="17"/>
    </row>
    <row r="2" spans="1:20" ht="18" customHeight="1" thickBot="1" x14ac:dyDescent="0.3">
      <c r="A2" s="17"/>
      <c r="B2" s="17"/>
      <c r="C2" s="55" t="s">
        <v>176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17"/>
      <c r="O2" s="17"/>
      <c r="P2" s="17"/>
      <c r="Q2" s="17"/>
      <c r="R2" s="17"/>
      <c r="S2" s="17"/>
      <c r="T2" s="17"/>
    </row>
    <row r="3" spans="1:20" ht="30" customHeight="1" x14ac:dyDescent="0.25">
      <c r="A3" s="351" t="s">
        <v>42</v>
      </c>
      <c r="B3" s="368" t="s">
        <v>44</v>
      </c>
      <c r="C3" s="366" t="s">
        <v>43</v>
      </c>
      <c r="D3" s="354" t="s">
        <v>96</v>
      </c>
      <c r="E3" s="354"/>
      <c r="F3" s="354"/>
      <c r="G3" s="353" t="s">
        <v>97</v>
      </c>
      <c r="H3" s="354"/>
      <c r="I3" s="354"/>
      <c r="J3" s="355"/>
      <c r="K3" s="353" t="s">
        <v>85</v>
      </c>
      <c r="L3" s="354"/>
      <c r="M3" s="355"/>
      <c r="N3" s="356" t="s">
        <v>87</v>
      </c>
      <c r="O3" s="357"/>
      <c r="P3" s="358"/>
      <c r="Q3" s="346" t="s">
        <v>98</v>
      </c>
      <c r="R3" s="347"/>
      <c r="S3" s="348"/>
      <c r="T3" s="349" t="s">
        <v>95</v>
      </c>
    </row>
    <row r="4" spans="1:20" ht="96" customHeight="1" thickBot="1" x14ac:dyDescent="0.3">
      <c r="A4" s="352"/>
      <c r="B4" s="369"/>
      <c r="C4" s="367"/>
      <c r="D4" s="142" t="s">
        <v>177</v>
      </c>
      <c r="E4" s="44" t="s">
        <v>178</v>
      </c>
      <c r="F4" s="236" t="s">
        <v>126</v>
      </c>
      <c r="G4" s="45" t="s">
        <v>141</v>
      </c>
      <c r="H4" s="44" t="s">
        <v>177</v>
      </c>
      <c r="I4" s="44" t="s">
        <v>178</v>
      </c>
      <c r="J4" s="46" t="s">
        <v>125</v>
      </c>
      <c r="K4" s="45" t="s">
        <v>141</v>
      </c>
      <c r="L4" s="44" t="s">
        <v>86</v>
      </c>
      <c r="M4" s="46" t="s">
        <v>124</v>
      </c>
      <c r="N4" s="45" t="s">
        <v>88</v>
      </c>
      <c r="O4" s="44" t="s">
        <v>86</v>
      </c>
      <c r="P4" s="46" t="s">
        <v>123</v>
      </c>
      <c r="Q4" s="45" t="s">
        <v>89</v>
      </c>
      <c r="R4" s="44" t="s">
        <v>86</v>
      </c>
      <c r="S4" s="46" t="s">
        <v>122</v>
      </c>
      <c r="T4" s="350"/>
    </row>
    <row r="5" spans="1:20" ht="15" customHeight="1" thickBot="1" x14ac:dyDescent="0.3">
      <c r="A5" s="57"/>
      <c r="B5" s="58"/>
      <c r="C5" s="143" t="s">
        <v>110</v>
      </c>
      <c r="D5" s="171">
        <f>D6+D16+D29+D47+D67+D82+D113</f>
        <v>8510</v>
      </c>
      <c r="E5" s="176">
        <f>E6+E16+E29+E47+E67+E82+E113</f>
        <v>1220</v>
      </c>
      <c r="F5" s="237">
        <f>AVERAGE(F7:F15,F17:F28,F30:F46,F48:F66,F68:F81,F83:F112,F114:F122)</f>
        <v>0.85587146876438014</v>
      </c>
      <c r="G5" s="298">
        <f t="shared" ref="G5:I5" si="0">G6+G16+G29+G47+G67+G82+G113</f>
        <v>4683</v>
      </c>
      <c r="H5" s="172">
        <f t="shared" si="0"/>
        <v>8510</v>
      </c>
      <c r="I5" s="172">
        <f t="shared" si="0"/>
        <v>1220</v>
      </c>
      <c r="J5" s="174">
        <f>AVERAGE(J7:J15,J17:J28,J30:J46,J48:J66,J68:J81,J83:J112,J114:J122)</f>
        <v>0.64890551148970221</v>
      </c>
      <c r="K5" s="175">
        <f t="shared" ref="K5:L5" si="1">K6+K16+K29+K47+K67+K82+K113</f>
        <v>5033</v>
      </c>
      <c r="L5" s="172">
        <f t="shared" si="1"/>
        <v>8674</v>
      </c>
      <c r="M5" s="174">
        <f>AVERAGE(M7:M15,M17:M28,M30:M46,M48:M66,M68:M81,M83:M112,M114:M122)</f>
        <v>0.59207172930424223</v>
      </c>
      <c r="N5" s="173">
        <f t="shared" ref="N5:O5" si="2">N6+N16+N29+N47+N67+N82+N113</f>
        <v>3932</v>
      </c>
      <c r="O5" s="172">
        <f t="shared" si="2"/>
        <v>8674</v>
      </c>
      <c r="P5" s="174">
        <f>AVERAGE(P7:P15,P17:P28,P30:P46,P48:P66,P68:P81,P83:P112,P114:P122)</f>
        <v>0.44690758868312969</v>
      </c>
      <c r="Q5" s="309">
        <f t="shared" ref="Q5:R5" si="3">Q6+Q16+Q29+Q47+Q67+Q82+Q113</f>
        <v>136428</v>
      </c>
      <c r="R5" s="176">
        <f t="shared" si="3"/>
        <v>8674</v>
      </c>
      <c r="S5" s="177">
        <f>AVERAGE(S7:S15,S17:S28,S30:S46,S48:S66,S68:S81,S83:S112,S114:S122)</f>
        <v>15.905449342736688</v>
      </c>
      <c r="T5" s="158"/>
    </row>
    <row r="6" spans="1:20" ht="16.5" customHeight="1" thickBot="1" x14ac:dyDescent="0.3">
      <c r="A6" s="19"/>
      <c r="B6" s="20" t="s">
        <v>99</v>
      </c>
      <c r="C6" s="21"/>
      <c r="D6" s="184">
        <f>SUM(D7:D15)</f>
        <v>625</v>
      </c>
      <c r="E6" s="185">
        <f>SUM(E7:E15)</f>
        <v>92</v>
      </c>
      <c r="F6" s="186">
        <f>AVERAGE(F7:F15)</f>
        <v>0.84741403436280238</v>
      </c>
      <c r="G6" s="187">
        <f>SUM(G7:G15)</f>
        <v>332</v>
      </c>
      <c r="H6" s="188">
        <f>SUM(H7:H15)</f>
        <v>625</v>
      </c>
      <c r="I6" s="189">
        <f>SUM(I7:I15)</f>
        <v>92</v>
      </c>
      <c r="J6" s="192">
        <f>AVERAGE(J7:J15)</f>
        <v>0.60772112248302745</v>
      </c>
      <c r="K6" s="190">
        <f>SUM(K7:K15)</f>
        <v>367</v>
      </c>
      <c r="L6" s="191">
        <f>SUM(L7:L15)</f>
        <v>655</v>
      </c>
      <c r="M6" s="192">
        <f>AVERAGE(M7:M15)</f>
        <v>0.54794501071747403</v>
      </c>
      <c r="N6" s="190">
        <f>SUM(N7:N15)</f>
        <v>276</v>
      </c>
      <c r="O6" s="191">
        <f>SUM(O7:O15)</f>
        <v>655</v>
      </c>
      <c r="P6" s="192">
        <f>AVERAGE(P7:P15)</f>
        <v>0.42620693909892593</v>
      </c>
      <c r="Q6" s="193">
        <f>SUM(Q7:Q15)</f>
        <v>9765</v>
      </c>
      <c r="R6" s="185">
        <f>SUM(R7:R15)</f>
        <v>655</v>
      </c>
      <c r="S6" s="194">
        <f>AVERAGE(S7:S15)</f>
        <v>14.567848703251908</v>
      </c>
      <c r="T6" s="160"/>
    </row>
    <row r="7" spans="1:20" ht="16.5" customHeight="1" x14ac:dyDescent="0.25">
      <c r="A7" s="22">
        <v>1</v>
      </c>
      <c r="B7" s="25">
        <v>10003</v>
      </c>
      <c r="C7" s="144" t="s">
        <v>47</v>
      </c>
      <c r="D7" s="195">
        <v>28</v>
      </c>
      <c r="E7" s="196">
        <v>3</v>
      </c>
      <c r="F7" s="197">
        <f t="shared" ref="F7:F15" si="4">(D7-E7)/D7</f>
        <v>0.8928571428571429</v>
      </c>
      <c r="G7" s="198">
        <v>14</v>
      </c>
      <c r="H7" s="199">
        <v>28</v>
      </c>
      <c r="I7" s="200">
        <v>3</v>
      </c>
      <c r="J7" s="203">
        <f>G7/(H7-I7)</f>
        <v>0.56000000000000005</v>
      </c>
      <c r="K7" s="202">
        <v>25</v>
      </c>
      <c r="L7" s="196">
        <v>49</v>
      </c>
      <c r="M7" s="203">
        <f>K7/L7</f>
        <v>0.51020408163265307</v>
      </c>
      <c r="N7" s="202">
        <v>27</v>
      </c>
      <c r="O7" s="196">
        <v>49</v>
      </c>
      <c r="P7" s="203">
        <f>N7/O7</f>
        <v>0.55102040816326525</v>
      </c>
      <c r="Q7" s="204">
        <v>251</v>
      </c>
      <c r="R7" s="196">
        <v>49</v>
      </c>
      <c r="S7" s="205">
        <f>Q7/R7</f>
        <v>5.1224489795918364</v>
      </c>
      <c r="T7" s="159"/>
    </row>
    <row r="8" spans="1:20" ht="16.5" customHeight="1" x14ac:dyDescent="0.25">
      <c r="A8" s="24">
        <v>2</v>
      </c>
      <c r="B8" s="25">
        <v>10002</v>
      </c>
      <c r="C8" s="144" t="s">
        <v>149</v>
      </c>
      <c r="D8" s="195">
        <v>81</v>
      </c>
      <c r="E8" s="196">
        <v>7</v>
      </c>
      <c r="F8" s="197">
        <f t="shared" si="4"/>
        <v>0.9135802469135802</v>
      </c>
      <c r="G8" s="198">
        <v>44</v>
      </c>
      <c r="H8" s="199">
        <v>81</v>
      </c>
      <c r="I8" s="200">
        <v>7</v>
      </c>
      <c r="J8" s="203">
        <f t="shared" ref="J8:J64" si="5">G8/(H8-I8)</f>
        <v>0.59459459459459463</v>
      </c>
      <c r="K8" s="202">
        <v>45</v>
      </c>
      <c r="L8" s="196">
        <v>80</v>
      </c>
      <c r="M8" s="203">
        <f t="shared" ref="M8:M64" si="6">K8/L8</f>
        <v>0.5625</v>
      </c>
      <c r="N8" s="202">
        <v>22</v>
      </c>
      <c r="O8" s="196">
        <v>80</v>
      </c>
      <c r="P8" s="203">
        <f t="shared" ref="P8:P64" si="7">N8/O8</f>
        <v>0.27500000000000002</v>
      </c>
      <c r="Q8" s="204">
        <v>1190</v>
      </c>
      <c r="R8" s="196">
        <v>80</v>
      </c>
      <c r="S8" s="205">
        <f t="shared" ref="S8:S15" si="8">Q8/R8</f>
        <v>14.875</v>
      </c>
      <c r="T8" s="159"/>
    </row>
    <row r="9" spans="1:20" ht="16.5" customHeight="1" x14ac:dyDescent="0.25">
      <c r="A9" s="24">
        <v>3</v>
      </c>
      <c r="B9" s="25">
        <v>10090</v>
      </c>
      <c r="C9" s="144" t="s">
        <v>49</v>
      </c>
      <c r="D9" s="195">
        <v>102</v>
      </c>
      <c r="E9" s="196">
        <v>12</v>
      </c>
      <c r="F9" s="197">
        <f t="shared" si="4"/>
        <v>0.88235294117647056</v>
      </c>
      <c r="G9" s="198">
        <v>53</v>
      </c>
      <c r="H9" s="199">
        <v>102</v>
      </c>
      <c r="I9" s="200">
        <v>12</v>
      </c>
      <c r="J9" s="203">
        <f>G9/(H9-I9)</f>
        <v>0.58888888888888891</v>
      </c>
      <c r="K9" s="202">
        <v>55</v>
      </c>
      <c r="L9" s="196">
        <v>101</v>
      </c>
      <c r="M9" s="203">
        <f>K9/L9</f>
        <v>0.54455445544554459</v>
      </c>
      <c r="N9" s="202">
        <v>35</v>
      </c>
      <c r="O9" s="196">
        <v>101</v>
      </c>
      <c r="P9" s="203">
        <f>N9/O9</f>
        <v>0.34653465346534651</v>
      </c>
      <c r="Q9" s="204">
        <v>1750</v>
      </c>
      <c r="R9" s="196">
        <v>101</v>
      </c>
      <c r="S9" s="205">
        <f>Q9/R9</f>
        <v>17.326732673267326</v>
      </c>
      <c r="T9" s="159"/>
    </row>
    <row r="10" spans="1:20" ht="16.5" customHeight="1" x14ac:dyDescent="0.25">
      <c r="A10" s="24">
        <v>4</v>
      </c>
      <c r="B10" s="26">
        <v>10004</v>
      </c>
      <c r="C10" s="145" t="s">
        <v>48</v>
      </c>
      <c r="D10" s="206">
        <v>97</v>
      </c>
      <c r="E10" s="207">
        <v>5</v>
      </c>
      <c r="F10" s="208">
        <f t="shared" si="4"/>
        <v>0.94845360824742264</v>
      </c>
      <c r="G10" s="209">
        <v>69</v>
      </c>
      <c r="H10" s="210">
        <v>97</v>
      </c>
      <c r="I10" s="211">
        <v>5</v>
      </c>
      <c r="J10" s="213">
        <f>G10/(H10-I10)</f>
        <v>0.75</v>
      </c>
      <c r="K10" s="212">
        <v>71</v>
      </c>
      <c r="L10" s="207">
        <v>101</v>
      </c>
      <c r="M10" s="213">
        <f>K10/L10</f>
        <v>0.70297029702970293</v>
      </c>
      <c r="N10" s="212">
        <v>50</v>
      </c>
      <c r="O10" s="207">
        <v>101</v>
      </c>
      <c r="P10" s="213">
        <f>N10/O10</f>
        <v>0.49504950495049505</v>
      </c>
      <c r="Q10" s="214">
        <v>1528</v>
      </c>
      <c r="R10" s="207">
        <v>101</v>
      </c>
      <c r="S10" s="215">
        <f>Q10/R10</f>
        <v>15.128712871287128</v>
      </c>
      <c r="T10" s="161"/>
    </row>
    <row r="11" spans="1:20" ht="16.5" customHeight="1" x14ac:dyDescent="0.25">
      <c r="A11" s="24">
        <v>5</v>
      </c>
      <c r="B11" s="25">
        <v>10001</v>
      </c>
      <c r="C11" s="144" t="s">
        <v>45</v>
      </c>
      <c r="D11" s="195">
        <v>51</v>
      </c>
      <c r="E11" s="196">
        <v>14</v>
      </c>
      <c r="F11" s="201">
        <f t="shared" si="4"/>
        <v>0.72549019607843135</v>
      </c>
      <c r="G11" s="198">
        <v>28</v>
      </c>
      <c r="H11" s="199">
        <v>51</v>
      </c>
      <c r="I11" s="200">
        <v>14</v>
      </c>
      <c r="J11" s="203">
        <f t="shared" ref="J11" si="9">G11/(H11-I11)</f>
        <v>0.7567567567567568</v>
      </c>
      <c r="K11" s="202">
        <v>33</v>
      </c>
      <c r="L11" s="196">
        <v>53</v>
      </c>
      <c r="M11" s="203">
        <f t="shared" ref="M11" si="10">K11/L11</f>
        <v>0.62264150943396224</v>
      </c>
      <c r="N11" s="202">
        <v>18</v>
      </c>
      <c r="O11" s="196">
        <v>53</v>
      </c>
      <c r="P11" s="203">
        <f t="shared" ref="P11" si="11">N11/O11</f>
        <v>0.33962264150943394</v>
      </c>
      <c r="Q11" s="204">
        <v>867</v>
      </c>
      <c r="R11" s="196">
        <v>53</v>
      </c>
      <c r="S11" s="205">
        <f>Q11/R11</f>
        <v>16.358490566037737</v>
      </c>
      <c r="T11" s="162"/>
    </row>
    <row r="12" spans="1:20" ht="16.5" customHeight="1" x14ac:dyDescent="0.25">
      <c r="A12" s="24">
        <v>6</v>
      </c>
      <c r="B12" s="25">
        <v>10120</v>
      </c>
      <c r="C12" s="144" t="s">
        <v>148</v>
      </c>
      <c r="D12" s="195">
        <v>54</v>
      </c>
      <c r="E12" s="196">
        <v>5</v>
      </c>
      <c r="F12" s="197">
        <f t="shared" si="4"/>
        <v>0.90740740740740744</v>
      </c>
      <c r="G12" s="198">
        <v>15</v>
      </c>
      <c r="H12" s="199">
        <v>54</v>
      </c>
      <c r="I12" s="200">
        <v>5</v>
      </c>
      <c r="J12" s="203">
        <f t="shared" si="5"/>
        <v>0.30612244897959184</v>
      </c>
      <c r="K12" s="202">
        <v>16</v>
      </c>
      <c r="L12" s="238">
        <v>60</v>
      </c>
      <c r="M12" s="203">
        <f t="shared" si="6"/>
        <v>0.26666666666666666</v>
      </c>
      <c r="N12" s="202">
        <v>32</v>
      </c>
      <c r="O12" s="196">
        <v>60</v>
      </c>
      <c r="P12" s="203">
        <f t="shared" si="7"/>
        <v>0.53333333333333333</v>
      </c>
      <c r="Q12" s="204">
        <v>954</v>
      </c>
      <c r="R12" s="196">
        <v>60</v>
      </c>
      <c r="S12" s="205">
        <f t="shared" si="8"/>
        <v>15.9</v>
      </c>
      <c r="T12" s="159"/>
    </row>
    <row r="13" spans="1:20" ht="16.5" customHeight="1" x14ac:dyDescent="0.25">
      <c r="A13" s="24">
        <v>7</v>
      </c>
      <c r="B13" s="25">
        <v>10190</v>
      </c>
      <c r="C13" s="144" t="s">
        <v>174</v>
      </c>
      <c r="D13" s="195">
        <v>88</v>
      </c>
      <c r="E13" s="196">
        <v>14</v>
      </c>
      <c r="F13" s="197">
        <f t="shared" si="4"/>
        <v>0.84090909090909094</v>
      </c>
      <c r="G13" s="198">
        <v>57</v>
      </c>
      <c r="H13" s="199">
        <v>88</v>
      </c>
      <c r="I13" s="200">
        <v>14</v>
      </c>
      <c r="J13" s="203">
        <f t="shared" si="5"/>
        <v>0.77027027027027029</v>
      </c>
      <c r="K13" s="202">
        <v>58</v>
      </c>
      <c r="L13" s="238">
        <v>83</v>
      </c>
      <c r="M13" s="203">
        <f t="shared" si="6"/>
        <v>0.6987951807228916</v>
      </c>
      <c r="N13" s="202">
        <v>34</v>
      </c>
      <c r="O13" s="196">
        <v>83</v>
      </c>
      <c r="P13" s="203">
        <f t="shared" si="7"/>
        <v>0.40963855421686746</v>
      </c>
      <c r="Q13" s="204">
        <v>1318</v>
      </c>
      <c r="R13" s="196">
        <v>83</v>
      </c>
      <c r="S13" s="205">
        <f t="shared" si="8"/>
        <v>15.879518072289157</v>
      </c>
      <c r="T13" s="159"/>
    </row>
    <row r="14" spans="1:20" ht="16.5" customHeight="1" x14ac:dyDescent="0.25">
      <c r="A14" s="24">
        <v>8</v>
      </c>
      <c r="B14" s="25">
        <v>10320</v>
      </c>
      <c r="C14" s="144" t="s">
        <v>46</v>
      </c>
      <c r="D14" s="195">
        <v>74</v>
      </c>
      <c r="E14" s="196">
        <v>24</v>
      </c>
      <c r="F14" s="197">
        <f t="shared" si="4"/>
        <v>0.67567567567567566</v>
      </c>
      <c r="G14" s="198">
        <v>25</v>
      </c>
      <c r="H14" s="199">
        <v>74</v>
      </c>
      <c r="I14" s="200">
        <v>24</v>
      </c>
      <c r="J14" s="203">
        <f t="shared" si="5"/>
        <v>0.5</v>
      </c>
      <c r="K14" s="202">
        <v>35</v>
      </c>
      <c r="L14" s="238">
        <v>77</v>
      </c>
      <c r="M14" s="203">
        <f t="shared" si="6"/>
        <v>0.45454545454545453</v>
      </c>
      <c r="N14" s="202">
        <v>38</v>
      </c>
      <c r="O14" s="196">
        <v>77</v>
      </c>
      <c r="P14" s="203">
        <f t="shared" si="7"/>
        <v>0.4935064935064935</v>
      </c>
      <c r="Q14" s="204">
        <v>1038</v>
      </c>
      <c r="R14" s="196">
        <v>77</v>
      </c>
      <c r="S14" s="205">
        <f t="shared" si="8"/>
        <v>13.480519480519481</v>
      </c>
      <c r="T14" s="159"/>
    </row>
    <row r="15" spans="1:20" ht="16.5" customHeight="1" thickBot="1" x14ac:dyDescent="0.3">
      <c r="A15" s="18">
        <v>9</v>
      </c>
      <c r="B15" s="26">
        <v>10860</v>
      </c>
      <c r="C15" s="145" t="s">
        <v>100</v>
      </c>
      <c r="D15" s="206">
        <v>50</v>
      </c>
      <c r="E15" s="207">
        <v>8</v>
      </c>
      <c r="F15" s="208">
        <f t="shared" si="4"/>
        <v>0.84</v>
      </c>
      <c r="G15" s="209">
        <v>27</v>
      </c>
      <c r="H15" s="210">
        <v>50</v>
      </c>
      <c r="I15" s="211">
        <v>8</v>
      </c>
      <c r="J15" s="213">
        <f t="shared" si="5"/>
        <v>0.6428571428571429</v>
      </c>
      <c r="K15" s="212">
        <v>29</v>
      </c>
      <c r="L15" s="239">
        <v>51</v>
      </c>
      <c r="M15" s="213">
        <f t="shared" si="6"/>
        <v>0.56862745098039214</v>
      </c>
      <c r="N15" s="212">
        <v>20.000000000000004</v>
      </c>
      <c r="O15" s="207">
        <v>51</v>
      </c>
      <c r="P15" s="213">
        <f t="shared" si="7"/>
        <v>0.39215686274509809</v>
      </c>
      <c r="Q15" s="214">
        <v>869</v>
      </c>
      <c r="R15" s="207">
        <v>51</v>
      </c>
      <c r="S15" s="215">
        <f t="shared" si="8"/>
        <v>17.03921568627451</v>
      </c>
      <c r="T15" s="161"/>
    </row>
    <row r="16" spans="1:20" ht="16.5" customHeight="1" thickBot="1" x14ac:dyDescent="0.3">
      <c r="A16" s="27"/>
      <c r="B16" s="362" t="s">
        <v>101</v>
      </c>
      <c r="C16" s="363"/>
      <c r="D16" s="184">
        <f>SUM(D17:D28)</f>
        <v>921</v>
      </c>
      <c r="E16" s="185">
        <f>SUM(E17:E28)</f>
        <v>129</v>
      </c>
      <c r="F16" s="186">
        <f>AVERAGE(F17:F28)</f>
        <v>0.8574876085806391</v>
      </c>
      <c r="G16" s="187">
        <f>SUM(G17:G28)</f>
        <v>592</v>
      </c>
      <c r="H16" s="188">
        <f>SUM(H17:H28)</f>
        <v>921</v>
      </c>
      <c r="I16" s="189">
        <f>SUM(I17:I28)</f>
        <v>129</v>
      </c>
      <c r="J16" s="192">
        <f>AVERAGE(J17:J28)</f>
        <v>0.74418176184053519</v>
      </c>
      <c r="K16" s="190">
        <f>SUM(K17:K28)</f>
        <v>625</v>
      </c>
      <c r="L16" s="191">
        <f>SUM(L17:L28)</f>
        <v>909</v>
      </c>
      <c r="M16" s="192">
        <f>AVERAGE(M17:M28)</f>
        <v>0.68876750207112181</v>
      </c>
      <c r="N16" s="190">
        <f>SUM(N17:N28)</f>
        <v>407</v>
      </c>
      <c r="O16" s="191">
        <f>SUM(O17:O28)</f>
        <v>909</v>
      </c>
      <c r="P16" s="192">
        <f>AVERAGE(P17:P28)</f>
        <v>0.45384195288037238</v>
      </c>
      <c r="Q16" s="193">
        <f>SUM(Q17:Q28)</f>
        <v>12863</v>
      </c>
      <c r="R16" s="185">
        <f>SUM(R17:R28)</f>
        <v>909</v>
      </c>
      <c r="S16" s="194">
        <f>AVERAGE(S17:S28)</f>
        <v>14.880241524129708</v>
      </c>
      <c r="T16" s="163"/>
    </row>
    <row r="17" spans="1:20" ht="16.5" customHeight="1" x14ac:dyDescent="0.25">
      <c r="A17" s="22">
        <v>1</v>
      </c>
      <c r="B17" s="23">
        <v>20040</v>
      </c>
      <c r="C17" s="146" t="s">
        <v>50</v>
      </c>
      <c r="D17" s="216">
        <v>73</v>
      </c>
      <c r="E17" s="217">
        <v>14</v>
      </c>
      <c r="F17" s="197">
        <f>(D17-E17)/D17</f>
        <v>0.80821917808219179</v>
      </c>
      <c r="G17" s="218">
        <v>44</v>
      </c>
      <c r="H17" s="219">
        <v>73</v>
      </c>
      <c r="I17" s="220">
        <v>14</v>
      </c>
      <c r="J17" s="222">
        <f t="shared" si="5"/>
        <v>0.74576271186440679</v>
      </c>
      <c r="K17" s="221">
        <v>47</v>
      </c>
      <c r="L17" s="217">
        <v>66</v>
      </c>
      <c r="M17" s="222">
        <f t="shared" si="6"/>
        <v>0.71212121212121215</v>
      </c>
      <c r="N17" s="221">
        <v>29</v>
      </c>
      <c r="O17" s="217">
        <v>66</v>
      </c>
      <c r="P17" s="222">
        <f t="shared" si="7"/>
        <v>0.43939393939393939</v>
      </c>
      <c r="Q17" s="223">
        <v>1048</v>
      </c>
      <c r="R17" s="217">
        <v>66</v>
      </c>
      <c r="S17" s="224">
        <f t="shared" ref="S17:S28" si="12">Q17/R17</f>
        <v>15.878787878787879</v>
      </c>
      <c r="T17" s="159"/>
    </row>
    <row r="18" spans="1:20" ht="16.5" customHeight="1" x14ac:dyDescent="0.25">
      <c r="A18" s="22">
        <v>2</v>
      </c>
      <c r="B18" s="25">
        <v>20061</v>
      </c>
      <c r="C18" s="144" t="s">
        <v>51</v>
      </c>
      <c r="D18" s="195">
        <v>58</v>
      </c>
      <c r="E18" s="196">
        <v>6</v>
      </c>
      <c r="F18" s="197">
        <f>(D18-E18)/D18</f>
        <v>0.89655172413793105</v>
      </c>
      <c r="G18" s="198">
        <v>37</v>
      </c>
      <c r="H18" s="199">
        <v>58</v>
      </c>
      <c r="I18" s="200">
        <v>6</v>
      </c>
      <c r="J18" s="203">
        <f>G18/(H18-I18)</f>
        <v>0.71153846153846156</v>
      </c>
      <c r="K18" s="202">
        <v>41</v>
      </c>
      <c r="L18" s="196">
        <v>58</v>
      </c>
      <c r="M18" s="203">
        <f>K18/L18</f>
        <v>0.7068965517241379</v>
      </c>
      <c r="N18" s="202">
        <v>23</v>
      </c>
      <c r="O18" s="196">
        <v>58</v>
      </c>
      <c r="P18" s="203">
        <f>N18/O18</f>
        <v>0.39655172413793105</v>
      </c>
      <c r="Q18" s="204">
        <v>720</v>
      </c>
      <c r="R18" s="196">
        <v>58</v>
      </c>
      <c r="S18" s="205">
        <f>Q18/R18</f>
        <v>12.413793103448276</v>
      </c>
      <c r="T18" s="159"/>
    </row>
    <row r="19" spans="1:20" ht="16.5" customHeight="1" x14ac:dyDescent="0.25">
      <c r="A19" s="22">
        <v>3</v>
      </c>
      <c r="B19" s="25">
        <v>21020</v>
      </c>
      <c r="C19" s="144" t="s">
        <v>54</v>
      </c>
      <c r="D19" s="195">
        <v>70</v>
      </c>
      <c r="E19" s="196">
        <v>8</v>
      </c>
      <c r="F19" s="197">
        <f>(D19-E19)/D19</f>
        <v>0.88571428571428568</v>
      </c>
      <c r="G19" s="198">
        <v>53</v>
      </c>
      <c r="H19" s="199">
        <v>70</v>
      </c>
      <c r="I19" s="200">
        <v>8</v>
      </c>
      <c r="J19" s="203">
        <f>G19/(H19-I19)</f>
        <v>0.85483870967741937</v>
      </c>
      <c r="K19" s="202">
        <v>54</v>
      </c>
      <c r="L19" s="196">
        <v>71</v>
      </c>
      <c r="M19" s="203">
        <f>K19/L19</f>
        <v>0.76056338028169013</v>
      </c>
      <c r="N19" s="202">
        <v>30</v>
      </c>
      <c r="O19" s="196">
        <v>71</v>
      </c>
      <c r="P19" s="203">
        <f>N19/O19</f>
        <v>0.42253521126760563</v>
      </c>
      <c r="Q19" s="204">
        <v>1066</v>
      </c>
      <c r="R19" s="196">
        <v>71</v>
      </c>
      <c r="S19" s="205">
        <f>Q19/R19</f>
        <v>15.014084507042254</v>
      </c>
      <c r="T19" s="159"/>
    </row>
    <row r="20" spans="1:20" ht="16.5" customHeight="1" x14ac:dyDescent="0.25">
      <c r="A20" s="24">
        <v>4</v>
      </c>
      <c r="B20" s="25">
        <v>20060</v>
      </c>
      <c r="C20" s="144" t="s">
        <v>59</v>
      </c>
      <c r="D20" s="195">
        <v>134</v>
      </c>
      <c r="E20" s="196">
        <v>12</v>
      </c>
      <c r="F20" s="197">
        <f t="shared" ref="F20:F28" si="13">(D20-E20)/D20</f>
        <v>0.91044776119402981</v>
      </c>
      <c r="G20" s="198">
        <v>104</v>
      </c>
      <c r="H20" s="199">
        <v>134</v>
      </c>
      <c r="I20" s="200">
        <v>12</v>
      </c>
      <c r="J20" s="203">
        <f t="shared" si="5"/>
        <v>0.85245901639344257</v>
      </c>
      <c r="K20" s="202">
        <v>108</v>
      </c>
      <c r="L20" s="196">
        <v>134</v>
      </c>
      <c r="M20" s="203">
        <f t="shared" si="6"/>
        <v>0.80597014925373134</v>
      </c>
      <c r="N20" s="202">
        <v>49</v>
      </c>
      <c r="O20" s="196">
        <v>134</v>
      </c>
      <c r="P20" s="203">
        <f t="shared" si="7"/>
        <v>0.36567164179104478</v>
      </c>
      <c r="Q20" s="204">
        <v>1769</v>
      </c>
      <c r="R20" s="196">
        <v>134</v>
      </c>
      <c r="S20" s="205">
        <f t="shared" si="12"/>
        <v>13.201492537313433</v>
      </c>
      <c r="T20" s="159"/>
    </row>
    <row r="21" spans="1:20" ht="16.5" customHeight="1" x14ac:dyDescent="0.25">
      <c r="A21" s="24">
        <v>5</v>
      </c>
      <c r="B21" s="25">
        <v>20400</v>
      </c>
      <c r="C21" s="144" t="s">
        <v>52</v>
      </c>
      <c r="D21" s="195">
        <v>98</v>
      </c>
      <c r="E21" s="196">
        <v>18</v>
      </c>
      <c r="F21" s="197">
        <f>(D21-E21)/D21</f>
        <v>0.81632653061224492</v>
      </c>
      <c r="G21" s="198">
        <v>61</v>
      </c>
      <c r="H21" s="199">
        <v>98</v>
      </c>
      <c r="I21" s="200">
        <v>18</v>
      </c>
      <c r="J21" s="203">
        <f>G21/(H21-I21)</f>
        <v>0.76249999999999996</v>
      </c>
      <c r="K21" s="202">
        <v>64</v>
      </c>
      <c r="L21" s="196">
        <v>88</v>
      </c>
      <c r="M21" s="203">
        <f>K21/L21</f>
        <v>0.72727272727272729</v>
      </c>
      <c r="N21" s="202">
        <v>28</v>
      </c>
      <c r="O21" s="196">
        <v>88</v>
      </c>
      <c r="P21" s="203">
        <f>N21/O21</f>
        <v>0.31818181818181818</v>
      </c>
      <c r="Q21" s="204">
        <v>1427</v>
      </c>
      <c r="R21" s="196">
        <v>88</v>
      </c>
      <c r="S21" s="205">
        <f>Q21/R21</f>
        <v>16.21590909090909</v>
      </c>
      <c r="T21" s="159"/>
    </row>
    <row r="22" spans="1:20" ht="16.5" customHeight="1" x14ac:dyDescent="0.25">
      <c r="A22" s="24">
        <v>6</v>
      </c>
      <c r="B22" s="25">
        <v>20080</v>
      </c>
      <c r="C22" s="144" t="s">
        <v>150</v>
      </c>
      <c r="D22" s="195">
        <v>64</v>
      </c>
      <c r="E22" s="196">
        <v>15</v>
      </c>
      <c r="F22" s="197">
        <f t="shared" si="13"/>
        <v>0.765625</v>
      </c>
      <c r="G22" s="198">
        <v>35</v>
      </c>
      <c r="H22" s="199">
        <v>64</v>
      </c>
      <c r="I22" s="200">
        <v>15</v>
      </c>
      <c r="J22" s="203">
        <f t="shared" si="5"/>
        <v>0.7142857142857143</v>
      </c>
      <c r="K22" s="202">
        <v>40</v>
      </c>
      <c r="L22" s="196">
        <v>55</v>
      </c>
      <c r="M22" s="203">
        <f t="shared" si="6"/>
        <v>0.72727272727272729</v>
      </c>
      <c r="N22" s="202">
        <v>27</v>
      </c>
      <c r="O22" s="196">
        <v>55</v>
      </c>
      <c r="P22" s="203">
        <f t="shared" si="7"/>
        <v>0.49090909090909091</v>
      </c>
      <c r="Q22" s="204">
        <v>1053</v>
      </c>
      <c r="R22" s="196">
        <v>55</v>
      </c>
      <c r="S22" s="205">
        <f t="shared" si="12"/>
        <v>19.145454545454545</v>
      </c>
      <c r="T22" s="159"/>
    </row>
    <row r="23" spans="1:20" ht="16.5" customHeight="1" x14ac:dyDescent="0.25">
      <c r="A23" s="24">
        <v>7</v>
      </c>
      <c r="B23" s="25">
        <v>20460</v>
      </c>
      <c r="C23" s="144" t="s">
        <v>6</v>
      </c>
      <c r="D23" s="195">
        <v>55</v>
      </c>
      <c r="E23" s="196">
        <v>5</v>
      </c>
      <c r="F23" s="197">
        <f t="shared" si="13"/>
        <v>0.90909090909090906</v>
      </c>
      <c r="G23" s="198">
        <v>42</v>
      </c>
      <c r="H23" s="199">
        <v>55</v>
      </c>
      <c r="I23" s="200">
        <v>5</v>
      </c>
      <c r="J23" s="203">
        <f t="shared" si="5"/>
        <v>0.84</v>
      </c>
      <c r="K23" s="202">
        <v>45</v>
      </c>
      <c r="L23" s="196">
        <v>58</v>
      </c>
      <c r="M23" s="203">
        <f t="shared" si="6"/>
        <v>0.77586206896551724</v>
      </c>
      <c r="N23" s="202">
        <v>25</v>
      </c>
      <c r="O23" s="196">
        <v>58</v>
      </c>
      <c r="P23" s="203">
        <f t="shared" si="7"/>
        <v>0.43103448275862066</v>
      </c>
      <c r="Q23" s="204">
        <v>1034</v>
      </c>
      <c r="R23" s="196">
        <v>58</v>
      </c>
      <c r="S23" s="205">
        <f t="shared" si="12"/>
        <v>17.827586206896552</v>
      </c>
      <c r="T23" s="159"/>
    </row>
    <row r="24" spans="1:20" ht="16.5" customHeight="1" x14ac:dyDescent="0.25">
      <c r="A24" s="24">
        <v>8</v>
      </c>
      <c r="B24" s="25">
        <v>20550</v>
      </c>
      <c r="C24" s="144" t="s">
        <v>53</v>
      </c>
      <c r="D24" s="195">
        <v>111</v>
      </c>
      <c r="E24" s="196">
        <v>17</v>
      </c>
      <c r="F24" s="197">
        <f t="shared" si="13"/>
        <v>0.84684684684684686</v>
      </c>
      <c r="G24" s="198">
        <v>64</v>
      </c>
      <c r="H24" s="199">
        <v>111</v>
      </c>
      <c r="I24" s="200">
        <v>17</v>
      </c>
      <c r="J24" s="203">
        <f t="shared" si="5"/>
        <v>0.68085106382978722</v>
      </c>
      <c r="K24" s="202">
        <v>67</v>
      </c>
      <c r="L24" s="196">
        <v>117</v>
      </c>
      <c r="M24" s="203">
        <f t="shared" si="6"/>
        <v>0.57264957264957261</v>
      </c>
      <c r="N24" s="202">
        <v>60</v>
      </c>
      <c r="O24" s="196">
        <v>117</v>
      </c>
      <c r="P24" s="203">
        <f t="shared" si="7"/>
        <v>0.51282051282051277</v>
      </c>
      <c r="Q24" s="204">
        <v>681</v>
      </c>
      <c r="R24" s="196">
        <v>117</v>
      </c>
      <c r="S24" s="205">
        <f t="shared" si="12"/>
        <v>5.8205128205128203</v>
      </c>
      <c r="T24" s="159"/>
    </row>
    <row r="25" spans="1:20" ht="16.5" customHeight="1" x14ac:dyDescent="0.25">
      <c r="A25" s="24">
        <v>9</v>
      </c>
      <c r="B25" s="25">
        <v>20630</v>
      </c>
      <c r="C25" s="144" t="s">
        <v>7</v>
      </c>
      <c r="D25" s="195">
        <v>70</v>
      </c>
      <c r="E25" s="196">
        <v>12</v>
      </c>
      <c r="F25" s="197">
        <f t="shared" si="13"/>
        <v>0.82857142857142863</v>
      </c>
      <c r="G25" s="198">
        <v>37</v>
      </c>
      <c r="H25" s="199">
        <v>70</v>
      </c>
      <c r="I25" s="200">
        <v>12</v>
      </c>
      <c r="J25" s="203">
        <f t="shared" si="5"/>
        <v>0.63793103448275867</v>
      </c>
      <c r="K25" s="202">
        <v>38</v>
      </c>
      <c r="L25" s="196">
        <v>67</v>
      </c>
      <c r="M25" s="203">
        <f t="shared" si="6"/>
        <v>0.56716417910447758</v>
      </c>
      <c r="N25" s="202">
        <v>37</v>
      </c>
      <c r="O25" s="196">
        <v>67</v>
      </c>
      <c r="P25" s="203">
        <f t="shared" si="7"/>
        <v>0.55223880597014929</v>
      </c>
      <c r="Q25" s="204">
        <v>868</v>
      </c>
      <c r="R25" s="196">
        <v>67</v>
      </c>
      <c r="S25" s="205">
        <f t="shared" si="12"/>
        <v>12.955223880597014</v>
      </c>
      <c r="T25" s="159"/>
    </row>
    <row r="26" spans="1:20" ht="16.5" customHeight="1" x14ac:dyDescent="0.25">
      <c r="A26" s="24">
        <v>10</v>
      </c>
      <c r="B26" s="25">
        <v>20810</v>
      </c>
      <c r="C26" s="144" t="s">
        <v>151</v>
      </c>
      <c r="D26" s="195">
        <v>66</v>
      </c>
      <c r="E26" s="196">
        <v>12</v>
      </c>
      <c r="F26" s="197">
        <f t="shared" si="13"/>
        <v>0.81818181818181823</v>
      </c>
      <c r="G26" s="198">
        <v>39</v>
      </c>
      <c r="H26" s="199">
        <v>66</v>
      </c>
      <c r="I26" s="200">
        <v>12</v>
      </c>
      <c r="J26" s="203">
        <f t="shared" si="5"/>
        <v>0.72222222222222221</v>
      </c>
      <c r="K26" s="202">
        <v>43</v>
      </c>
      <c r="L26" s="196">
        <v>68</v>
      </c>
      <c r="M26" s="203">
        <f t="shared" si="6"/>
        <v>0.63235294117647056</v>
      </c>
      <c r="N26" s="202">
        <v>40</v>
      </c>
      <c r="O26" s="196">
        <v>68</v>
      </c>
      <c r="P26" s="203">
        <f t="shared" si="7"/>
        <v>0.58823529411764708</v>
      </c>
      <c r="Q26" s="204">
        <v>962</v>
      </c>
      <c r="R26" s="196">
        <v>68</v>
      </c>
      <c r="S26" s="205">
        <f t="shared" si="12"/>
        <v>14.147058823529411</v>
      </c>
      <c r="T26" s="159"/>
    </row>
    <row r="27" spans="1:20" ht="16.5" customHeight="1" x14ac:dyDescent="0.25">
      <c r="A27" s="24">
        <v>11</v>
      </c>
      <c r="B27" s="25">
        <v>20900</v>
      </c>
      <c r="C27" s="144" t="s">
        <v>144</v>
      </c>
      <c r="D27" s="195">
        <v>81</v>
      </c>
      <c r="E27" s="196">
        <v>4</v>
      </c>
      <c r="F27" s="197">
        <f>(D27-E27)/D27</f>
        <v>0.95061728395061729</v>
      </c>
      <c r="G27" s="198">
        <v>49</v>
      </c>
      <c r="H27" s="199">
        <v>81</v>
      </c>
      <c r="I27" s="200">
        <v>4</v>
      </c>
      <c r="J27" s="203">
        <f t="shared" si="5"/>
        <v>0.63636363636363635</v>
      </c>
      <c r="K27" s="202">
        <v>49</v>
      </c>
      <c r="L27" s="196">
        <v>86</v>
      </c>
      <c r="M27" s="203">
        <f t="shared" si="6"/>
        <v>0.56976744186046513</v>
      </c>
      <c r="N27" s="202">
        <v>40</v>
      </c>
      <c r="O27" s="196">
        <v>86</v>
      </c>
      <c r="P27" s="203">
        <f t="shared" si="7"/>
        <v>0.46511627906976744</v>
      </c>
      <c r="Q27" s="204">
        <v>1455</v>
      </c>
      <c r="R27" s="196">
        <v>86</v>
      </c>
      <c r="S27" s="205">
        <f t="shared" si="12"/>
        <v>16.918604651162791</v>
      </c>
      <c r="T27" s="159"/>
    </row>
    <row r="28" spans="1:20" ht="16.5" customHeight="1" thickBot="1" x14ac:dyDescent="0.3">
      <c r="A28" s="24">
        <v>12</v>
      </c>
      <c r="B28" s="28">
        <v>21350</v>
      </c>
      <c r="C28" s="147" t="s">
        <v>8</v>
      </c>
      <c r="D28" s="206">
        <v>41</v>
      </c>
      <c r="E28" s="207">
        <v>6</v>
      </c>
      <c r="F28" s="197">
        <f t="shared" si="13"/>
        <v>0.85365853658536583</v>
      </c>
      <c r="G28" s="209">
        <v>27</v>
      </c>
      <c r="H28" s="210">
        <v>41</v>
      </c>
      <c r="I28" s="211">
        <v>6</v>
      </c>
      <c r="J28" s="213">
        <f t="shared" si="5"/>
        <v>0.77142857142857146</v>
      </c>
      <c r="K28" s="212">
        <v>29</v>
      </c>
      <c r="L28" s="207">
        <v>41</v>
      </c>
      <c r="M28" s="213">
        <f t="shared" si="6"/>
        <v>0.70731707317073167</v>
      </c>
      <c r="N28" s="212">
        <v>19</v>
      </c>
      <c r="O28" s="207">
        <v>41</v>
      </c>
      <c r="P28" s="213">
        <f t="shared" si="7"/>
        <v>0.46341463414634149</v>
      </c>
      <c r="Q28" s="214">
        <v>780</v>
      </c>
      <c r="R28" s="207">
        <v>41</v>
      </c>
      <c r="S28" s="215">
        <f t="shared" si="12"/>
        <v>19.024390243902438</v>
      </c>
      <c r="T28" s="159"/>
    </row>
    <row r="29" spans="1:20" ht="16.5" customHeight="1" thickBot="1" x14ac:dyDescent="0.3">
      <c r="A29" s="19"/>
      <c r="B29" s="362" t="s">
        <v>102</v>
      </c>
      <c r="C29" s="363"/>
      <c r="D29" s="184">
        <f>SUM(D30:D46)</f>
        <v>1082</v>
      </c>
      <c r="E29" s="185">
        <f>SUM(E30:E46)</f>
        <v>110</v>
      </c>
      <c r="F29" s="186">
        <f>AVERAGE(F30:F46)</f>
        <v>0.8923884120877279</v>
      </c>
      <c r="G29" s="187">
        <f>SUM(G30:G46)</f>
        <v>679</v>
      </c>
      <c r="H29" s="188">
        <f>SUM(H30:H46)</f>
        <v>1082</v>
      </c>
      <c r="I29" s="189">
        <f>SUM(I30:I46)</f>
        <v>110</v>
      </c>
      <c r="J29" s="192">
        <f>AVERAGE(J30:J46)</f>
        <v>0.70564122739825152</v>
      </c>
      <c r="K29" s="190">
        <f>SUM(K30:K46)</f>
        <v>707</v>
      </c>
      <c r="L29" s="191">
        <f>SUM(L30:L46)</f>
        <v>1105</v>
      </c>
      <c r="M29" s="192">
        <f>AVERAGE(M30:M46)</f>
        <v>0.64559179161936953</v>
      </c>
      <c r="N29" s="190">
        <f>SUM(N30:N46)</f>
        <v>477</v>
      </c>
      <c r="O29" s="191">
        <f>SUM(O30:O46)</f>
        <v>1105</v>
      </c>
      <c r="P29" s="192">
        <f>AVERAGE(P30:P46)</f>
        <v>0.41770454337982155</v>
      </c>
      <c r="Q29" s="193">
        <f>SUM(Q30:Q46)</f>
        <v>17157</v>
      </c>
      <c r="R29" s="185">
        <f>SUM(R30:R46)</f>
        <v>1105</v>
      </c>
      <c r="S29" s="194">
        <f>AVERAGE(S30:S46)</f>
        <v>15.85351432775647</v>
      </c>
      <c r="T29" s="163"/>
    </row>
    <row r="30" spans="1:20" ht="16.5" customHeight="1" x14ac:dyDescent="0.25">
      <c r="A30" s="24">
        <v>1</v>
      </c>
      <c r="B30" s="25">
        <v>30070</v>
      </c>
      <c r="C30" s="144" t="s">
        <v>55</v>
      </c>
      <c r="D30" s="195">
        <v>80</v>
      </c>
      <c r="E30" s="196">
        <v>9</v>
      </c>
      <c r="F30" s="197">
        <f t="shared" ref="F30:F46" si="14">(D30-E30)/D30</f>
        <v>0.88749999999999996</v>
      </c>
      <c r="G30" s="198">
        <v>31</v>
      </c>
      <c r="H30" s="199">
        <v>80</v>
      </c>
      <c r="I30" s="200">
        <v>9</v>
      </c>
      <c r="J30" s="203">
        <f t="shared" si="5"/>
        <v>0.43661971830985913</v>
      </c>
      <c r="K30" s="202">
        <v>31</v>
      </c>
      <c r="L30" s="196">
        <v>83</v>
      </c>
      <c r="M30" s="203">
        <f t="shared" si="6"/>
        <v>0.37349397590361444</v>
      </c>
      <c r="N30" s="202">
        <v>30</v>
      </c>
      <c r="O30" s="196">
        <v>83</v>
      </c>
      <c r="P30" s="203">
        <f t="shared" si="7"/>
        <v>0.36144578313253012</v>
      </c>
      <c r="Q30" s="204">
        <v>1358</v>
      </c>
      <c r="R30" s="196">
        <v>83</v>
      </c>
      <c r="S30" s="205">
        <f t="shared" ref="S30:S46" si="15">Q30/R30</f>
        <v>16.361445783132531</v>
      </c>
      <c r="T30" s="164"/>
    </row>
    <row r="31" spans="1:20" ht="16.5" customHeight="1" x14ac:dyDescent="0.25">
      <c r="A31" s="24">
        <v>2</v>
      </c>
      <c r="B31" s="25">
        <v>30480</v>
      </c>
      <c r="C31" s="144" t="s">
        <v>104</v>
      </c>
      <c r="D31" s="195">
        <v>83</v>
      </c>
      <c r="E31" s="196">
        <v>7</v>
      </c>
      <c r="F31" s="197">
        <f>(D31-E31)/D31</f>
        <v>0.91566265060240959</v>
      </c>
      <c r="G31" s="198">
        <v>55</v>
      </c>
      <c r="H31" s="199">
        <v>83</v>
      </c>
      <c r="I31" s="200">
        <v>7</v>
      </c>
      <c r="J31" s="203">
        <f>G31/(H31-I31)</f>
        <v>0.72368421052631582</v>
      </c>
      <c r="K31" s="202">
        <v>57</v>
      </c>
      <c r="L31" s="196">
        <v>88</v>
      </c>
      <c r="M31" s="203">
        <f>K31/L31</f>
        <v>0.64772727272727271</v>
      </c>
      <c r="N31" s="202">
        <v>34</v>
      </c>
      <c r="O31" s="196">
        <v>88</v>
      </c>
      <c r="P31" s="203">
        <f>N31/O31</f>
        <v>0.38636363636363635</v>
      </c>
      <c r="Q31" s="204">
        <v>1212</v>
      </c>
      <c r="R31" s="196">
        <v>88</v>
      </c>
      <c r="S31" s="205">
        <f>Q31/R31</f>
        <v>13.772727272727273</v>
      </c>
      <c r="T31" s="164"/>
    </row>
    <row r="32" spans="1:20" ht="16.5" customHeight="1" x14ac:dyDescent="0.25">
      <c r="A32" s="24">
        <v>3</v>
      </c>
      <c r="B32" s="25">
        <v>30460</v>
      </c>
      <c r="C32" s="144" t="s">
        <v>56</v>
      </c>
      <c r="D32" s="195">
        <v>77</v>
      </c>
      <c r="E32" s="196">
        <v>3</v>
      </c>
      <c r="F32" s="197">
        <f>(D32-E32)/D32</f>
        <v>0.96103896103896103</v>
      </c>
      <c r="G32" s="198">
        <v>66</v>
      </c>
      <c r="H32" s="199">
        <v>77</v>
      </c>
      <c r="I32" s="200">
        <v>3</v>
      </c>
      <c r="J32" s="203">
        <f>G32/(H32-I32)</f>
        <v>0.89189189189189189</v>
      </c>
      <c r="K32" s="202">
        <v>69</v>
      </c>
      <c r="L32" s="196">
        <v>81</v>
      </c>
      <c r="M32" s="203">
        <f>K32/L32</f>
        <v>0.85185185185185186</v>
      </c>
      <c r="N32" s="202">
        <v>29</v>
      </c>
      <c r="O32" s="196">
        <v>81</v>
      </c>
      <c r="P32" s="203">
        <f>N32/O32</f>
        <v>0.35802469135802467</v>
      </c>
      <c r="Q32" s="204">
        <v>1361</v>
      </c>
      <c r="R32" s="196">
        <v>81</v>
      </c>
      <c r="S32" s="205">
        <f>Q32/R32</f>
        <v>16.802469135802468</v>
      </c>
      <c r="T32" s="164"/>
    </row>
    <row r="33" spans="1:20" ht="16.5" customHeight="1" x14ac:dyDescent="0.25">
      <c r="A33" s="24">
        <v>4</v>
      </c>
      <c r="B33" s="25">
        <v>30030</v>
      </c>
      <c r="C33" s="144" t="s">
        <v>152</v>
      </c>
      <c r="D33" s="195">
        <v>71</v>
      </c>
      <c r="E33" s="196">
        <v>14</v>
      </c>
      <c r="F33" s="201">
        <f>(D33-E33)/D33</f>
        <v>0.80281690140845074</v>
      </c>
      <c r="G33" s="198">
        <v>41</v>
      </c>
      <c r="H33" s="199">
        <v>71</v>
      </c>
      <c r="I33" s="200">
        <v>14</v>
      </c>
      <c r="J33" s="203">
        <f>G33/(H33-I33)</f>
        <v>0.7192982456140351</v>
      </c>
      <c r="K33" s="202">
        <v>43</v>
      </c>
      <c r="L33" s="196">
        <v>66</v>
      </c>
      <c r="M33" s="203">
        <f>K33/L33</f>
        <v>0.65151515151515149</v>
      </c>
      <c r="N33" s="202">
        <v>21</v>
      </c>
      <c r="O33" s="196">
        <v>66</v>
      </c>
      <c r="P33" s="203">
        <f>N33/O33</f>
        <v>0.31818181818181818</v>
      </c>
      <c r="Q33" s="204">
        <v>982</v>
      </c>
      <c r="R33" s="196">
        <v>66</v>
      </c>
      <c r="S33" s="205">
        <f>Q33/R33</f>
        <v>14.878787878787879</v>
      </c>
      <c r="T33" s="165"/>
    </row>
    <row r="34" spans="1:20" ht="16.5" customHeight="1" x14ac:dyDescent="0.25">
      <c r="A34" s="24">
        <v>5</v>
      </c>
      <c r="B34" s="25">
        <v>31000</v>
      </c>
      <c r="C34" s="144" t="s">
        <v>57</v>
      </c>
      <c r="D34" s="195">
        <v>64</v>
      </c>
      <c r="E34" s="196">
        <v>3</v>
      </c>
      <c r="F34" s="197">
        <f>(D34-E34)/D34</f>
        <v>0.953125</v>
      </c>
      <c r="G34" s="198">
        <v>49</v>
      </c>
      <c r="H34" s="199">
        <v>64</v>
      </c>
      <c r="I34" s="200">
        <v>3</v>
      </c>
      <c r="J34" s="203">
        <f>G34/(H34-I34)</f>
        <v>0.80327868852459017</v>
      </c>
      <c r="K34" s="202">
        <v>49</v>
      </c>
      <c r="L34" s="196">
        <v>65</v>
      </c>
      <c r="M34" s="203">
        <f>K34/L34</f>
        <v>0.75384615384615383</v>
      </c>
      <c r="N34" s="202">
        <v>25</v>
      </c>
      <c r="O34" s="196">
        <v>65</v>
      </c>
      <c r="P34" s="203">
        <f>N34/O34</f>
        <v>0.38461538461538464</v>
      </c>
      <c r="Q34" s="204">
        <v>1013</v>
      </c>
      <c r="R34" s="196">
        <v>65</v>
      </c>
      <c r="S34" s="205">
        <f>Q34/R34</f>
        <v>15.584615384615384</v>
      </c>
      <c r="T34" s="164"/>
    </row>
    <row r="35" spans="1:20" ht="16.5" customHeight="1" x14ac:dyDescent="0.25">
      <c r="A35" s="24">
        <v>6</v>
      </c>
      <c r="B35" s="25">
        <v>30130</v>
      </c>
      <c r="C35" s="144" t="s">
        <v>0</v>
      </c>
      <c r="D35" s="195">
        <v>48</v>
      </c>
      <c r="E35" s="196">
        <v>9</v>
      </c>
      <c r="F35" s="197">
        <f t="shared" si="14"/>
        <v>0.8125</v>
      </c>
      <c r="G35" s="198">
        <v>19</v>
      </c>
      <c r="H35" s="199">
        <v>48</v>
      </c>
      <c r="I35" s="200">
        <v>9</v>
      </c>
      <c r="J35" s="203">
        <f t="shared" si="5"/>
        <v>0.48717948717948717</v>
      </c>
      <c r="K35" s="202">
        <v>20</v>
      </c>
      <c r="L35" s="196">
        <v>47</v>
      </c>
      <c r="M35" s="203">
        <f t="shared" si="6"/>
        <v>0.42553191489361702</v>
      </c>
      <c r="N35" s="202">
        <v>20</v>
      </c>
      <c r="O35" s="196">
        <v>47</v>
      </c>
      <c r="P35" s="203">
        <f t="shared" si="7"/>
        <v>0.42553191489361702</v>
      </c>
      <c r="Q35" s="204">
        <v>582</v>
      </c>
      <c r="R35" s="196">
        <v>47</v>
      </c>
      <c r="S35" s="205">
        <f t="shared" si="15"/>
        <v>12.382978723404255</v>
      </c>
      <c r="T35" s="164"/>
    </row>
    <row r="36" spans="1:20" ht="16.5" customHeight="1" x14ac:dyDescent="0.25">
      <c r="A36" s="24">
        <v>7</v>
      </c>
      <c r="B36" s="25">
        <v>30160</v>
      </c>
      <c r="C36" s="144" t="s">
        <v>1</v>
      </c>
      <c r="D36" s="195">
        <v>53</v>
      </c>
      <c r="E36" s="196">
        <v>4</v>
      </c>
      <c r="F36" s="197">
        <f t="shared" si="14"/>
        <v>0.92452830188679247</v>
      </c>
      <c r="G36" s="198">
        <v>30</v>
      </c>
      <c r="H36" s="200">
        <v>53</v>
      </c>
      <c r="I36" s="200">
        <v>4</v>
      </c>
      <c r="J36" s="203">
        <f t="shared" si="5"/>
        <v>0.61224489795918369</v>
      </c>
      <c r="K36" s="202">
        <v>34</v>
      </c>
      <c r="L36" s="196">
        <v>61</v>
      </c>
      <c r="M36" s="203">
        <f t="shared" si="6"/>
        <v>0.55737704918032782</v>
      </c>
      <c r="N36" s="202">
        <v>27</v>
      </c>
      <c r="O36" s="196">
        <v>61</v>
      </c>
      <c r="P36" s="203">
        <f t="shared" si="7"/>
        <v>0.44262295081967212</v>
      </c>
      <c r="Q36" s="204">
        <v>1241</v>
      </c>
      <c r="R36" s="196">
        <v>61</v>
      </c>
      <c r="S36" s="205">
        <f t="shared" si="15"/>
        <v>20.344262295081968</v>
      </c>
      <c r="T36" s="164"/>
    </row>
    <row r="37" spans="1:20" ht="16.5" customHeight="1" x14ac:dyDescent="0.25">
      <c r="A37" s="24">
        <v>8</v>
      </c>
      <c r="B37" s="25">
        <v>30310</v>
      </c>
      <c r="C37" s="144" t="s">
        <v>9</v>
      </c>
      <c r="D37" s="195">
        <v>38</v>
      </c>
      <c r="E37" s="196">
        <v>5</v>
      </c>
      <c r="F37" s="197">
        <f t="shared" si="14"/>
        <v>0.86842105263157898</v>
      </c>
      <c r="G37" s="198">
        <v>23</v>
      </c>
      <c r="H37" s="199">
        <v>38</v>
      </c>
      <c r="I37" s="200">
        <v>5</v>
      </c>
      <c r="J37" s="203">
        <f t="shared" si="5"/>
        <v>0.69696969696969702</v>
      </c>
      <c r="K37" s="202">
        <v>25</v>
      </c>
      <c r="L37" s="196">
        <v>41</v>
      </c>
      <c r="M37" s="203">
        <f t="shared" si="6"/>
        <v>0.6097560975609756</v>
      </c>
      <c r="N37" s="202">
        <v>21</v>
      </c>
      <c r="O37" s="196">
        <v>41</v>
      </c>
      <c r="P37" s="203">
        <f t="shared" si="7"/>
        <v>0.51219512195121952</v>
      </c>
      <c r="Q37" s="204">
        <v>658</v>
      </c>
      <c r="R37" s="196">
        <v>41</v>
      </c>
      <c r="S37" s="205">
        <f t="shared" si="15"/>
        <v>16.048780487804876</v>
      </c>
      <c r="T37" s="164"/>
    </row>
    <row r="38" spans="1:20" ht="16.5" customHeight="1" x14ac:dyDescent="0.25">
      <c r="A38" s="24">
        <v>9</v>
      </c>
      <c r="B38" s="25">
        <v>30440</v>
      </c>
      <c r="C38" s="144" t="s">
        <v>10</v>
      </c>
      <c r="D38" s="195">
        <v>56</v>
      </c>
      <c r="E38" s="196">
        <v>6</v>
      </c>
      <c r="F38" s="197">
        <f t="shared" si="14"/>
        <v>0.8928571428571429</v>
      </c>
      <c r="G38" s="198">
        <v>36</v>
      </c>
      <c r="H38" s="199">
        <v>56</v>
      </c>
      <c r="I38" s="200">
        <v>6</v>
      </c>
      <c r="J38" s="203">
        <f t="shared" si="5"/>
        <v>0.72</v>
      </c>
      <c r="K38" s="202">
        <v>36</v>
      </c>
      <c r="L38" s="196">
        <v>57</v>
      </c>
      <c r="M38" s="203">
        <f t="shared" si="6"/>
        <v>0.63157894736842102</v>
      </c>
      <c r="N38" s="202">
        <v>29</v>
      </c>
      <c r="O38" s="196">
        <v>57</v>
      </c>
      <c r="P38" s="203">
        <f t="shared" si="7"/>
        <v>0.50877192982456143</v>
      </c>
      <c r="Q38" s="204">
        <v>859</v>
      </c>
      <c r="R38" s="196">
        <v>57</v>
      </c>
      <c r="S38" s="205">
        <f t="shared" si="15"/>
        <v>15.070175438596491</v>
      </c>
      <c r="T38" s="164"/>
    </row>
    <row r="39" spans="1:20" ht="16.5" customHeight="1" x14ac:dyDescent="0.25">
      <c r="A39" s="24">
        <v>10</v>
      </c>
      <c r="B39" s="25">
        <v>30500</v>
      </c>
      <c r="C39" s="144" t="s">
        <v>11</v>
      </c>
      <c r="D39" s="195">
        <v>22</v>
      </c>
      <c r="E39" s="196">
        <v>6</v>
      </c>
      <c r="F39" s="197">
        <f t="shared" si="14"/>
        <v>0.72727272727272729</v>
      </c>
      <c r="G39" s="198">
        <v>12</v>
      </c>
      <c r="H39" s="199">
        <v>22</v>
      </c>
      <c r="I39" s="200">
        <v>6</v>
      </c>
      <c r="J39" s="203">
        <f t="shared" si="5"/>
        <v>0.75</v>
      </c>
      <c r="K39" s="202">
        <v>12</v>
      </c>
      <c r="L39" s="196">
        <v>19</v>
      </c>
      <c r="M39" s="203">
        <f t="shared" si="6"/>
        <v>0.63157894736842102</v>
      </c>
      <c r="N39" s="202">
        <v>4</v>
      </c>
      <c r="O39" s="196">
        <v>19</v>
      </c>
      <c r="P39" s="203">
        <f t="shared" si="7"/>
        <v>0.21052631578947367</v>
      </c>
      <c r="Q39" s="204">
        <v>302</v>
      </c>
      <c r="R39" s="196">
        <v>19</v>
      </c>
      <c r="S39" s="205">
        <f t="shared" si="15"/>
        <v>15.894736842105264</v>
      </c>
      <c r="T39" s="162"/>
    </row>
    <row r="40" spans="1:20" ht="16.5" customHeight="1" x14ac:dyDescent="0.25">
      <c r="A40" s="24">
        <v>11</v>
      </c>
      <c r="B40" s="25">
        <v>30530</v>
      </c>
      <c r="C40" s="144" t="s">
        <v>153</v>
      </c>
      <c r="D40" s="195">
        <v>92</v>
      </c>
      <c r="E40" s="196">
        <v>6</v>
      </c>
      <c r="F40" s="197">
        <f t="shared" si="14"/>
        <v>0.93478260869565222</v>
      </c>
      <c r="G40" s="198">
        <v>59</v>
      </c>
      <c r="H40" s="199">
        <v>92</v>
      </c>
      <c r="I40" s="200">
        <v>6</v>
      </c>
      <c r="J40" s="203">
        <f t="shared" si="5"/>
        <v>0.68604651162790697</v>
      </c>
      <c r="K40" s="202">
        <v>59</v>
      </c>
      <c r="L40" s="196">
        <v>90</v>
      </c>
      <c r="M40" s="203">
        <f t="shared" si="6"/>
        <v>0.65555555555555556</v>
      </c>
      <c r="N40" s="202">
        <v>44</v>
      </c>
      <c r="O40" s="196">
        <v>90</v>
      </c>
      <c r="P40" s="203">
        <f t="shared" si="7"/>
        <v>0.48888888888888887</v>
      </c>
      <c r="Q40" s="204">
        <v>1549</v>
      </c>
      <c r="R40" s="196">
        <v>90</v>
      </c>
      <c r="S40" s="205">
        <f t="shared" si="15"/>
        <v>17.211111111111112</v>
      </c>
      <c r="T40" s="164"/>
    </row>
    <row r="41" spans="1:20" ht="16.5" customHeight="1" x14ac:dyDescent="0.25">
      <c r="A41" s="24">
        <v>12</v>
      </c>
      <c r="B41" s="25">
        <v>30640</v>
      </c>
      <c r="C41" s="144" t="s">
        <v>15</v>
      </c>
      <c r="D41" s="195">
        <v>48</v>
      </c>
      <c r="E41" s="196">
        <v>2</v>
      </c>
      <c r="F41" s="197">
        <f t="shared" si="14"/>
        <v>0.95833333333333337</v>
      </c>
      <c r="G41" s="198">
        <v>39</v>
      </c>
      <c r="H41" s="199">
        <v>48</v>
      </c>
      <c r="I41" s="200">
        <v>2</v>
      </c>
      <c r="J41" s="203">
        <f t="shared" si="5"/>
        <v>0.84782608695652173</v>
      </c>
      <c r="K41" s="202">
        <v>40</v>
      </c>
      <c r="L41" s="196">
        <v>51</v>
      </c>
      <c r="M41" s="203">
        <f t="shared" si="6"/>
        <v>0.78431372549019607</v>
      </c>
      <c r="N41" s="202">
        <v>23</v>
      </c>
      <c r="O41" s="196">
        <v>51</v>
      </c>
      <c r="P41" s="203">
        <f t="shared" si="7"/>
        <v>0.45098039215686275</v>
      </c>
      <c r="Q41" s="204">
        <v>1010</v>
      </c>
      <c r="R41" s="196">
        <v>51</v>
      </c>
      <c r="S41" s="205">
        <f t="shared" si="15"/>
        <v>19.803921568627452</v>
      </c>
      <c r="T41" s="164"/>
    </row>
    <row r="42" spans="1:20" ht="16.5" customHeight="1" x14ac:dyDescent="0.25">
      <c r="A42" s="24">
        <v>13</v>
      </c>
      <c r="B42" s="25">
        <v>30650</v>
      </c>
      <c r="C42" s="144" t="s">
        <v>16</v>
      </c>
      <c r="D42" s="195">
        <v>65</v>
      </c>
      <c r="E42" s="196">
        <v>1</v>
      </c>
      <c r="F42" s="197">
        <f t="shared" si="14"/>
        <v>0.98461538461538467</v>
      </c>
      <c r="G42" s="198">
        <v>53</v>
      </c>
      <c r="H42" s="199">
        <v>65</v>
      </c>
      <c r="I42" s="200">
        <v>1</v>
      </c>
      <c r="J42" s="203">
        <f t="shared" si="5"/>
        <v>0.828125</v>
      </c>
      <c r="K42" s="202">
        <v>56</v>
      </c>
      <c r="L42" s="196">
        <v>71</v>
      </c>
      <c r="M42" s="203">
        <f t="shared" si="6"/>
        <v>0.78873239436619713</v>
      </c>
      <c r="N42" s="202">
        <v>34.999999999999993</v>
      </c>
      <c r="O42" s="196">
        <v>71</v>
      </c>
      <c r="P42" s="203">
        <f t="shared" si="7"/>
        <v>0.49295774647887314</v>
      </c>
      <c r="Q42" s="204">
        <v>1017</v>
      </c>
      <c r="R42" s="196">
        <v>71</v>
      </c>
      <c r="S42" s="205">
        <f t="shared" si="15"/>
        <v>14.32394366197183</v>
      </c>
      <c r="T42" s="164"/>
    </row>
    <row r="43" spans="1:20" ht="16.5" customHeight="1" x14ac:dyDescent="0.25">
      <c r="A43" s="24">
        <v>14</v>
      </c>
      <c r="B43" s="25">
        <v>30790</v>
      </c>
      <c r="C43" s="144" t="s">
        <v>17</v>
      </c>
      <c r="D43" s="195">
        <v>42</v>
      </c>
      <c r="E43" s="196">
        <v>5</v>
      </c>
      <c r="F43" s="197">
        <f t="shared" si="14"/>
        <v>0.88095238095238093</v>
      </c>
      <c r="G43" s="198">
        <v>30</v>
      </c>
      <c r="H43" s="199">
        <v>42</v>
      </c>
      <c r="I43" s="200">
        <v>5</v>
      </c>
      <c r="J43" s="203">
        <f t="shared" si="5"/>
        <v>0.81081081081081086</v>
      </c>
      <c r="K43" s="202">
        <v>32</v>
      </c>
      <c r="L43" s="196">
        <v>41</v>
      </c>
      <c r="M43" s="203">
        <f t="shared" si="6"/>
        <v>0.78048780487804881</v>
      </c>
      <c r="N43" s="202">
        <v>16</v>
      </c>
      <c r="O43" s="196">
        <v>41</v>
      </c>
      <c r="P43" s="203">
        <f t="shared" si="7"/>
        <v>0.3902439024390244</v>
      </c>
      <c r="Q43" s="204">
        <v>749</v>
      </c>
      <c r="R43" s="196">
        <v>41</v>
      </c>
      <c r="S43" s="205">
        <f t="shared" si="15"/>
        <v>18.26829268292683</v>
      </c>
      <c r="T43" s="164"/>
    </row>
    <row r="44" spans="1:20" ht="16.5" customHeight="1" x14ac:dyDescent="0.25">
      <c r="A44" s="24">
        <v>15</v>
      </c>
      <c r="B44" s="25">
        <v>30890</v>
      </c>
      <c r="C44" s="144" t="s">
        <v>154</v>
      </c>
      <c r="D44" s="195">
        <v>44</v>
      </c>
      <c r="E44" s="196">
        <v>3</v>
      </c>
      <c r="F44" s="197">
        <f t="shared" si="14"/>
        <v>0.93181818181818177</v>
      </c>
      <c r="G44" s="198">
        <v>32</v>
      </c>
      <c r="H44" s="199">
        <v>44</v>
      </c>
      <c r="I44" s="200">
        <v>3</v>
      </c>
      <c r="J44" s="203">
        <f t="shared" si="5"/>
        <v>0.78048780487804881</v>
      </c>
      <c r="K44" s="202">
        <v>34</v>
      </c>
      <c r="L44" s="196">
        <v>48</v>
      </c>
      <c r="M44" s="203">
        <f t="shared" si="6"/>
        <v>0.70833333333333337</v>
      </c>
      <c r="N44" s="202">
        <v>15</v>
      </c>
      <c r="O44" s="196">
        <v>48</v>
      </c>
      <c r="P44" s="203">
        <f t="shared" si="7"/>
        <v>0.3125</v>
      </c>
      <c r="Q44" s="204">
        <v>727</v>
      </c>
      <c r="R44" s="196">
        <v>48</v>
      </c>
      <c r="S44" s="205">
        <f t="shared" si="15"/>
        <v>15.145833333333334</v>
      </c>
      <c r="T44" s="164"/>
    </row>
    <row r="45" spans="1:20" ht="16.5" customHeight="1" x14ac:dyDescent="0.25">
      <c r="A45" s="24">
        <v>16</v>
      </c>
      <c r="B45" s="25">
        <v>30940</v>
      </c>
      <c r="C45" s="144" t="s">
        <v>4</v>
      </c>
      <c r="D45" s="195">
        <v>74</v>
      </c>
      <c r="E45" s="196">
        <v>9</v>
      </c>
      <c r="F45" s="197">
        <f t="shared" si="14"/>
        <v>0.8783783783783784</v>
      </c>
      <c r="G45" s="198">
        <v>38</v>
      </c>
      <c r="H45" s="199">
        <v>74</v>
      </c>
      <c r="I45" s="200">
        <v>9</v>
      </c>
      <c r="J45" s="203">
        <f t="shared" si="5"/>
        <v>0.58461538461538465</v>
      </c>
      <c r="K45" s="202">
        <v>40</v>
      </c>
      <c r="L45" s="196">
        <v>71</v>
      </c>
      <c r="M45" s="203">
        <f t="shared" si="6"/>
        <v>0.56338028169014087</v>
      </c>
      <c r="N45" s="202">
        <v>37.000000000000007</v>
      </c>
      <c r="O45" s="196">
        <v>71</v>
      </c>
      <c r="P45" s="203">
        <f t="shared" si="7"/>
        <v>0.52112676056338036</v>
      </c>
      <c r="Q45" s="204">
        <v>1203</v>
      </c>
      <c r="R45" s="196">
        <v>71</v>
      </c>
      <c r="S45" s="205">
        <f t="shared" si="15"/>
        <v>16.943661971830984</v>
      </c>
      <c r="T45" s="164"/>
    </row>
    <row r="46" spans="1:20" ht="16.5" customHeight="1" thickBot="1" x14ac:dyDescent="0.3">
      <c r="A46" s="18">
        <v>17</v>
      </c>
      <c r="B46" s="26">
        <v>31480</v>
      </c>
      <c r="C46" s="145" t="s">
        <v>58</v>
      </c>
      <c r="D46" s="206">
        <v>125</v>
      </c>
      <c r="E46" s="207">
        <v>18</v>
      </c>
      <c r="F46" s="197">
        <f t="shared" si="14"/>
        <v>0.85599999999999998</v>
      </c>
      <c r="G46" s="209">
        <v>66</v>
      </c>
      <c r="H46" s="210">
        <v>125</v>
      </c>
      <c r="I46" s="211">
        <v>18</v>
      </c>
      <c r="J46" s="213">
        <f t="shared" si="5"/>
        <v>0.61682242990654201</v>
      </c>
      <c r="K46" s="212">
        <v>70</v>
      </c>
      <c r="L46" s="207">
        <v>125</v>
      </c>
      <c r="M46" s="213">
        <f t="shared" si="6"/>
        <v>0.56000000000000005</v>
      </c>
      <c r="N46" s="212">
        <v>67</v>
      </c>
      <c r="O46" s="207">
        <v>125</v>
      </c>
      <c r="P46" s="213">
        <f t="shared" si="7"/>
        <v>0.53600000000000003</v>
      </c>
      <c r="Q46" s="214">
        <v>1334</v>
      </c>
      <c r="R46" s="207">
        <v>125</v>
      </c>
      <c r="S46" s="215">
        <f t="shared" si="15"/>
        <v>10.672000000000001</v>
      </c>
      <c r="T46" s="166"/>
    </row>
    <row r="47" spans="1:20" ht="16.5" customHeight="1" thickBot="1" x14ac:dyDescent="0.3">
      <c r="A47" s="30"/>
      <c r="B47" s="364" t="s">
        <v>103</v>
      </c>
      <c r="C47" s="365"/>
      <c r="D47" s="184">
        <f t="shared" ref="D47" si="16">SUM(D48:D66)</f>
        <v>1476</v>
      </c>
      <c r="E47" s="185">
        <f>SUM(E48:E66)</f>
        <v>212</v>
      </c>
      <c r="F47" s="186">
        <f>AVERAGE(F48:F66)</f>
        <v>0.85565233529453677</v>
      </c>
      <c r="G47" s="187">
        <f t="shared" ref="G47:H47" si="17">SUM(G48:G66)</f>
        <v>736</v>
      </c>
      <c r="H47" s="188">
        <f t="shared" si="17"/>
        <v>1476</v>
      </c>
      <c r="I47" s="189">
        <f>SUM(I48:I66)</f>
        <v>212</v>
      </c>
      <c r="J47" s="192">
        <f>AVERAGE(J48:J66)</f>
        <v>0.57849895414316033</v>
      </c>
      <c r="K47" s="190">
        <f t="shared" ref="K47" si="18">SUM(K48:K66)</f>
        <v>785</v>
      </c>
      <c r="L47" s="191">
        <f t="shared" ref="L47" si="19">SUM(L48:L66)</f>
        <v>1503</v>
      </c>
      <c r="M47" s="192">
        <f>AVERAGE(M48:M66)</f>
        <v>0.52611027746293115</v>
      </c>
      <c r="N47" s="190">
        <f t="shared" ref="N47:O47" si="20">SUM(N48:N66)</f>
        <v>687</v>
      </c>
      <c r="O47" s="191">
        <f t="shared" si="20"/>
        <v>1503</v>
      </c>
      <c r="P47" s="192">
        <f>AVERAGE(P48:P66)</f>
        <v>0.47198353928142778</v>
      </c>
      <c r="Q47" s="193">
        <f t="shared" ref="Q47:R47" si="21">SUM(Q48:Q66)</f>
        <v>20895</v>
      </c>
      <c r="R47" s="185">
        <f t="shared" si="21"/>
        <v>1503</v>
      </c>
      <c r="S47" s="194">
        <f>AVERAGE(S48:S66)</f>
        <v>14.50179648497401</v>
      </c>
      <c r="T47" s="163"/>
    </row>
    <row r="48" spans="1:20" ht="16.5" customHeight="1" x14ac:dyDescent="0.25">
      <c r="A48" s="31">
        <v>1</v>
      </c>
      <c r="B48" s="29">
        <v>40010</v>
      </c>
      <c r="C48" s="148" t="s">
        <v>60</v>
      </c>
      <c r="D48" s="216">
        <v>232</v>
      </c>
      <c r="E48" s="217">
        <v>29</v>
      </c>
      <c r="F48" s="197">
        <f t="shared" ref="F48:F54" si="22">(D48-E48)/D48</f>
        <v>0.875</v>
      </c>
      <c r="G48" s="218">
        <v>126</v>
      </c>
      <c r="H48" s="219">
        <v>232</v>
      </c>
      <c r="I48" s="220">
        <v>29</v>
      </c>
      <c r="J48" s="222">
        <f t="shared" si="5"/>
        <v>0.62068965517241381</v>
      </c>
      <c r="K48" s="221">
        <v>133</v>
      </c>
      <c r="L48" s="217">
        <v>235</v>
      </c>
      <c r="M48" s="222">
        <f t="shared" si="6"/>
        <v>0.56595744680851068</v>
      </c>
      <c r="N48" s="221">
        <v>97</v>
      </c>
      <c r="O48" s="217">
        <v>235</v>
      </c>
      <c r="P48" s="222">
        <f t="shared" si="7"/>
        <v>0.4127659574468085</v>
      </c>
      <c r="Q48" s="223">
        <v>2384</v>
      </c>
      <c r="R48" s="217">
        <v>235</v>
      </c>
      <c r="S48" s="224">
        <f t="shared" ref="S48:S107" si="23">Q48/R48</f>
        <v>10.14468085106383</v>
      </c>
      <c r="T48" s="159"/>
    </row>
    <row r="49" spans="1:20" ht="16.5" customHeight="1" x14ac:dyDescent="0.25">
      <c r="A49" s="31">
        <v>2</v>
      </c>
      <c r="B49" s="25">
        <v>40030</v>
      </c>
      <c r="C49" s="144" t="s">
        <v>155</v>
      </c>
      <c r="D49" s="195">
        <v>40</v>
      </c>
      <c r="E49" s="196">
        <v>9</v>
      </c>
      <c r="F49" s="197">
        <f t="shared" si="22"/>
        <v>0.77500000000000002</v>
      </c>
      <c r="G49" s="198">
        <v>25</v>
      </c>
      <c r="H49" s="199">
        <v>40</v>
      </c>
      <c r="I49" s="200">
        <v>9</v>
      </c>
      <c r="J49" s="203">
        <f t="shared" ref="J49:J54" si="24">G49/(H49-I49)</f>
        <v>0.80645161290322576</v>
      </c>
      <c r="K49" s="202">
        <v>26</v>
      </c>
      <c r="L49" s="196">
        <v>36</v>
      </c>
      <c r="M49" s="203">
        <f t="shared" ref="M49:M54" si="25">K49/L49</f>
        <v>0.72222222222222221</v>
      </c>
      <c r="N49" s="202">
        <v>11</v>
      </c>
      <c r="O49" s="196">
        <v>36</v>
      </c>
      <c r="P49" s="203">
        <f t="shared" ref="P49:P54" si="26">N49/O49</f>
        <v>0.30555555555555558</v>
      </c>
      <c r="Q49" s="204">
        <v>686</v>
      </c>
      <c r="R49" s="196">
        <v>36</v>
      </c>
      <c r="S49" s="205">
        <f t="shared" ref="S49:S54" si="27">Q49/R49</f>
        <v>19.055555555555557</v>
      </c>
      <c r="T49" s="159"/>
    </row>
    <row r="50" spans="1:20" ht="16.5" customHeight="1" x14ac:dyDescent="0.25">
      <c r="A50" s="31">
        <v>3</v>
      </c>
      <c r="B50" s="25">
        <v>40410</v>
      </c>
      <c r="C50" s="144" t="s">
        <v>64</v>
      </c>
      <c r="D50" s="195">
        <v>143</v>
      </c>
      <c r="E50" s="196">
        <v>30</v>
      </c>
      <c r="F50" s="197">
        <f t="shared" si="22"/>
        <v>0.79020979020979021</v>
      </c>
      <c r="G50" s="198">
        <v>43</v>
      </c>
      <c r="H50" s="199">
        <v>143</v>
      </c>
      <c r="I50" s="200">
        <v>30</v>
      </c>
      <c r="J50" s="203">
        <f t="shared" si="24"/>
        <v>0.38053097345132741</v>
      </c>
      <c r="K50" s="202">
        <v>45</v>
      </c>
      <c r="L50" s="196">
        <v>144</v>
      </c>
      <c r="M50" s="203">
        <f t="shared" si="25"/>
        <v>0.3125</v>
      </c>
      <c r="N50" s="202">
        <v>66</v>
      </c>
      <c r="O50" s="196">
        <v>144</v>
      </c>
      <c r="P50" s="203">
        <f t="shared" si="26"/>
        <v>0.45833333333333331</v>
      </c>
      <c r="Q50" s="204">
        <v>2000</v>
      </c>
      <c r="R50" s="196">
        <v>144</v>
      </c>
      <c r="S50" s="205">
        <f t="shared" si="27"/>
        <v>13.888888888888889</v>
      </c>
      <c r="T50" s="159"/>
    </row>
    <row r="51" spans="1:20" ht="16.5" customHeight="1" x14ac:dyDescent="0.25">
      <c r="A51" s="31">
        <v>4</v>
      </c>
      <c r="B51" s="25">
        <v>40011</v>
      </c>
      <c r="C51" s="144" t="s">
        <v>61</v>
      </c>
      <c r="D51" s="195">
        <v>146</v>
      </c>
      <c r="E51" s="196">
        <v>19</v>
      </c>
      <c r="F51" s="197">
        <f t="shared" si="22"/>
        <v>0.86986301369863017</v>
      </c>
      <c r="G51" s="198">
        <v>74</v>
      </c>
      <c r="H51" s="199">
        <v>146</v>
      </c>
      <c r="I51" s="200">
        <v>19</v>
      </c>
      <c r="J51" s="203">
        <f t="shared" si="24"/>
        <v>0.58267716535433067</v>
      </c>
      <c r="K51" s="202">
        <v>79</v>
      </c>
      <c r="L51" s="196">
        <v>146</v>
      </c>
      <c r="M51" s="203">
        <f t="shared" si="25"/>
        <v>0.54109589041095896</v>
      </c>
      <c r="N51" s="202">
        <v>60</v>
      </c>
      <c r="O51" s="196">
        <v>146</v>
      </c>
      <c r="P51" s="203">
        <f t="shared" si="26"/>
        <v>0.41095890410958902</v>
      </c>
      <c r="Q51" s="204">
        <v>2567</v>
      </c>
      <c r="R51" s="196">
        <v>146</v>
      </c>
      <c r="S51" s="205">
        <f t="shared" si="27"/>
        <v>17.582191780821919</v>
      </c>
      <c r="T51" s="159"/>
    </row>
    <row r="52" spans="1:20" ht="16.5" customHeight="1" x14ac:dyDescent="0.25">
      <c r="A52" s="32">
        <v>5</v>
      </c>
      <c r="B52" s="25">
        <v>40080</v>
      </c>
      <c r="C52" s="144" t="s">
        <v>62</v>
      </c>
      <c r="D52" s="195">
        <v>80</v>
      </c>
      <c r="E52" s="196">
        <v>7</v>
      </c>
      <c r="F52" s="197">
        <f t="shared" si="22"/>
        <v>0.91249999999999998</v>
      </c>
      <c r="G52" s="198">
        <v>44</v>
      </c>
      <c r="H52" s="199">
        <v>80</v>
      </c>
      <c r="I52" s="200">
        <v>7</v>
      </c>
      <c r="J52" s="203">
        <f t="shared" si="24"/>
        <v>0.60273972602739723</v>
      </c>
      <c r="K52" s="202">
        <v>48</v>
      </c>
      <c r="L52" s="196">
        <v>81</v>
      </c>
      <c r="M52" s="203">
        <f t="shared" si="25"/>
        <v>0.59259259259259256</v>
      </c>
      <c r="N52" s="202">
        <v>31.000000000000004</v>
      </c>
      <c r="O52" s="196">
        <v>81</v>
      </c>
      <c r="P52" s="203">
        <f t="shared" si="26"/>
        <v>0.38271604938271608</v>
      </c>
      <c r="Q52" s="204">
        <v>1427</v>
      </c>
      <c r="R52" s="196">
        <v>81</v>
      </c>
      <c r="S52" s="205">
        <f t="shared" si="27"/>
        <v>17.617283950617285</v>
      </c>
      <c r="T52" s="159"/>
    </row>
    <row r="53" spans="1:20" ht="16.5" customHeight="1" x14ac:dyDescent="0.25">
      <c r="A53" s="32">
        <v>6</v>
      </c>
      <c r="B53" s="25">
        <v>40100</v>
      </c>
      <c r="C53" s="144" t="s">
        <v>63</v>
      </c>
      <c r="D53" s="195">
        <v>123</v>
      </c>
      <c r="E53" s="196">
        <v>21</v>
      </c>
      <c r="F53" s="197">
        <f t="shared" si="22"/>
        <v>0.82926829268292679</v>
      </c>
      <c r="G53" s="198">
        <v>72</v>
      </c>
      <c r="H53" s="199">
        <v>123</v>
      </c>
      <c r="I53" s="200">
        <v>21</v>
      </c>
      <c r="J53" s="203">
        <f t="shared" si="24"/>
        <v>0.70588235294117652</v>
      </c>
      <c r="K53" s="202">
        <v>77</v>
      </c>
      <c r="L53" s="196">
        <v>124</v>
      </c>
      <c r="M53" s="203">
        <f t="shared" si="25"/>
        <v>0.62096774193548387</v>
      </c>
      <c r="N53" s="202">
        <v>68</v>
      </c>
      <c r="O53" s="196">
        <v>124</v>
      </c>
      <c r="P53" s="203">
        <f t="shared" si="26"/>
        <v>0.54838709677419351</v>
      </c>
      <c r="Q53" s="204">
        <v>1118</v>
      </c>
      <c r="R53" s="196">
        <v>124</v>
      </c>
      <c r="S53" s="205">
        <f t="shared" si="27"/>
        <v>9.0161290322580641</v>
      </c>
      <c r="T53" s="159"/>
    </row>
    <row r="54" spans="1:20" ht="16.5" customHeight="1" x14ac:dyDescent="0.25">
      <c r="A54" s="32">
        <v>7</v>
      </c>
      <c r="B54" s="25">
        <v>40020</v>
      </c>
      <c r="C54" s="144" t="s">
        <v>175</v>
      </c>
      <c r="D54" s="195">
        <v>68</v>
      </c>
      <c r="E54" s="196">
        <v>11</v>
      </c>
      <c r="F54" s="197">
        <f t="shared" si="22"/>
        <v>0.83823529411764708</v>
      </c>
      <c r="G54" s="198">
        <v>12</v>
      </c>
      <c r="H54" s="199">
        <v>68</v>
      </c>
      <c r="I54" s="200">
        <v>11</v>
      </c>
      <c r="J54" s="203">
        <f t="shared" si="24"/>
        <v>0.21052631578947367</v>
      </c>
      <c r="K54" s="202">
        <v>13</v>
      </c>
      <c r="L54" s="196">
        <v>66</v>
      </c>
      <c r="M54" s="203">
        <f t="shared" si="25"/>
        <v>0.19696969696969696</v>
      </c>
      <c r="N54" s="202">
        <v>23</v>
      </c>
      <c r="O54" s="196">
        <v>66</v>
      </c>
      <c r="P54" s="203">
        <f t="shared" si="26"/>
        <v>0.34848484848484851</v>
      </c>
      <c r="Q54" s="204">
        <v>376</v>
      </c>
      <c r="R54" s="196">
        <v>66</v>
      </c>
      <c r="S54" s="205">
        <f t="shared" si="27"/>
        <v>5.6969696969696972</v>
      </c>
      <c r="T54" s="159"/>
    </row>
    <row r="55" spans="1:20" ht="16.5" customHeight="1" x14ac:dyDescent="0.25">
      <c r="A55" s="32">
        <v>8</v>
      </c>
      <c r="B55" s="25">
        <v>40031</v>
      </c>
      <c r="C55" s="144" t="s">
        <v>18</v>
      </c>
      <c r="D55" s="195">
        <v>50</v>
      </c>
      <c r="E55" s="196">
        <v>5</v>
      </c>
      <c r="F55" s="197">
        <f t="shared" ref="F55:F64" si="28">(D55-E55)/D55</f>
        <v>0.9</v>
      </c>
      <c r="G55" s="198">
        <v>22</v>
      </c>
      <c r="H55" s="199">
        <v>50</v>
      </c>
      <c r="I55" s="200">
        <v>5</v>
      </c>
      <c r="J55" s="203">
        <f t="shared" si="5"/>
        <v>0.48888888888888887</v>
      </c>
      <c r="K55" s="202">
        <v>23</v>
      </c>
      <c r="L55" s="196">
        <v>51</v>
      </c>
      <c r="M55" s="203">
        <f t="shared" si="6"/>
        <v>0.45098039215686275</v>
      </c>
      <c r="N55" s="202">
        <v>30</v>
      </c>
      <c r="O55" s="196">
        <v>51</v>
      </c>
      <c r="P55" s="203">
        <f t="shared" si="7"/>
        <v>0.58823529411764708</v>
      </c>
      <c r="Q55" s="204">
        <v>1089</v>
      </c>
      <c r="R55" s="196">
        <v>51</v>
      </c>
      <c r="S55" s="205">
        <f t="shared" si="23"/>
        <v>21.352941176470587</v>
      </c>
      <c r="T55" s="159"/>
    </row>
    <row r="56" spans="1:20" ht="16.5" customHeight="1" x14ac:dyDescent="0.25">
      <c r="A56" s="32">
        <v>9</v>
      </c>
      <c r="B56" s="25">
        <v>40210</v>
      </c>
      <c r="C56" s="144" t="s">
        <v>19</v>
      </c>
      <c r="D56" s="195">
        <v>42</v>
      </c>
      <c r="E56" s="196">
        <v>4</v>
      </c>
      <c r="F56" s="197">
        <f>(D56-E56)/D56</f>
        <v>0.90476190476190477</v>
      </c>
      <c r="G56" s="198">
        <v>28</v>
      </c>
      <c r="H56" s="199">
        <v>42</v>
      </c>
      <c r="I56" s="200">
        <v>4</v>
      </c>
      <c r="J56" s="203">
        <f>G56/(H56-I56)</f>
        <v>0.73684210526315785</v>
      </c>
      <c r="K56" s="202">
        <v>30</v>
      </c>
      <c r="L56" s="196">
        <v>46</v>
      </c>
      <c r="M56" s="203">
        <f>K56/L56</f>
        <v>0.65217391304347827</v>
      </c>
      <c r="N56" s="202">
        <v>22</v>
      </c>
      <c r="O56" s="196">
        <v>46</v>
      </c>
      <c r="P56" s="203">
        <f>N56/O56</f>
        <v>0.47826086956521741</v>
      </c>
      <c r="Q56" s="204">
        <v>516</v>
      </c>
      <c r="R56" s="196">
        <v>46</v>
      </c>
      <c r="S56" s="205">
        <f>Q56/R56</f>
        <v>11.217391304347826</v>
      </c>
      <c r="T56" s="159"/>
    </row>
    <row r="57" spans="1:20" ht="16.5" customHeight="1" x14ac:dyDescent="0.25">
      <c r="A57" s="32">
        <v>10</v>
      </c>
      <c r="B57" s="25">
        <v>40300</v>
      </c>
      <c r="C57" s="144" t="s">
        <v>20</v>
      </c>
      <c r="D57" s="195">
        <v>23</v>
      </c>
      <c r="E57" s="196"/>
      <c r="F57" s="197">
        <f>(D57-E57)/D57</f>
        <v>1</v>
      </c>
      <c r="G57" s="198">
        <v>10</v>
      </c>
      <c r="H57" s="199">
        <v>23</v>
      </c>
      <c r="I57" s="200"/>
      <c r="J57" s="203">
        <f>G57/(H57-I57)</f>
        <v>0.43478260869565216</v>
      </c>
      <c r="K57" s="202">
        <v>10</v>
      </c>
      <c r="L57" s="196">
        <v>25</v>
      </c>
      <c r="M57" s="203">
        <f>K57/L57</f>
        <v>0.4</v>
      </c>
      <c r="N57" s="202">
        <v>14</v>
      </c>
      <c r="O57" s="196">
        <v>25</v>
      </c>
      <c r="P57" s="203">
        <f>N57/O57</f>
        <v>0.56000000000000005</v>
      </c>
      <c r="Q57" s="204">
        <v>324</v>
      </c>
      <c r="R57" s="196">
        <v>25</v>
      </c>
      <c r="S57" s="205">
        <f>Q57/R57</f>
        <v>12.96</v>
      </c>
      <c r="T57" s="159"/>
    </row>
    <row r="58" spans="1:20" ht="16.5" customHeight="1" x14ac:dyDescent="0.25">
      <c r="A58" s="127">
        <v>11</v>
      </c>
      <c r="B58" s="25">
        <v>40360</v>
      </c>
      <c r="C58" s="144" t="s">
        <v>21</v>
      </c>
      <c r="D58" s="195">
        <v>39</v>
      </c>
      <c r="E58" s="196">
        <v>9</v>
      </c>
      <c r="F58" s="197">
        <f t="shared" si="28"/>
        <v>0.76923076923076927</v>
      </c>
      <c r="G58" s="198">
        <v>19</v>
      </c>
      <c r="H58" s="199">
        <v>39</v>
      </c>
      <c r="I58" s="200">
        <v>9</v>
      </c>
      <c r="J58" s="203">
        <f t="shared" si="5"/>
        <v>0.6333333333333333</v>
      </c>
      <c r="K58" s="202">
        <v>19</v>
      </c>
      <c r="L58" s="196">
        <v>35</v>
      </c>
      <c r="M58" s="203">
        <f t="shared" si="6"/>
        <v>0.54285714285714282</v>
      </c>
      <c r="N58" s="202">
        <v>19</v>
      </c>
      <c r="O58" s="196">
        <v>35</v>
      </c>
      <c r="P58" s="203">
        <f t="shared" si="7"/>
        <v>0.54285714285714282</v>
      </c>
      <c r="Q58" s="204">
        <v>506</v>
      </c>
      <c r="R58" s="196">
        <v>35</v>
      </c>
      <c r="S58" s="205">
        <f t="shared" si="23"/>
        <v>14.457142857142857</v>
      </c>
      <c r="T58" s="159"/>
    </row>
    <row r="59" spans="1:20" ht="16.5" customHeight="1" x14ac:dyDescent="0.25">
      <c r="A59" s="32">
        <v>12</v>
      </c>
      <c r="B59" s="25">
        <v>40390</v>
      </c>
      <c r="C59" s="144" t="s">
        <v>22</v>
      </c>
      <c r="D59" s="195">
        <v>55</v>
      </c>
      <c r="E59" s="196">
        <v>11</v>
      </c>
      <c r="F59" s="197">
        <f t="shared" si="28"/>
        <v>0.8</v>
      </c>
      <c r="G59" s="198">
        <v>16</v>
      </c>
      <c r="H59" s="199">
        <v>55</v>
      </c>
      <c r="I59" s="200">
        <v>11</v>
      </c>
      <c r="J59" s="203">
        <f t="shared" si="5"/>
        <v>0.36363636363636365</v>
      </c>
      <c r="K59" s="202">
        <v>24</v>
      </c>
      <c r="L59" s="196">
        <v>68</v>
      </c>
      <c r="M59" s="203">
        <f t="shared" si="6"/>
        <v>0.35294117647058826</v>
      </c>
      <c r="N59" s="202">
        <v>37</v>
      </c>
      <c r="O59" s="196">
        <v>68</v>
      </c>
      <c r="P59" s="203">
        <f t="shared" si="7"/>
        <v>0.54411764705882348</v>
      </c>
      <c r="Q59" s="204">
        <v>1230</v>
      </c>
      <c r="R59" s="196">
        <v>68</v>
      </c>
      <c r="S59" s="205">
        <f t="shared" si="23"/>
        <v>18.088235294117649</v>
      </c>
      <c r="T59" s="159"/>
    </row>
    <row r="60" spans="1:20" ht="16.5" customHeight="1" x14ac:dyDescent="0.25">
      <c r="A60" s="32">
        <v>13</v>
      </c>
      <c r="B60" s="25">
        <v>40720</v>
      </c>
      <c r="C60" s="144" t="s">
        <v>105</v>
      </c>
      <c r="D60" s="195">
        <v>67</v>
      </c>
      <c r="E60" s="196">
        <v>3</v>
      </c>
      <c r="F60" s="197">
        <f t="shared" si="28"/>
        <v>0.95522388059701491</v>
      </c>
      <c r="G60" s="198">
        <v>42</v>
      </c>
      <c r="H60" s="199">
        <v>67</v>
      </c>
      <c r="I60" s="200">
        <v>3</v>
      </c>
      <c r="J60" s="203">
        <f t="shared" si="5"/>
        <v>0.65625</v>
      </c>
      <c r="K60" s="202">
        <v>43</v>
      </c>
      <c r="L60" s="196">
        <v>71</v>
      </c>
      <c r="M60" s="203">
        <f t="shared" si="6"/>
        <v>0.60563380281690138</v>
      </c>
      <c r="N60" s="202">
        <v>36.000000000000007</v>
      </c>
      <c r="O60" s="196">
        <v>71</v>
      </c>
      <c r="P60" s="203">
        <f t="shared" si="7"/>
        <v>0.50704225352112686</v>
      </c>
      <c r="Q60" s="204">
        <v>1171</v>
      </c>
      <c r="R60" s="196">
        <v>71</v>
      </c>
      <c r="S60" s="205">
        <f t="shared" si="23"/>
        <v>16.492957746478872</v>
      </c>
      <c r="T60" s="159"/>
    </row>
    <row r="61" spans="1:20" ht="16.5" customHeight="1" x14ac:dyDescent="0.25">
      <c r="A61" s="32">
        <v>14</v>
      </c>
      <c r="B61" s="25">
        <v>40730</v>
      </c>
      <c r="C61" s="144" t="s">
        <v>23</v>
      </c>
      <c r="D61" s="195">
        <v>24</v>
      </c>
      <c r="E61" s="196">
        <v>7</v>
      </c>
      <c r="F61" s="197">
        <f t="shared" si="28"/>
        <v>0.70833333333333337</v>
      </c>
      <c r="G61" s="198">
        <v>10</v>
      </c>
      <c r="H61" s="199">
        <v>24</v>
      </c>
      <c r="I61" s="200">
        <v>7</v>
      </c>
      <c r="J61" s="203">
        <f t="shared" si="5"/>
        <v>0.58823529411764708</v>
      </c>
      <c r="K61" s="202">
        <v>13</v>
      </c>
      <c r="L61" s="196">
        <v>21</v>
      </c>
      <c r="M61" s="203">
        <f t="shared" si="6"/>
        <v>0.61904761904761907</v>
      </c>
      <c r="N61" s="202">
        <v>14</v>
      </c>
      <c r="O61" s="196">
        <v>21</v>
      </c>
      <c r="P61" s="203">
        <f t="shared" si="7"/>
        <v>0.66666666666666663</v>
      </c>
      <c r="Q61" s="204">
        <v>267</v>
      </c>
      <c r="R61" s="196">
        <v>21</v>
      </c>
      <c r="S61" s="205">
        <f t="shared" si="23"/>
        <v>12.714285714285714</v>
      </c>
      <c r="T61" s="159"/>
    </row>
    <row r="62" spans="1:20" ht="16.5" customHeight="1" x14ac:dyDescent="0.25">
      <c r="A62" s="32">
        <v>15</v>
      </c>
      <c r="B62" s="25">
        <v>40820</v>
      </c>
      <c r="C62" s="144" t="s">
        <v>156</v>
      </c>
      <c r="D62" s="195">
        <v>49</v>
      </c>
      <c r="E62" s="196">
        <v>3</v>
      </c>
      <c r="F62" s="197">
        <f t="shared" si="28"/>
        <v>0.93877551020408168</v>
      </c>
      <c r="G62" s="198">
        <v>27</v>
      </c>
      <c r="H62" s="199">
        <v>49</v>
      </c>
      <c r="I62" s="200">
        <v>3</v>
      </c>
      <c r="J62" s="203">
        <f t="shared" si="5"/>
        <v>0.58695652173913049</v>
      </c>
      <c r="K62" s="202">
        <v>28</v>
      </c>
      <c r="L62" s="196">
        <v>55</v>
      </c>
      <c r="M62" s="203">
        <f t="shared" si="6"/>
        <v>0.50909090909090904</v>
      </c>
      <c r="N62" s="202">
        <v>23</v>
      </c>
      <c r="O62" s="196">
        <v>55</v>
      </c>
      <c r="P62" s="203">
        <f t="shared" si="7"/>
        <v>0.41818181818181815</v>
      </c>
      <c r="Q62" s="204">
        <v>912</v>
      </c>
      <c r="R62" s="196">
        <v>55</v>
      </c>
      <c r="S62" s="205">
        <f t="shared" si="23"/>
        <v>16.581818181818182</v>
      </c>
      <c r="T62" s="159"/>
    </row>
    <row r="63" spans="1:20" ht="16.5" customHeight="1" x14ac:dyDescent="0.25">
      <c r="A63" s="32">
        <v>16</v>
      </c>
      <c r="B63" s="25">
        <v>40840</v>
      </c>
      <c r="C63" s="144" t="s">
        <v>24</v>
      </c>
      <c r="D63" s="195">
        <v>58</v>
      </c>
      <c r="E63" s="196">
        <v>16</v>
      </c>
      <c r="F63" s="197">
        <f t="shared" si="28"/>
        <v>0.72413793103448276</v>
      </c>
      <c r="G63" s="198">
        <v>20</v>
      </c>
      <c r="H63" s="199">
        <v>58</v>
      </c>
      <c r="I63" s="200">
        <v>16</v>
      </c>
      <c r="J63" s="203">
        <f t="shared" si="5"/>
        <v>0.47619047619047616</v>
      </c>
      <c r="K63" s="202">
        <v>22</v>
      </c>
      <c r="L63" s="196">
        <v>60</v>
      </c>
      <c r="M63" s="203">
        <f t="shared" si="6"/>
        <v>0.36666666666666664</v>
      </c>
      <c r="N63" s="202">
        <v>26</v>
      </c>
      <c r="O63" s="196">
        <v>60</v>
      </c>
      <c r="P63" s="203">
        <f t="shared" si="7"/>
        <v>0.43333333333333335</v>
      </c>
      <c r="Q63" s="204">
        <v>897</v>
      </c>
      <c r="R63" s="196">
        <v>60</v>
      </c>
      <c r="S63" s="205">
        <f t="shared" si="23"/>
        <v>14.95</v>
      </c>
      <c r="T63" s="164"/>
    </row>
    <row r="64" spans="1:20" ht="16.5" customHeight="1" x14ac:dyDescent="0.25">
      <c r="A64" s="32">
        <v>17</v>
      </c>
      <c r="B64" s="25">
        <v>40950</v>
      </c>
      <c r="C64" s="144" t="s">
        <v>5</v>
      </c>
      <c r="D64" s="195">
        <v>66</v>
      </c>
      <c r="E64" s="196">
        <v>4</v>
      </c>
      <c r="F64" s="197">
        <f t="shared" si="28"/>
        <v>0.93939393939393945</v>
      </c>
      <c r="G64" s="198">
        <v>50</v>
      </c>
      <c r="H64" s="199">
        <v>66</v>
      </c>
      <c r="I64" s="200">
        <v>4</v>
      </c>
      <c r="J64" s="203">
        <f t="shared" si="5"/>
        <v>0.80645161290322576</v>
      </c>
      <c r="K64" s="202">
        <v>51</v>
      </c>
      <c r="L64" s="196">
        <v>67</v>
      </c>
      <c r="M64" s="203">
        <f t="shared" si="6"/>
        <v>0.76119402985074625</v>
      </c>
      <c r="N64" s="202">
        <v>26</v>
      </c>
      <c r="O64" s="196">
        <v>67</v>
      </c>
      <c r="P64" s="203">
        <f t="shared" si="7"/>
        <v>0.38805970149253732</v>
      </c>
      <c r="Q64" s="204">
        <v>1073</v>
      </c>
      <c r="R64" s="196">
        <v>67</v>
      </c>
      <c r="S64" s="205">
        <f t="shared" si="23"/>
        <v>16.014925373134329</v>
      </c>
      <c r="T64" s="159"/>
    </row>
    <row r="65" spans="1:20" ht="16.5" customHeight="1" x14ac:dyDescent="0.25">
      <c r="A65" s="32">
        <v>18</v>
      </c>
      <c r="B65" s="26">
        <v>40990</v>
      </c>
      <c r="C65" s="145" t="s">
        <v>25</v>
      </c>
      <c r="D65" s="206">
        <v>78</v>
      </c>
      <c r="E65" s="207">
        <v>7</v>
      </c>
      <c r="F65" s="201">
        <f>(D65-E65)/D65</f>
        <v>0.91025641025641024</v>
      </c>
      <c r="G65" s="209">
        <v>51</v>
      </c>
      <c r="H65" s="210">
        <v>78</v>
      </c>
      <c r="I65" s="211">
        <v>7</v>
      </c>
      <c r="J65" s="213">
        <f t="shared" ref="J65:J122" si="29">G65/(H65-I65)</f>
        <v>0.71830985915492962</v>
      </c>
      <c r="K65" s="212">
        <v>51</v>
      </c>
      <c r="L65" s="207">
        <v>79</v>
      </c>
      <c r="M65" s="213">
        <f t="shared" ref="M65:M122" si="30">K65/L65</f>
        <v>0.64556962025316456</v>
      </c>
      <c r="N65" s="212">
        <v>37</v>
      </c>
      <c r="O65" s="207">
        <v>79</v>
      </c>
      <c r="P65" s="213">
        <f t="shared" ref="P65:P121" si="31">N65/O65</f>
        <v>0.46835443037974683</v>
      </c>
      <c r="Q65" s="214">
        <v>1266</v>
      </c>
      <c r="R65" s="207">
        <v>79</v>
      </c>
      <c r="S65" s="215">
        <f t="shared" si="23"/>
        <v>16.025316455696203</v>
      </c>
      <c r="T65" s="159"/>
    </row>
    <row r="66" spans="1:20" ht="16.5" customHeight="1" thickBot="1" x14ac:dyDescent="0.3">
      <c r="A66" s="33">
        <v>19</v>
      </c>
      <c r="B66" s="25">
        <v>40133</v>
      </c>
      <c r="C66" s="144" t="s">
        <v>26</v>
      </c>
      <c r="D66" s="195">
        <v>93</v>
      </c>
      <c r="E66" s="196">
        <v>17</v>
      </c>
      <c r="F66" s="197">
        <f>(D66-E66)/D66</f>
        <v>0.81720430107526887</v>
      </c>
      <c r="G66" s="198">
        <v>45</v>
      </c>
      <c r="H66" s="199">
        <v>93</v>
      </c>
      <c r="I66" s="200">
        <v>17</v>
      </c>
      <c r="J66" s="203">
        <f>G66/(H66-I66)</f>
        <v>0.59210526315789469</v>
      </c>
      <c r="K66" s="202">
        <v>50</v>
      </c>
      <c r="L66" s="196">
        <v>93</v>
      </c>
      <c r="M66" s="203">
        <f>K66/L66</f>
        <v>0.5376344086021505</v>
      </c>
      <c r="N66" s="202">
        <v>47</v>
      </c>
      <c r="O66" s="196">
        <v>93</v>
      </c>
      <c r="P66" s="203">
        <f>N66/O66</f>
        <v>0.5053763440860215</v>
      </c>
      <c r="Q66" s="204">
        <v>1086</v>
      </c>
      <c r="R66" s="196">
        <v>93</v>
      </c>
      <c r="S66" s="205">
        <f>Q66/R66</f>
        <v>11.67741935483871</v>
      </c>
      <c r="T66" s="159"/>
    </row>
    <row r="67" spans="1:20" ht="16.5" customHeight="1" thickBot="1" x14ac:dyDescent="0.3">
      <c r="A67" s="27"/>
      <c r="B67" s="362" t="s">
        <v>106</v>
      </c>
      <c r="C67" s="363"/>
      <c r="D67" s="184">
        <f>SUM(D68:D81)</f>
        <v>1048</v>
      </c>
      <c r="E67" s="185">
        <f>SUM(E68:E81)</f>
        <v>174</v>
      </c>
      <c r="F67" s="186">
        <f>AVERAGE(F68:F81)</f>
        <v>0.83765025068467336</v>
      </c>
      <c r="G67" s="187">
        <f>SUM(G68:G81)</f>
        <v>538</v>
      </c>
      <c r="H67" s="188">
        <f>SUM(H68:H81)</f>
        <v>1048</v>
      </c>
      <c r="I67" s="189">
        <f>SUM(I68:I81)</f>
        <v>174</v>
      </c>
      <c r="J67" s="192">
        <f>AVERAGE(J68:J81)</f>
        <v>0.61049550141254671</v>
      </c>
      <c r="K67" s="190">
        <f>SUM(K68:K81)</f>
        <v>625</v>
      </c>
      <c r="L67" s="191">
        <f>SUM(L68:L81)</f>
        <v>1145</v>
      </c>
      <c r="M67" s="192">
        <f>AVERAGE(M68:M81)</f>
        <v>0.55126516750780408</v>
      </c>
      <c r="N67" s="190">
        <f>SUM(N68:N81)</f>
        <v>533</v>
      </c>
      <c r="O67" s="191">
        <f>SUM(O68:O81)</f>
        <v>1145</v>
      </c>
      <c r="P67" s="192">
        <f>AVERAGE(P68:P81)</f>
        <v>0.46181810163428566</v>
      </c>
      <c r="Q67" s="225">
        <f>SUM(Q68:Q81)</f>
        <v>17869</v>
      </c>
      <c r="R67" s="185">
        <f t="shared" ref="R67" si="32">SUM(R68:R81)</f>
        <v>1145</v>
      </c>
      <c r="S67" s="194">
        <f>AVERAGE(S68:S81)</f>
        <v>15.832668227322545</v>
      </c>
      <c r="T67" s="163"/>
    </row>
    <row r="68" spans="1:20" ht="16.5" customHeight="1" x14ac:dyDescent="0.25">
      <c r="A68" s="31">
        <v>1</v>
      </c>
      <c r="B68" s="25">
        <v>50040</v>
      </c>
      <c r="C68" s="144" t="s">
        <v>68</v>
      </c>
      <c r="D68" s="195">
        <v>80</v>
      </c>
      <c r="E68" s="196">
        <v>8</v>
      </c>
      <c r="F68" s="201">
        <f>(D68-E68)/D68</f>
        <v>0.9</v>
      </c>
      <c r="G68" s="198">
        <v>52</v>
      </c>
      <c r="H68" s="199">
        <v>80</v>
      </c>
      <c r="I68" s="200">
        <v>8</v>
      </c>
      <c r="J68" s="203">
        <f>G68/(H68-I68)</f>
        <v>0.72222222222222221</v>
      </c>
      <c r="K68" s="202">
        <v>56</v>
      </c>
      <c r="L68" s="226">
        <v>90</v>
      </c>
      <c r="M68" s="203">
        <f>K68/L68</f>
        <v>0.62222222222222223</v>
      </c>
      <c r="N68" s="202">
        <v>43</v>
      </c>
      <c r="O68" s="196">
        <v>90</v>
      </c>
      <c r="P68" s="203">
        <f>N68/O68</f>
        <v>0.4777777777777778</v>
      </c>
      <c r="Q68" s="204">
        <v>1177</v>
      </c>
      <c r="R68" s="196">
        <v>90</v>
      </c>
      <c r="S68" s="205">
        <f>Q68/R68</f>
        <v>13.077777777777778</v>
      </c>
      <c r="T68" s="167"/>
    </row>
    <row r="69" spans="1:20" ht="16.5" customHeight="1" x14ac:dyDescent="0.25">
      <c r="A69" s="32">
        <v>2</v>
      </c>
      <c r="B69" s="25">
        <v>50003</v>
      </c>
      <c r="C69" s="144" t="s">
        <v>67</v>
      </c>
      <c r="D69" s="195">
        <v>123</v>
      </c>
      <c r="E69" s="196">
        <v>28</v>
      </c>
      <c r="F69" s="201">
        <f t="shared" ref="F69:F81" si="33">(D69-E69)/D69</f>
        <v>0.77235772357723576</v>
      </c>
      <c r="G69" s="198">
        <v>46</v>
      </c>
      <c r="H69" s="199">
        <v>123</v>
      </c>
      <c r="I69" s="200">
        <v>28</v>
      </c>
      <c r="J69" s="203">
        <f t="shared" si="29"/>
        <v>0.48421052631578948</v>
      </c>
      <c r="K69" s="202">
        <v>51</v>
      </c>
      <c r="L69" s="226">
        <v>118</v>
      </c>
      <c r="M69" s="203">
        <f t="shared" si="30"/>
        <v>0.43220338983050849</v>
      </c>
      <c r="N69" s="202">
        <v>57</v>
      </c>
      <c r="O69" s="196">
        <v>118</v>
      </c>
      <c r="P69" s="203">
        <f t="shared" si="31"/>
        <v>0.48305084745762711</v>
      </c>
      <c r="Q69" s="204">
        <v>1165</v>
      </c>
      <c r="R69" s="196">
        <v>118</v>
      </c>
      <c r="S69" s="205">
        <f t="shared" si="23"/>
        <v>9.8728813559322042</v>
      </c>
      <c r="T69" s="159"/>
    </row>
    <row r="70" spans="1:20" ht="16.5" customHeight="1" x14ac:dyDescent="0.25">
      <c r="A70" s="32">
        <v>3</v>
      </c>
      <c r="B70" s="25">
        <v>50060</v>
      </c>
      <c r="C70" s="144" t="s">
        <v>27</v>
      </c>
      <c r="D70" s="195">
        <v>111</v>
      </c>
      <c r="E70" s="196">
        <v>22</v>
      </c>
      <c r="F70" s="201">
        <f t="shared" si="33"/>
        <v>0.80180180180180183</v>
      </c>
      <c r="G70" s="198">
        <v>45</v>
      </c>
      <c r="H70" s="199">
        <v>111</v>
      </c>
      <c r="I70" s="200">
        <v>22</v>
      </c>
      <c r="J70" s="203">
        <f t="shared" si="29"/>
        <v>0.5056179775280899</v>
      </c>
      <c r="K70" s="202">
        <v>50</v>
      </c>
      <c r="L70" s="196">
        <v>104</v>
      </c>
      <c r="M70" s="203">
        <f t="shared" si="30"/>
        <v>0.48076923076923078</v>
      </c>
      <c r="N70" s="202">
        <v>53</v>
      </c>
      <c r="O70" s="196">
        <v>104</v>
      </c>
      <c r="P70" s="203">
        <f t="shared" si="31"/>
        <v>0.50961538461538458</v>
      </c>
      <c r="Q70" s="204">
        <v>1618</v>
      </c>
      <c r="R70" s="196">
        <v>104</v>
      </c>
      <c r="S70" s="205">
        <f t="shared" si="23"/>
        <v>15.557692307692308</v>
      </c>
      <c r="T70" s="168"/>
    </row>
    <row r="71" spans="1:20" ht="16.5" customHeight="1" x14ac:dyDescent="0.25">
      <c r="A71" s="32">
        <v>4</v>
      </c>
      <c r="B71" s="25">
        <v>50170</v>
      </c>
      <c r="C71" s="144" t="s">
        <v>157</v>
      </c>
      <c r="D71" s="195">
        <v>62</v>
      </c>
      <c r="E71" s="196">
        <v>9</v>
      </c>
      <c r="F71" s="201">
        <f t="shared" si="33"/>
        <v>0.85483870967741937</v>
      </c>
      <c r="G71" s="198">
        <v>36</v>
      </c>
      <c r="H71" s="199">
        <v>62</v>
      </c>
      <c r="I71" s="200">
        <v>9</v>
      </c>
      <c r="J71" s="203">
        <f t="shared" si="29"/>
        <v>0.67924528301886788</v>
      </c>
      <c r="K71" s="202">
        <v>38</v>
      </c>
      <c r="L71" s="217">
        <v>66</v>
      </c>
      <c r="M71" s="203">
        <f t="shared" si="30"/>
        <v>0.5757575757575758</v>
      </c>
      <c r="N71" s="202">
        <v>25</v>
      </c>
      <c r="O71" s="217">
        <v>66</v>
      </c>
      <c r="P71" s="203">
        <f t="shared" si="31"/>
        <v>0.37878787878787878</v>
      </c>
      <c r="Q71" s="204">
        <v>822</v>
      </c>
      <c r="R71" s="196">
        <v>66</v>
      </c>
      <c r="S71" s="205">
        <f t="shared" si="23"/>
        <v>12.454545454545455</v>
      </c>
      <c r="T71" s="167"/>
    </row>
    <row r="72" spans="1:20" ht="16.5" customHeight="1" x14ac:dyDescent="0.25">
      <c r="A72" s="32">
        <v>5</v>
      </c>
      <c r="B72" s="25">
        <v>50230</v>
      </c>
      <c r="C72" s="144" t="s">
        <v>65</v>
      </c>
      <c r="D72" s="195">
        <v>58</v>
      </c>
      <c r="E72" s="196">
        <v>7</v>
      </c>
      <c r="F72" s="201">
        <f t="shared" si="33"/>
        <v>0.87931034482758619</v>
      </c>
      <c r="G72" s="198">
        <v>35</v>
      </c>
      <c r="H72" s="199">
        <v>58</v>
      </c>
      <c r="I72" s="200">
        <v>7</v>
      </c>
      <c r="J72" s="203">
        <f t="shared" si="29"/>
        <v>0.68627450980392157</v>
      </c>
      <c r="K72" s="202">
        <v>41</v>
      </c>
      <c r="L72" s="217">
        <v>63</v>
      </c>
      <c r="M72" s="203">
        <f t="shared" si="30"/>
        <v>0.65079365079365081</v>
      </c>
      <c r="N72" s="202">
        <v>33</v>
      </c>
      <c r="O72" s="217">
        <v>63</v>
      </c>
      <c r="P72" s="203">
        <f t="shared" si="31"/>
        <v>0.52380952380952384</v>
      </c>
      <c r="Q72" s="204">
        <v>985</v>
      </c>
      <c r="R72" s="196">
        <v>63</v>
      </c>
      <c r="S72" s="205">
        <f t="shared" si="23"/>
        <v>15.634920634920634</v>
      </c>
      <c r="T72" s="168"/>
    </row>
    <row r="73" spans="1:20" ht="16.5" customHeight="1" x14ac:dyDescent="0.25">
      <c r="A73" s="32">
        <v>6</v>
      </c>
      <c r="B73" s="25">
        <v>50340</v>
      </c>
      <c r="C73" s="144" t="s">
        <v>28</v>
      </c>
      <c r="D73" s="195">
        <v>57</v>
      </c>
      <c r="E73" s="196">
        <v>9</v>
      </c>
      <c r="F73" s="201">
        <f t="shared" si="33"/>
        <v>0.84210526315789469</v>
      </c>
      <c r="G73" s="198">
        <v>26</v>
      </c>
      <c r="H73" s="199">
        <v>57</v>
      </c>
      <c r="I73" s="200">
        <v>9</v>
      </c>
      <c r="J73" s="203">
        <f t="shared" si="29"/>
        <v>0.54166666666666663</v>
      </c>
      <c r="K73" s="202">
        <v>28</v>
      </c>
      <c r="L73" s="217">
        <v>57</v>
      </c>
      <c r="M73" s="203">
        <f t="shared" si="30"/>
        <v>0.49122807017543857</v>
      </c>
      <c r="N73" s="202">
        <v>28</v>
      </c>
      <c r="O73" s="217">
        <v>57</v>
      </c>
      <c r="P73" s="203">
        <f t="shared" si="31"/>
        <v>0.49122807017543857</v>
      </c>
      <c r="Q73" s="204">
        <v>1014</v>
      </c>
      <c r="R73" s="196">
        <v>57</v>
      </c>
      <c r="S73" s="205">
        <f t="shared" si="23"/>
        <v>17.789473684210527</v>
      </c>
      <c r="T73" s="159"/>
    </row>
    <row r="74" spans="1:20" ht="16.5" customHeight="1" x14ac:dyDescent="0.25">
      <c r="A74" s="32">
        <v>7</v>
      </c>
      <c r="B74" s="25">
        <v>50420</v>
      </c>
      <c r="C74" s="144" t="s">
        <v>29</v>
      </c>
      <c r="D74" s="195">
        <v>55</v>
      </c>
      <c r="E74" s="196">
        <v>10</v>
      </c>
      <c r="F74" s="201">
        <f t="shared" si="33"/>
        <v>0.81818181818181823</v>
      </c>
      <c r="G74" s="198">
        <v>28</v>
      </c>
      <c r="H74" s="199">
        <v>55</v>
      </c>
      <c r="I74" s="200">
        <v>10</v>
      </c>
      <c r="J74" s="203">
        <f t="shared" si="29"/>
        <v>0.62222222222222223</v>
      </c>
      <c r="K74" s="202">
        <v>29</v>
      </c>
      <c r="L74" s="217">
        <v>50</v>
      </c>
      <c r="M74" s="203">
        <f t="shared" si="30"/>
        <v>0.57999999999999996</v>
      </c>
      <c r="N74" s="202">
        <v>19</v>
      </c>
      <c r="O74" s="217">
        <v>50</v>
      </c>
      <c r="P74" s="203">
        <f t="shared" si="31"/>
        <v>0.38</v>
      </c>
      <c r="Q74" s="204">
        <v>985</v>
      </c>
      <c r="R74" s="196">
        <v>50</v>
      </c>
      <c r="S74" s="205">
        <f t="shared" si="23"/>
        <v>19.7</v>
      </c>
      <c r="T74" s="159"/>
    </row>
    <row r="75" spans="1:20" ht="16.5" customHeight="1" x14ac:dyDescent="0.25">
      <c r="A75" s="32">
        <v>8</v>
      </c>
      <c r="B75" s="25">
        <v>50450</v>
      </c>
      <c r="C75" s="144" t="s">
        <v>30</v>
      </c>
      <c r="D75" s="195">
        <v>78</v>
      </c>
      <c r="E75" s="196">
        <v>14</v>
      </c>
      <c r="F75" s="201">
        <f t="shared" si="33"/>
        <v>0.82051282051282048</v>
      </c>
      <c r="G75" s="198">
        <v>46</v>
      </c>
      <c r="H75" s="199">
        <v>78</v>
      </c>
      <c r="I75" s="200">
        <v>14</v>
      </c>
      <c r="J75" s="203">
        <f t="shared" si="29"/>
        <v>0.71875</v>
      </c>
      <c r="K75" s="202">
        <v>50</v>
      </c>
      <c r="L75" s="217">
        <v>79</v>
      </c>
      <c r="M75" s="203">
        <f t="shared" si="30"/>
        <v>0.63291139240506333</v>
      </c>
      <c r="N75" s="202">
        <v>44</v>
      </c>
      <c r="O75" s="217">
        <v>79</v>
      </c>
      <c r="P75" s="203">
        <f t="shared" si="31"/>
        <v>0.55696202531645567</v>
      </c>
      <c r="Q75" s="204">
        <v>1601</v>
      </c>
      <c r="R75" s="196">
        <v>79</v>
      </c>
      <c r="S75" s="205">
        <f t="shared" si="23"/>
        <v>20.265822784810126</v>
      </c>
      <c r="T75" s="167"/>
    </row>
    <row r="76" spans="1:20" ht="16.5" customHeight="1" x14ac:dyDescent="0.25">
      <c r="A76" s="32">
        <v>9</v>
      </c>
      <c r="B76" s="25">
        <v>50620</v>
      </c>
      <c r="C76" s="144" t="s">
        <v>14</v>
      </c>
      <c r="D76" s="195">
        <v>46</v>
      </c>
      <c r="E76" s="196">
        <v>7</v>
      </c>
      <c r="F76" s="201">
        <f t="shared" si="33"/>
        <v>0.84782608695652173</v>
      </c>
      <c r="G76" s="198">
        <v>23</v>
      </c>
      <c r="H76" s="199">
        <v>46</v>
      </c>
      <c r="I76" s="200">
        <v>7</v>
      </c>
      <c r="J76" s="203">
        <f t="shared" si="29"/>
        <v>0.58974358974358976</v>
      </c>
      <c r="K76" s="202">
        <v>23</v>
      </c>
      <c r="L76" s="217">
        <v>49</v>
      </c>
      <c r="M76" s="203">
        <f t="shared" si="30"/>
        <v>0.46938775510204084</v>
      </c>
      <c r="N76" s="202">
        <v>18.000000000000004</v>
      </c>
      <c r="O76" s="217">
        <v>49</v>
      </c>
      <c r="P76" s="203">
        <f t="shared" si="31"/>
        <v>0.36734693877551028</v>
      </c>
      <c r="Q76" s="204">
        <v>731</v>
      </c>
      <c r="R76" s="196">
        <v>49</v>
      </c>
      <c r="S76" s="205">
        <f t="shared" si="23"/>
        <v>14.918367346938776</v>
      </c>
      <c r="T76" s="168"/>
    </row>
    <row r="77" spans="1:20" ht="16.5" customHeight="1" x14ac:dyDescent="0.25">
      <c r="A77" s="32">
        <v>10</v>
      </c>
      <c r="B77" s="25">
        <v>50760</v>
      </c>
      <c r="C77" s="144" t="s">
        <v>158</v>
      </c>
      <c r="D77" s="195">
        <v>121</v>
      </c>
      <c r="E77" s="196">
        <v>19</v>
      </c>
      <c r="F77" s="201">
        <f t="shared" si="33"/>
        <v>0.84297520661157022</v>
      </c>
      <c r="G77" s="198">
        <v>79</v>
      </c>
      <c r="H77" s="199">
        <v>121</v>
      </c>
      <c r="I77" s="200">
        <v>19</v>
      </c>
      <c r="J77" s="203">
        <f t="shared" si="29"/>
        <v>0.77450980392156865</v>
      </c>
      <c r="K77" s="202">
        <v>85</v>
      </c>
      <c r="L77" s="217">
        <v>118</v>
      </c>
      <c r="M77" s="203">
        <f t="shared" si="30"/>
        <v>0.72033898305084743</v>
      </c>
      <c r="N77" s="202">
        <v>37</v>
      </c>
      <c r="O77" s="217">
        <v>118</v>
      </c>
      <c r="P77" s="203">
        <f t="shared" si="31"/>
        <v>0.3135593220338983</v>
      </c>
      <c r="Q77" s="204">
        <v>2149</v>
      </c>
      <c r="R77" s="196">
        <v>118</v>
      </c>
      <c r="S77" s="205">
        <f t="shared" si="23"/>
        <v>18.211864406779661</v>
      </c>
      <c r="T77" s="159"/>
    </row>
    <row r="78" spans="1:20" ht="16.5" customHeight="1" x14ac:dyDescent="0.25">
      <c r="A78" s="32">
        <v>11</v>
      </c>
      <c r="B78" s="25">
        <v>50780</v>
      </c>
      <c r="C78" s="144" t="s">
        <v>31</v>
      </c>
      <c r="D78" s="195">
        <v>73</v>
      </c>
      <c r="E78" s="196">
        <v>10</v>
      </c>
      <c r="F78" s="201">
        <f t="shared" si="33"/>
        <v>0.86301369863013699</v>
      </c>
      <c r="G78" s="198">
        <v>30</v>
      </c>
      <c r="H78" s="199">
        <v>73</v>
      </c>
      <c r="I78" s="200">
        <v>10</v>
      </c>
      <c r="J78" s="203">
        <f t="shared" si="29"/>
        <v>0.47619047619047616</v>
      </c>
      <c r="K78" s="202">
        <v>34</v>
      </c>
      <c r="L78" s="217">
        <v>72</v>
      </c>
      <c r="M78" s="203">
        <f t="shared" si="30"/>
        <v>0.47222222222222221</v>
      </c>
      <c r="N78" s="202">
        <v>39</v>
      </c>
      <c r="O78" s="217">
        <v>72</v>
      </c>
      <c r="P78" s="203">
        <f t="shared" si="31"/>
        <v>0.54166666666666663</v>
      </c>
      <c r="Q78" s="204">
        <v>1516</v>
      </c>
      <c r="R78" s="196">
        <v>72</v>
      </c>
      <c r="S78" s="205">
        <f t="shared" si="23"/>
        <v>21.055555555555557</v>
      </c>
      <c r="T78" s="159"/>
    </row>
    <row r="79" spans="1:20" ht="16.5" customHeight="1" x14ac:dyDescent="0.25">
      <c r="A79" s="32">
        <v>12</v>
      </c>
      <c r="B79" s="25">
        <v>50930</v>
      </c>
      <c r="C79" s="144" t="s">
        <v>143</v>
      </c>
      <c r="D79" s="195">
        <v>44</v>
      </c>
      <c r="E79" s="196">
        <v>9</v>
      </c>
      <c r="F79" s="201">
        <f t="shared" si="33"/>
        <v>0.79545454545454541</v>
      </c>
      <c r="G79" s="198">
        <v>17</v>
      </c>
      <c r="H79" s="199">
        <v>44</v>
      </c>
      <c r="I79" s="200">
        <v>9</v>
      </c>
      <c r="J79" s="203">
        <f t="shared" si="29"/>
        <v>0.48571428571428571</v>
      </c>
      <c r="K79" s="202">
        <v>27</v>
      </c>
      <c r="L79" s="217">
        <v>61</v>
      </c>
      <c r="M79" s="203">
        <f t="shared" si="30"/>
        <v>0.44262295081967212</v>
      </c>
      <c r="N79" s="202">
        <v>32</v>
      </c>
      <c r="O79" s="217">
        <v>61</v>
      </c>
      <c r="P79" s="203">
        <f t="shared" si="31"/>
        <v>0.52459016393442626</v>
      </c>
      <c r="Q79" s="204">
        <v>841</v>
      </c>
      <c r="R79" s="196">
        <v>61</v>
      </c>
      <c r="S79" s="205">
        <f t="shared" si="23"/>
        <v>13.78688524590164</v>
      </c>
      <c r="T79" s="168"/>
    </row>
    <row r="80" spans="1:20" ht="16.5" customHeight="1" x14ac:dyDescent="0.25">
      <c r="A80" s="32">
        <v>13</v>
      </c>
      <c r="B80" s="25">
        <v>51370</v>
      </c>
      <c r="C80" s="144" t="s">
        <v>66</v>
      </c>
      <c r="D80" s="195">
        <v>68</v>
      </c>
      <c r="E80" s="196">
        <v>7</v>
      </c>
      <c r="F80" s="201">
        <f t="shared" si="33"/>
        <v>0.8970588235294118</v>
      </c>
      <c r="G80" s="198">
        <v>48</v>
      </c>
      <c r="H80" s="199">
        <v>68</v>
      </c>
      <c r="I80" s="200">
        <v>7</v>
      </c>
      <c r="J80" s="203">
        <f t="shared" si="29"/>
        <v>0.78688524590163933</v>
      </c>
      <c r="K80" s="202">
        <v>49</v>
      </c>
      <c r="L80" s="196">
        <v>68</v>
      </c>
      <c r="M80" s="203">
        <f t="shared" si="30"/>
        <v>0.72058823529411764</v>
      </c>
      <c r="N80" s="202">
        <v>27</v>
      </c>
      <c r="O80" s="196">
        <v>68</v>
      </c>
      <c r="P80" s="203">
        <f t="shared" si="31"/>
        <v>0.39705882352941174</v>
      </c>
      <c r="Q80" s="204">
        <v>941</v>
      </c>
      <c r="R80" s="196">
        <v>68</v>
      </c>
      <c r="S80" s="205">
        <f t="shared" si="23"/>
        <v>13.838235294117647</v>
      </c>
      <c r="T80" s="168"/>
    </row>
    <row r="81" spans="1:20" ht="16.5" customHeight="1" thickBot="1" x14ac:dyDescent="0.3">
      <c r="A81" s="137">
        <v>14</v>
      </c>
      <c r="B81" s="28">
        <v>51850</v>
      </c>
      <c r="C81" s="299" t="s">
        <v>172</v>
      </c>
      <c r="D81" s="300">
        <v>72</v>
      </c>
      <c r="E81" s="234">
        <v>15</v>
      </c>
      <c r="F81" s="301">
        <f t="shared" si="33"/>
        <v>0.79166666666666663</v>
      </c>
      <c r="G81" s="230">
        <v>27</v>
      </c>
      <c r="H81" s="231">
        <v>72</v>
      </c>
      <c r="I81" s="232">
        <v>15</v>
      </c>
      <c r="J81" s="180">
        <f t="shared" si="29"/>
        <v>0.47368421052631576</v>
      </c>
      <c r="K81" s="181">
        <v>64</v>
      </c>
      <c r="L81" s="234">
        <v>150</v>
      </c>
      <c r="M81" s="180">
        <f t="shared" si="30"/>
        <v>0.42666666666666669</v>
      </c>
      <c r="N81" s="181">
        <v>78</v>
      </c>
      <c r="O81" s="234">
        <v>150</v>
      </c>
      <c r="P81" s="180">
        <f t="shared" si="31"/>
        <v>0.52</v>
      </c>
      <c r="Q81" s="302">
        <v>2324</v>
      </c>
      <c r="R81" s="179">
        <v>150</v>
      </c>
      <c r="S81" s="183">
        <f t="shared" si="23"/>
        <v>15.493333333333334</v>
      </c>
      <c r="T81" s="303"/>
    </row>
    <row r="82" spans="1:20" ht="16.5" customHeight="1" thickBot="1" x14ac:dyDescent="0.3">
      <c r="A82" s="19"/>
      <c r="B82" s="364" t="s">
        <v>107</v>
      </c>
      <c r="C82" s="365"/>
      <c r="D82" s="227">
        <f>SUM(D83:D112)</f>
        <v>2559</v>
      </c>
      <c r="E82" s="228">
        <f>SUM(E83:E112)</f>
        <v>369</v>
      </c>
      <c r="F82" s="229">
        <f>AVERAGE(F83:F111)</f>
        <v>0.85302048848067491</v>
      </c>
      <c r="G82" s="187">
        <f>SUM(G83:G112)</f>
        <v>1450</v>
      </c>
      <c r="H82" s="188">
        <f>SUM(H83:H112)</f>
        <v>2559</v>
      </c>
      <c r="I82" s="189">
        <f>SUM(I83:I112)</f>
        <v>369</v>
      </c>
      <c r="J82" s="192">
        <f>AVERAGE(J83:J111)</f>
        <v>0.67708508094859343</v>
      </c>
      <c r="K82" s="190">
        <f>SUM(K83:K112)</f>
        <v>1535</v>
      </c>
      <c r="L82" s="185">
        <f>SUM(L83:L112)</f>
        <v>2561</v>
      </c>
      <c r="M82" s="192">
        <f>AVERAGE(M83:M111)</f>
        <v>0.61525582968865911</v>
      </c>
      <c r="N82" s="190">
        <f>SUM(N83:N112)</f>
        <v>1179</v>
      </c>
      <c r="O82" s="191">
        <f>SUM(O83:O112)</f>
        <v>2561</v>
      </c>
      <c r="P82" s="192">
        <f>AVERAGE(P83:P111)</f>
        <v>0.4494944689663567</v>
      </c>
      <c r="Q82" s="225">
        <f>SUM(Q83:Q112)</f>
        <v>45855</v>
      </c>
      <c r="R82" s="185">
        <f>SUM(R83:R112)</f>
        <v>2561</v>
      </c>
      <c r="S82" s="194">
        <f>AVERAGE(S83:S111)</f>
        <v>17.722476005038256</v>
      </c>
      <c r="T82" s="163"/>
    </row>
    <row r="83" spans="1:20" ht="16.5" customHeight="1" x14ac:dyDescent="0.25">
      <c r="A83" s="31">
        <v>1</v>
      </c>
      <c r="B83" s="29">
        <v>60010</v>
      </c>
      <c r="C83" s="144" t="s">
        <v>159</v>
      </c>
      <c r="D83" s="195">
        <v>64</v>
      </c>
      <c r="E83" s="196">
        <v>13</v>
      </c>
      <c r="F83" s="197">
        <f t="shared" ref="F83:F112" si="34">(D83-E83)/D83</f>
        <v>0.796875</v>
      </c>
      <c r="G83" s="198">
        <v>34</v>
      </c>
      <c r="H83" s="199">
        <v>64</v>
      </c>
      <c r="I83" s="200">
        <v>13</v>
      </c>
      <c r="J83" s="203">
        <f t="shared" si="29"/>
        <v>0.66666666666666663</v>
      </c>
      <c r="K83" s="202">
        <v>34</v>
      </c>
      <c r="L83" s="196">
        <v>61</v>
      </c>
      <c r="M83" s="203">
        <f t="shared" si="30"/>
        <v>0.55737704918032782</v>
      </c>
      <c r="N83" s="202">
        <v>22</v>
      </c>
      <c r="O83" s="196">
        <v>61</v>
      </c>
      <c r="P83" s="203">
        <f t="shared" si="31"/>
        <v>0.36065573770491804</v>
      </c>
      <c r="Q83" s="204">
        <v>978</v>
      </c>
      <c r="R83" s="196">
        <v>61</v>
      </c>
      <c r="S83" s="205">
        <f t="shared" si="23"/>
        <v>16.032786885245901</v>
      </c>
      <c r="T83" s="159"/>
    </row>
    <row r="84" spans="1:20" ht="16.5" customHeight="1" x14ac:dyDescent="0.25">
      <c r="A84" s="32">
        <v>2</v>
      </c>
      <c r="B84" s="25">
        <v>60020</v>
      </c>
      <c r="C84" s="144" t="s">
        <v>32</v>
      </c>
      <c r="D84" s="195">
        <v>34</v>
      </c>
      <c r="E84" s="196">
        <v>3</v>
      </c>
      <c r="F84" s="197">
        <f t="shared" si="34"/>
        <v>0.91176470588235292</v>
      </c>
      <c r="G84" s="198">
        <v>15</v>
      </c>
      <c r="H84" s="199">
        <v>34</v>
      </c>
      <c r="I84" s="200">
        <v>3</v>
      </c>
      <c r="J84" s="203">
        <f t="shared" si="29"/>
        <v>0.4838709677419355</v>
      </c>
      <c r="K84" s="202">
        <v>15</v>
      </c>
      <c r="L84" s="196">
        <v>35</v>
      </c>
      <c r="M84" s="203">
        <f t="shared" si="30"/>
        <v>0.42857142857142855</v>
      </c>
      <c r="N84" s="202">
        <v>16</v>
      </c>
      <c r="O84" s="196">
        <v>35</v>
      </c>
      <c r="P84" s="203">
        <f t="shared" si="31"/>
        <v>0.45714285714285713</v>
      </c>
      <c r="Q84" s="204">
        <v>765</v>
      </c>
      <c r="R84" s="196">
        <v>35</v>
      </c>
      <c r="S84" s="205">
        <f t="shared" si="23"/>
        <v>21.857142857142858</v>
      </c>
      <c r="T84" s="159"/>
    </row>
    <row r="85" spans="1:20" ht="16.5" customHeight="1" x14ac:dyDescent="0.25">
      <c r="A85" s="32">
        <v>3</v>
      </c>
      <c r="B85" s="25">
        <v>60050</v>
      </c>
      <c r="C85" s="144" t="s">
        <v>34</v>
      </c>
      <c r="D85" s="195">
        <v>65</v>
      </c>
      <c r="E85" s="196">
        <v>16</v>
      </c>
      <c r="F85" s="197">
        <f t="shared" si="34"/>
        <v>0.75384615384615383</v>
      </c>
      <c r="G85" s="198">
        <v>43</v>
      </c>
      <c r="H85" s="199">
        <v>65</v>
      </c>
      <c r="I85" s="200">
        <v>16</v>
      </c>
      <c r="J85" s="203">
        <f t="shared" si="29"/>
        <v>0.87755102040816324</v>
      </c>
      <c r="K85" s="202">
        <v>44</v>
      </c>
      <c r="L85" s="196">
        <v>58</v>
      </c>
      <c r="M85" s="203">
        <f t="shared" si="30"/>
        <v>0.75862068965517238</v>
      </c>
      <c r="N85" s="202">
        <v>19</v>
      </c>
      <c r="O85" s="196">
        <v>58</v>
      </c>
      <c r="P85" s="203">
        <f t="shared" si="31"/>
        <v>0.32758620689655171</v>
      </c>
      <c r="Q85" s="204">
        <v>1086</v>
      </c>
      <c r="R85" s="196">
        <v>58</v>
      </c>
      <c r="S85" s="205">
        <f t="shared" si="23"/>
        <v>18.724137931034484</v>
      </c>
      <c r="T85" s="159"/>
    </row>
    <row r="86" spans="1:20" ht="16.5" customHeight="1" x14ac:dyDescent="0.25">
      <c r="A86" s="32">
        <v>4</v>
      </c>
      <c r="B86" s="25">
        <v>60070</v>
      </c>
      <c r="C86" s="144" t="s">
        <v>160</v>
      </c>
      <c r="D86" s="195">
        <v>78</v>
      </c>
      <c r="E86" s="196">
        <v>11</v>
      </c>
      <c r="F86" s="197">
        <f t="shared" si="34"/>
        <v>0.85897435897435892</v>
      </c>
      <c r="G86" s="198">
        <v>50</v>
      </c>
      <c r="H86" s="199">
        <v>78</v>
      </c>
      <c r="I86" s="200">
        <v>11</v>
      </c>
      <c r="J86" s="203">
        <f t="shared" si="29"/>
        <v>0.74626865671641796</v>
      </c>
      <c r="K86" s="202">
        <v>53</v>
      </c>
      <c r="L86" s="196">
        <v>80</v>
      </c>
      <c r="M86" s="203">
        <f t="shared" si="30"/>
        <v>0.66249999999999998</v>
      </c>
      <c r="N86" s="202">
        <v>33</v>
      </c>
      <c r="O86" s="196">
        <v>80</v>
      </c>
      <c r="P86" s="203">
        <f t="shared" si="31"/>
        <v>0.41249999999999998</v>
      </c>
      <c r="Q86" s="204">
        <v>1225</v>
      </c>
      <c r="R86" s="196">
        <v>80</v>
      </c>
      <c r="S86" s="205">
        <f t="shared" si="23"/>
        <v>15.3125</v>
      </c>
      <c r="T86" s="159"/>
    </row>
    <row r="87" spans="1:20" ht="16.5" customHeight="1" x14ac:dyDescent="0.25">
      <c r="A87" s="32">
        <v>5</v>
      </c>
      <c r="B87" s="25">
        <v>60180</v>
      </c>
      <c r="C87" s="144" t="s">
        <v>2</v>
      </c>
      <c r="D87" s="195">
        <v>76</v>
      </c>
      <c r="E87" s="196">
        <v>10</v>
      </c>
      <c r="F87" s="197">
        <f t="shared" si="34"/>
        <v>0.86842105263157898</v>
      </c>
      <c r="G87" s="198">
        <v>48</v>
      </c>
      <c r="H87" s="199">
        <v>76</v>
      </c>
      <c r="I87" s="200">
        <v>10</v>
      </c>
      <c r="J87" s="203">
        <f t="shared" si="29"/>
        <v>0.72727272727272729</v>
      </c>
      <c r="K87" s="202">
        <v>50</v>
      </c>
      <c r="L87" s="196">
        <v>72</v>
      </c>
      <c r="M87" s="203">
        <f t="shared" si="30"/>
        <v>0.69444444444444442</v>
      </c>
      <c r="N87" s="202">
        <v>28</v>
      </c>
      <c r="O87" s="196">
        <v>72</v>
      </c>
      <c r="P87" s="203">
        <f t="shared" si="31"/>
        <v>0.3888888888888889</v>
      </c>
      <c r="Q87" s="204">
        <v>1573</v>
      </c>
      <c r="R87" s="196">
        <v>72</v>
      </c>
      <c r="S87" s="205">
        <f t="shared" si="23"/>
        <v>21.847222222222221</v>
      </c>
      <c r="T87" s="159"/>
    </row>
    <row r="88" spans="1:20" ht="16.5" customHeight="1" x14ac:dyDescent="0.25">
      <c r="A88" s="32">
        <v>6</v>
      </c>
      <c r="B88" s="25">
        <v>60240</v>
      </c>
      <c r="C88" s="144" t="s">
        <v>161</v>
      </c>
      <c r="D88" s="195">
        <v>113</v>
      </c>
      <c r="E88" s="196">
        <v>26</v>
      </c>
      <c r="F88" s="197">
        <f t="shared" si="34"/>
        <v>0.76991150442477874</v>
      </c>
      <c r="G88" s="198">
        <v>52</v>
      </c>
      <c r="H88" s="199">
        <v>113</v>
      </c>
      <c r="I88" s="200">
        <v>26</v>
      </c>
      <c r="J88" s="203">
        <f t="shared" si="29"/>
        <v>0.5977011494252874</v>
      </c>
      <c r="K88" s="202">
        <v>59</v>
      </c>
      <c r="L88" s="196">
        <v>105</v>
      </c>
      <c r="M88" s="203">
        <f t="shared" si="30"/>
        <v>0.56190476190476191</v>
      </c>
      <c r="N88" s="202">
        <v>54</v>
      </c>
      <c r="O88" s="196">
        <v>105</v>
      </c>
      <c r="P88" s="203">
        <f t="shared" si="31"/>
        <v>0.51428571428571423</v>
      </c>
      <c r="Q88" s="204">
        <v>2063</v>
      </c>
      <c r="R88" s="196">
        <v>105</v>
      </c>
      <c r="S88" s="205">
        <f t="shared" si="23"/>
        <v>19.647619047619049</v>
      </c>
      <c r="T88" s="159"/>
    </row>
    <row r="89" spans="1:20" ht="16.5" customHeight="1" x14ac:dyDescent="0.25">
      <c r="A89" s="32">
        <v>7</v>
      </c>
      <c r="B89" s="25">
        <v>60560</v>
      </c>
      <c r="C89" s="144" t="s">
        <v>13</v>
      </c>
      <c r="D89" s="195">
        <v>39</v>
      </c>
      <c r="E89" s="196">
        <v>6</v>
      </c>
      <c r="F89" s="197">
        <f t="shared" si="34"/>
        <v>0.84615384615384615</v>
      </c>
      <c r="G89" s="198">
        <v>22</v>
      </c>
      <c r="H89" s="199">
        <v>39</v>
      </c>
      <c r="I89" s="200">
        <v>6</v>
      </c>
      <c r="J89" s="203">
        <f t="shared" si="29"/>
        <v>0.66666666666666663</v>
      </c>
      <c r="K89" s="202">
        <v>24</v>
      </c>
      <c r="L89" s="196">
        <v>41</v>
      </c>
      <c r="M89" s="203">
        <f t="shared" si="30"/>
        <v>0.58536585365853655</v>
      </c>
      <c r="N89" s="202">
        <v>22</v>
      </c>
      <c r="O89" s="196">
        <v>41</v>
      </c>
      <c r="P89" s="203">
        <f t="shared" si="31"/>
        <v>0.53658536585365857</v>
      </c>
      <c r="Q89" s="204">
        <v>511</v>
      </c>
      <c r="R89" s="196">
        <v>41</v>
      </c>
      <c r="S89" s="205">
        <f t="shared" si="23"/>
        <v>12.463414634146341</v>
      </c>
      <c r="T89" s="159"/>
    </row>
    <row r="90" spans="1:20" ht="16.5" customHeight="1" x14ac:dyDescent="0.25">
      <c r="A90" s="32">
        <v>8</v>
      </c>
      <c r="B90" s="25">
        <v>60660</v>
      </c>
      <c r="C90" s="144" t="s">
        <v>36</v>
      </c>
      <c r="D90" s="195">
        <v>47</v>
      </c>
      <c r="E90" s="196">
        <v>16</v>
      </c>
      <c r="F90" s="197">
        <f t="shared" si="34"/>
        <v>0.65957446808510634</v>
      </c>
      <c r="G90" s="198">
        <v>24</v>
      </c>
      <c r="H90" s="199">
        <v>47</v>
      </c>
      <c r="I90" s="200">
        <v>16</v>
      </c>
      <c r="J90" s="203">
        <f t="shared" si="29"/>
        <v>0.77419354838709675</v>
      </c>
      <c r="K90" s="202">
        <v>28</v>
      </c>
      <c r="L90" s="196">
        <v>42</v>
      </c>
      <c r="M90" s="203">
        <f t="shared" si="30"/>
        <v>0.66666666666666663</v>
      </c>
      <c r="N90" s="202">
        <v>19</v>
      </c>
      <c r="O90" s="196">
        <v>42</v>
      </c>
      <c r="P90" s="203">
        <f t="shared" si="31"/>
        <v>0.45238095238095238</v>
      </c>
      <c r="Q90" s="204">
        <v>858</v>
      </c>
      <c r="R90" s="196">
        <v>42</v>
      </c>
      <c r="S90" s="205">
        <f t="shared" si="23"/>
        <v>20.428571428571427</v>
      </c>
      <c r="T90" s="159"/>
    </row>
    <row r="91" spans="1:20" ht="16.5" customHeight="1" x14ac:dyDescent="0.25">
      <c r="A91" s="32">
        <v>9</v>
      </c>
      <c r="B91" s="128">
        <v>60001</v>
      </c>
      <c r="C91" s="144" t="s">
        <v>37</v>
      </c>
      <c r="D91" s="195">
        <v>57</v>
      </c>
      <c r="E91" s="196">
        <v>5</v>
      </c>
      <c r="F91" s="201">
        <f>(D91-E91)/D91</f>
        <v>0.91228070175438591</v>
      </c>
      <c r="G91" s="198">
        <v>35</v>
      </c>
      <c r="H91" s="199">
        <v>57</v>
      </c>
      <c r="I91" s="200">
        <v>5</v>
      </c>
      <c r="J91" s="203">
        <f>G91/(H91-I91)</f>
        <v>0.67307692307692313</v>
      </c>
      <c r="K91" s="202">
        <v>37</v>
      </c>
      <c r="L91" s="196">
        <v>59</v>
      </c>
      <c r="M91" s="203">
        <f>K91/L91</f>
        <v>0.6271186440677966</v>
      </c>
      <c r="N91" s="202">
        <v>26</v>
      </c>
      <c r="O91" s="196">
        <v>59</v>
      </c>
      <c r="P91" s="203">
        <f>N91/O91</f>
        <v>0.44067796610169491</v>
      </c>
      <c r="Q91" s="204">
        <v>1003</v>
      </c>
      <c r="R91" s="196">
        <v>59</v>
      </c>
      <c r="S91" s="205">
        <f>Q91/R91</f>
        <v>17</v>
      </c>
      <c r="T91" s="162"/>
    </row>
    <row r="92" spans="1:20" ht="16.5" customHeight="1" x14ac:dyDescent="0.25">
      <c r="A92" s="32">
        <v>10</v>
      </c>
      <c r="B92" s="25">
        <v>60850</v>
      </c>
      <c r="C92" s="144" t="s">
        <v>162</v>
      </c>
      <c r="D92" s="195">
        <v>60</v>
      </c>
      <c r="E92" s="196">
        <v>5</v>
      </c>
      <c r="F92" s="197">
        <f t="shared" si="34"/>
        <v>0.91666666666666663</v>
      </c>
      <c r="G92" s="198">
        <v>48</v>
      </c>
      <c r="H92" s="199">
        <v>60</v>
      </c>
      <c r="I92" s="200">
        <v>5</v>
      </c>
      <c r="J92" s="203">
        <f t="shared" si="29"/>
        <v>0.87272727272727268</v>
      </c>
      <c r="K92" s="202">
        <v>48</v>
      </c>
      <c r="L92" s="196">
        <v>57</v>
      </c>
      <c r="M92" s="203">
        <f t="shared" si="30"/>
        <v>0.84210526315789469</v>
      </c>
      <c r="N92" s="202">
        <v>18</v>
      </c>
      <c r="O92" s="196">
        <v>57</v>
      </c>
      <c r="P92" s="203">
        <f t="shared" si="31"/>
        <v>0.31578947368421051</v>
      </c>
      <c r="Q92" s="204">
        <v>1209</v>
      </c>
      <c r="R92" s="196">
        <v>57</v>
      </c>
      <c r="S92" s="205">
        <f t="shared" si="23"/>
        <v>21.210526315789473</v>
      </c>
      <c r="T92" s="159"/>
    </row>
    <row r="93" spans="1:20" ht="16.5" customHeight="1" x14ac:dyDescent="0.25">
      <c r="A93" s="32">
        <v>11</v>
      </c>
      <c r="B93" s="25">
        <v>60910</v>
      </c>
      <c r="C93" s="144" t="s">
        <v>3</v>
      </c>
      <c r="D93" s="195">
        <v>59</v>
      </c>
      <c r="E93" s="196">
        <v>5</v>
      </c>
      <c r="F93" s="197">
        <f t="shared" si="34"/>
        <v>0.9152542372881356</v>
      </c>
      <c r="G93" s="198">
        <v>41</v>
      </c>
      <c r="H93" s="199">
        <v>59</v>
      </c>
      <c r="I93" s="200">
        <v>5</v>
      </c>
      <c r="J93" s="203">
        <f t="shared" si="29"/>
        <v>0.7592592592592593</v>
      </c>
      <c r="K93" s="202">
        <v>46</v>
      </c>
      <c r="L93" s="196">
        <v>59</v>
      </c>
      <c r="M93" s="203">
        <f t="shared" si="30"/>
        <v>0.77966101694915257</v>
      </c>
      <c r="N93" s="202">
        <v>23</v>
      </c>
      <c r="O93" s="196">
        <v>59</v>
      </c>
      <c r="P93" s="203">
        <f t="shared" si="31"/>
        <v>0.38983050847457629</v>
      </c>
      <c r="Q93" s="204">
        <v>957</v>
      </c>
      <c r="R93" s="196">
        <v>59</v>
      </c>
      <c r="S93" s="205">
        <f t="shared" si="23"/>
        <v>16.220338983050848</v>
      </c>
      <c r="T93" s="169"/>
    </row>
    <row r="94" spans="1:20" ht="16.5" customHeight="1" x14ac:dyDescent="0.25">
      <c r="A94" s="32">
        <v>12</v>
      </c>
      <c r="B94" s="25">
        <v>60980</v>
      </c>
      <c r="C94" s="144" t="s">
        <v>38</v>
      </c>
      <c r="D94" s="195">
        <v>57</v>
      </c>
      <c r="E94" s="196">
        <v>7</v>
      </c>
      <c r="F94" s="197">
        <f t="shared" si="34"/>
        <v>0.8771929824561403</v>
      </c>
      <c r="G94" s="198">
        <v>45</v>
      </c>
      <c r="H94" s="199">
        <v>57</v>
      </c>
      <c r="I94" s="200">
        <v>7</v>
      </c>
      <c r="J94" s="203">
        <f t="shared" si="29"/>
        <v>0.9</v>
      </c>
      <c r="K94" s="202">
        <v>47</v>
      </c>
      <c r="L94" s="196">
        <v>59</v>
      </c>
      <c r="M94" s="203">
        <f t="shared" si="30"/>
        <v>0.79661016949152541</v>
      </c>
      <c r="N94" s="202">
        <v>26</v>
      </c>
      <c r="O94" s="196">
        <v>59</v>
      </c>
      <c r="P94" s="203">
        <f t="shared" si="31"/>
        <v>0.44067796610169491</v>
      </c>
      <c r="Q94" s="204">
        <v>864</v>
      </c>
      <c r="R94" s="196">
        <v>59</v>
      </c>
      <c r="S94" s="205">
        <f t="shared" si="23"/>
        <v>14.64406779661017</v>
      </c>
      <c r="T94" s="159"/>
    </row>
    <row r="95" spans="1:20" ht="16.5" customHeight="1" x14ac:dyDescent="0.25">
      <c r="A95" s="32">
        <v>13</v>
      </c>
      <c r="B95" s="25">
        <v>61080</v>
      </c>
      <c r="C95" s="144" t="s">
        <v>163</v>
      </c>
      <c r="D95" s="195">
        <v>95</v>
      </c>
      <c r="E95" s="196">
        <v>14</v>
      </c>
      <c r="F95" s="197">
        <f t="shared" si="34"/>
        <v>0.85263157894736841</v>
      </c>
      <c r="G95" s="198">
        <v>60</v>
      </c>
      <c r="H95" s="199">
        <v>95</v>
      </c>
      <c r="I95" s="200">
        <v>14</v>
      </c>
      <c r="J95" s="203">
        <f t="shared" si="29"/>
        <v>0.7407407407407407</v>
      </c>
      <c r="K95" s="202">
        <v>61</v>
      </c>
      <c r="L95" s="196">
        <v>83</v>
      </c>
      <c r="M95" s="203">
        <f t="shared" si="30"/>
        <v>0.73493975903614461</v>
      </c>
      <c r="N95" s="202">
        <v>35</v>
      </c>
      <c r="O95" s="196">
        <v>83</v>
      </c>
      <c r="P95" s="203">
        <f t="shared" si="31"/>
        <v>0.42168674698795183</v>
      </c>
      <c r="Q95" s="204">
        <v>1580</v>
      </c>
      <c r="R95" s="196">
        <v>83</v>
      </c>
      <c r="S95" s="205">
        <f t="shared" si="23"/>
        <v>19.036144578313252</v>
      </c>
      <c r="T95" s="159"/>
    </row>
    <row r="96" spans="1:20" ht="16.5" customHeight="1" x14ac:dyDescent="0.25">
      <c r="A96" s="32">
        <v>14</v>
      </c>
      <c r="B96" s="25">
        <v>61150</v>
      </c>
      <c r="C96" s="144" t="s">
        <v>164</v>
      </c>
      <c r="D96" s="195">
        <v>65</v>
      </c>
      <c r="E96" s="196">
        <v>13</v>
      </c>
      <c r="F96" s="197">
        <f t="shared" si="34"/>
        <v>0.8</v>
      </c>
      <c r="G96" s="198">
        <v>40</v>
      </c>
      <c r="H96" s="199">
        <v>65</v>
      </c>
      <c r="I96" s="200">
        <v>13</v>
      </c>
      <c r="J96" s="203">
        <f t="shared" si="29"/>
        <v>0.76923076923076927</v>
      </c>
      <c r="K96" s="202">
        <v>41</v>
      </c>
      <c r="L96" s="196">
        <v>61</v>
      </c>
      <c r="M96" s="203">
        <f t="shared" si="30"/>
        <v>0.67213114754098358</v>
      </c>
      <c r="N96" s="202">
        <v>31</v>
      </c>
      <c r="O96" s="196">
        <v>61</v>
      </c>
      <c r="P96" s="203">
        <f t="shared" si="31"/>
        <v>0.50819672131147542</v>
      </c>
      <c r="Q96" s="204">
        <v>1058</v>
      </c>
      <c r="R96" s="196">
        <v>61</v>
      </c>
      <c r="S96" s="205">
        <f t="shared" si="23"/>
        <v>17.344262295081968</v>
      </c>
      <c r="T96" s="159"/>
    </row>
    <row r="97" spans="1:20" ht="16.5" customHeight="1" x14ac:dyDescent="0.25">
      <c r="A97" s="32">
        <v>15</v>
      </c>
      <c r="B97" s="25">
        <v>61210</v>
      </c>
      <c r="C97" s="144" t="s">
        <v>165</v>
      </c>
      <c r="D97" s="195">
        <v>66</v>
      </c>
      <c r="E97" s="196">
        <v>13</v>
      </c>
      <c r="F97" s="197">
        <f t="shared" si="34"/>
        <v>0.80303030303030298</v>
      </c>
      <c r="G97" s="198">
        <v>30</v>
      </c>
      <c r="H97" s="199">
        <v>66</v>
      </c>
      <c r="I97" s="200">
        <v>13</v>
      </c>
      <c r="J97" s="203">
        <f t="shared" si="29"/>
        <v>0.56603773584905659</v>
      </c>
      <c r="K97" s="202">
        <v>32</v>
      </c>
      <c r="L97" s="196">
        <v>66</v>
      </c>
      <c r="M97" s="203">
        <f t="shared" si="30"/>
        <v>0.48484848484848486</v>
      </c>
      <c r="N97" s="202">
        <v>25</v>
      </c>
      <c r="O97" s="196">
        <v>66</v>
      </c>
      <c r="P97" s="203">
        <f t="shared" si="31"/>
        <v>0.37878787878787878</v>
      </c>
      <c r="Q97" s="204">
        <v>913</v>
      </c>
      <c r="R97" s="196">
        <v>66</v>
      </c>
      <c r="S97" s="205">
        <f t="shared" si="23"/>
        <v>13.833333333333334</v>
      </c>
      <c r="T97" s="159"/>
    </row>
    <row r="98" spans="1:20" ht="16.5" customHeight="1" x14ac:dyDescent="0.25">
      <c r="A98" s="32">
        <v>16</v>
      </c>
      <c r="B98" s="25">
        <v>61290</v>
      </c>
      <c r="C98" s="144" t="s">
        <v>39</v>
      </c>
      <c r="D98" s="195">
        <v>60</v>
      </c>
      <c r="E98" s="196">
        <v>6</v>
      </c>
      <c r="F98" s="197">
        <f t="shared" si="34"/>
        <v>0.9</v>
      </c>
      <c r="G98" s="198">
        <v>36</v>
      </c>
      <c r="H98" s="199">
        <v>60</v>
      </c>
      <c r="I98" s="200">
        <v>6</v>
      </c>
      <c r="J98" s="203">
        <f t="shared" si="29"/>
        <v>0.66666666666666663</v>
      </c>
      <c r="K98" s="202">
        <v>37</v>
      </c>
      <c r="L98" s="196">
        <v>58</v>
      </c>
      <c r="M98" s="203">
        <f t="shared" si="30"/>
        <v>0.63793103448275867</v>
      </c>
      <c r="N98" s="202">
        <v>31</v>
      </c>
      <c r="O98" s="196">
        <v>58</v>
      </c>
      <c r="P98" s="203">
        <f t="shared" si="31"/>
        <v>0.53448275862068961</v>
      </c>
      <c r="Q98" s="204">
        <v>810</v>
      </c>
      <c r="R98" s="196">
        <v>58</v>
      </c>
      <c r="S98" s="205">
        <f t="shared" si="23"/>
        <v>13.96551724137931</v>
      </c>
      <c r="T98" s="159"/>
    </row>
    <row r="99" spans="1:20" ht="16.5" customHeight="1" x14ac:dyDescent="0.25">
      <c r="A99" s="32">
        <v>17</v>
      </c>
      <c r="B99" s="25">
        <v>61340</v>
      </c>
      <c r="C99" s="144" t="s">
        <v>166</v>
      </c>
      <c r="D99" s="178">
        <v>74</v>
      </c>
      <c r="E99" s="196">
        <v>7</v>
      </c>
      <c r="F99" s="197">
        <f t="shared" si="34"/>
        <v>0.90540540540540537</v>
      </c>
      <c r="G99" s="198">
        <v>47</v>
      </c>
      <c r="H99" s="199">
        <v>74</v>
      </c>
      <c r="I99" s="200">
        <v>7</v>
      </c>
      <c r="J99" s="203">
        <f t="shared" si="29"/>
        <v>0.70149253731343286</v>
      </c>
      <c r="K99" s="202">
        <v>48</v>
      </c>
      <c r="L99" s="196">
        <v>74</v>
      </c>
      <c r="M99" s="203">
        <f t="shared" si="30"/>
        <v>0.64864864864864868</v>
      </c>
      <c r="N99" s="202">
        <v>37</v>
      </c>
      <c r="O99" s="196">
        <v>74</v>
      </c>
      <c r="P99" s="203">
        <f t="shared" si="31"/>
        <v>0.5</v>
      </c>
      <c r="Q99" s="204">
        <v>1427</v>
      </c>
      <c r="R99" s="196">
        <v>74</v>
      </c>
      <c r="S99" s="205">
        <f t="shared" si="23"/>
        <v>19.283783783783782</v>
      </c>
      <c r="T99" s="159"/>
    </row>
    <row r="100" spans="1:20" ht="16.5" customHeight="1" x14ac:dyDescent="0.25">
      <c r="A100" s="32">
        <v>18</v>
      </c>
      <c r="B100" s="25">
        <v>61390</v>
      </c>
      <c r="C100" s="144" t="s">
        <v>167</v>
      </c>
      <c r="D100" s="195">
        <v>50</v>
      </c>
      <c r="E100" s="196">
        <v>11</v>
      </c>
      <c r="F100" s="197">
        <f t="shared" si="34"/>
        <v>0.78</v>
      </c>
      <c r="G100" s="198">
        <v>20</v>
      </c>
      <c r="H100" s="199">
        <v>50</v>
      </c>
      <c r="I100" s="200">
        <v>11</v>
      </c>
      <c r="J100" s="203">
        <f t="shared" si="29"/>
        <v>0.51282051282051277</v>
      </c>
      <c r="K100" s="202">
        <v>22</v>
      </c>
      <c r="L100" s="196">
        <v>57</v>
      </c>
      <c r="M100" s="203">
        <f t="shared" si="30"/>
        <v>0.38596491228070173</v>
      </c>
      <c r="N100" s="202">
        <v>31</v>
      </c>
      <c r="O100" s="196">
        <v>57</v>
      </c>
      <c r="P100" s="203">
        <f t="shared" si="31"/>
        <v>0.54385964912280704</v>
      </c>
      <c r="Q100" s="204">
        <v>978</v>
      </c>
      <c r="R100" s="196">
        <v>57</v>
      </c>
      <c r="S100" s="205">
        <f t="shared" si="23"/>
        <v>17.157894736842106</v>
      </c>
      <c r="T100" s="159"/>
    </row>
    <row r="101" spans="1:20" ht="16.5" customHeight="1" x14ac:dyDescent="0.25">
      <c r="A101" s="32">
        <v>19</v>
      </c>
      <c r="B101" s="25">
        <v>61410</v>
      </c>
      <c r="C101" s="144" t="s">
        <v>168</v>
      </c>
      <c r="D101" s="195">
        <v>60</v>
      </c>
      <c r="E101" s="196">
        <v>1</v>
      </c>
      <c r="F101" s="197">
        <f t="shared" si="34"/>
        <v>0.98333333333333328</v>
      </c>
      <c r="G101" s="198">
        <v>42</v>
      </c>
      <c r="H101" s="199">
        <v>60</v>
      </c>
      <c r="I101" s="200">
        <v>1</v>
      </c>
      <c r="J101" s="203">
        <f t="shared" si="29"/>
        <v>0.71186440677966101</v>
      </c>
      <c r="K101" s="202">
        <v>42</v>
      </c>
      <c r="L101" s="196">
        <v>63</v>
      </c>
      <c r="M101" s="203">
        <f t="shared" si="30"/>
        <v>0.66666666666666663</v>
      </c>
      <c r="N101" s="202">
        <v>22</v>
      </c>
      <c r="O101" s="196">
        <v>63</v>
      </c>
      <c r="P101" s="203">
        <f t="shared" si="31"/>
        <v>0.34920634920634919</v>
      </c>
      <c r="Q101" s="204">
        <v>1045</v>
      </c>
      <c r="R101" s="196">
        <v>63</v>
      </c>
      <c r="S101" s="205">
        <f t="shared" si="23"/>
        <v>16.587301587301589</v>
      </c>
      <c r="T101" s="159"/>
    </row>
    <row r="102" spans="1:20" ht="16.5" customHeight="1" x14ac:dyDescent="0.25">
      <c r="A102" s="32">
        <v>20</v>
      </c>
      <c r="B102" s="25">
        <v>61430</v>
      </c>
      <c r="C102" s="144" t="s">
        <v>73</v>
      </c>
      <c r="D102" s="195">
        <v>165</v>
      </c>
      <c r="E102" s="196">
        <v>26</v>
      </c>
      <c r="F102" s="197">
        <f t="shared" si="34"/>
        <v>0.84242424242424241</v>
      </c>
      <c r="G102" s="198">
        <v>107</v>
      </c>
      <c r="H102" s="199">
        <v>165</v>
      </c>
      <c r="I102" s="200">
        <v>26</v>
      </c>
      <c r="J102" s="203">
        <f t="shared" si="29"/>
        <v>0.76978417266187049</v>
      </c>
      <c r="K102" s="202">
        <v>110</v>
      </c>
      <c r="L102" s="196">
        <v>161</v>
      </c>
      <c r="M102" s="203">
        <f t="shared" si="30"/>
        <v>0.68322981366459623</v>
      </c>
      <c r="N102" s="202">
        <v>53</v>
      </c>
      <c r="O102" s="196">
        <v>161</v>
      </c>
      <c r="P102" s="203">
        <f t="shared" si="31"/>
        <v>0.32919254658385094</v>
      </c>
      <c r="Q102" s="204">
        <v>2556</v>
      </c>
      <c r="R102" s="196">
        <v>161</v>
      </c>
      <c r="S102" s="205">
        <f t="shared" si="23"/>
        <v>15.875776397515528</v>
      </c>
      <c r="T102" s="159"/>
    </row>
    <row r="103" spans="1:20" ht="16.5" customHeight="1" x14ac:dyDescent="0.25">
      <c r="A103" s="32">
        <v>21</v>
      </c>
      <c r="B103" s="25">
        <v>61440</v>
      </c>
      <c r="C103" s="144" t="s">
        <v>169</v>
      </c>
      <c r="D103" s="195">
        <v>118</v>
      </c>
      <c r="E103" s="196">
        <v>13</v>
      </c>
      <c r="F103" s="197">
        <f t="shared" si="34"/>
        <v>0.88983050847457623</v>
      </c>
      <c r="G103" s="198">
        <v>49</v>
      </c>
      <c r="H103" s="199">
        <v>118</v>
      </c>
      <c r="I103" s="200">
        <v>13</v>
      </c>
      <c r="J103" s="203">
        <f t="shared" si="29"/>
        <v>0.46666666666666667</v>
      </c>
      <c r="K103" s="202">
        <v>53</v>
      </c>
      <c r="L103" s="196">
        <v>120</v>
      </c>
      <c r="M103" s="203">
        <f t="shared" si="30"/>
        <v>0.44166666666666665</v>
      </c>
      <c r="N103" s="202">
        <v>60</v>
      </c>
      <c r="O103" s="196">
        <v>120</v>
      </c>
      <c r="P103" s="203">
        <f t="shared" si="31"/>
        <v>0.5</v>
      </c>
      <c r="Q103" s="204">
        <v>2663</v>
      </c>
      <c r="R103" s="196">
        <v>120</v>
      </c>
      <c r="S103" s="205">
        <f t="shared" si="23"/>
        <v>22.191666666666666</v>
      </c>
      <c r="T103" s="159"/>
    </row>
    <row r="104" spans="1:20" ht="16.5" customHeight="1" x14ac:dyDescent="0.25">
      <c r="A104" s="32">
        <v>22</v>
      </c>
      <c r="B104" s="25">
        <v>61450</v>
      </c>
      <c r="C104" s="144" t="s">
        <v>74</v>
      </c>
      <c r="D104" s="195">
        <v>99</v>
      </c>
      <c r="E104" s="196">
        <v>8</v>
      </c>
      <c r="F104" s="197">
        <f t="shared" si="34"/>
        <v>0.91919191919191923</v>
      </c>
      <c r="G104" s="198">
        <v>65</v>
      </c>
      <c r="H104" s="199">
        <v>99</v>
      </c>
      <c r="I104" s="200">
        <v>8</v>
      </c>
      <c r="J104" s="203">
        <f t="shared" si="29"/>
        <v>0.7142857142857143</v>
      </c>
      <c r="K104" s="202">
        <v>66</v>
      </c>
      <c r="L104" s="196">
        <v>100</v>
      </c>
      <c r="M104" s="203">
        <f t="shared" si="30"/>
        <v>0.66</v>
      </c>
      <c r="N104" s="202">
        <v>43</v>
      </c>
      <c r="O104" s="196">
        <v>100</v>
      </c>
      <c r="P104" s="203">
        <f t="shared" si="31"/>
        <v>0.43</v>
      </c>
      <c r="Q104" s="204">
        <v>1833</v>
      </c>
      <c r="R104" s="196">
        <v>100</v>
      </c>
      <c r="S104" s="205">
        <f t="shared" si="23"/>
        <v>18.329999999999998</v>
      </c>
      <c r="T104" s="159"/>
    </row>
    <row r="105" spans="1:20" ht="16.5" customHeight="1" x14ac:dyDescent="0.25">
      <c r="A105" s="32">
        <v>23</v>
      </c>
      <c r="B105" s="25">
        <v>61470</v>
      </c>
      <c r="C105" s="144" t="s">
        <v>40</v>
      </c>
      <c r="D105" s="195">
        <v>79</v>
      </c>
      <c r="E105" s="196">
        <v>18</v>
      </c>
      <c r="F105" s="197">
        <f t="shared" si="34"/>
        <v>0.77215189873417722</v>
      </c>
      <c r="G105" s="198">
        <v>38</v>
      </c>
      <c r="H105" s="199">
        <v>79</v>
      </c>
      <c r="I105" s="200">
        <v>18</v>
      </c>
      <c r="J105" s="203">
        <f t="shared" si="29"/>
        <v>0.62295081967213117</v>
      </c>
      <c r="K105" s="202">
        <v>39</v>
      </c>
      <c r="L105" s="196">
        <v>77</v>
      </c>
      <c r="M105" s="203">
        <f t="shared" si="30"/>
        <v>0.50649350649350644</v>
      </c>
      <c r="N105" s="202">
        <v>39</v>
      </c>
      <c r="O105" s="196">
        <v>77</v>
      </c>
      <c r="P105" s="203">
        <f t="shared" si="31"/>
        <v>0.50649350649350644</v>
      </c>
      <c r="Q105" s="204">
        <v>1299</v>
      </c>
      <c r="R105" s="196">
        <v>77</v>
      </c>
      <c r="S105" s="205">
        <f t="shared" si="23"/>
        <v>16.870129870129869</v>
      </c>
      <c r="T105" s="159"/>
    </row>
    <row r="106" spans="1:20" ht="16.5" customHeight="1" x14ac:dyDescent="0.25">
      <c r="A106" s="32">
        <v>24</v>
      </c>
      <c r="B106" s="25">
        <v>61490</v>
      </c>
      <c r="C106" s="144" t="s">
        <v>72</v>
      </c>
      <c r="D106" s="195">
        <v>147</v>
      </c>
      <c r="E106" s="196">
        <v>10</v>
      </c>
      <c r="F106" s="197">
        <f t="shared" si="34"/>
        <v>0.93197278911564629</v>
      </c>
      <c r="G106" s="198">
        <v>95</v>
      </c>
      <c r="H106" s="199">
        <v>147</v>
      </c>
      <c r="I106" s="200">
        <v>10</v>
      </c>
      <c r="J106" s="203">
        <f t="shared" si="29"/>
        <v>0.69343065693430661</v>
      </c>
      <c r="K106" s="202">
        <v>96</v>
      </c>
      <c r="L106" s="196">
        <v>150</v>
      </c>
      <c r="M106" s="203">
        <f t="shared" si="30"/>
        <v>0.64</v>
      </c>
      <c r="N106" s="202">
        <v>57</v>
      </c>
      <c r="O106" s="196">
        <v>150</v>
      </c>
      <c r="P106" s="203">
        <f t="shared" si="31"/>
        <v>0.38</v>
      </c>
      <c r="Q106" s="204">
        <v>2727</v>
      </c>
      <c r="R106" s="196">
        <v>150</v>
      </c>
      <c r="S106" s="205">
        <f t="shared" si="23"/>
        <v>18.18</v>
      </c>
      <c r="T106" s="159"/>
    </row>
    <row r="107" spans="1:20" ht="16.5" customHeight="1" x14ac:dyDescent="0.25">
      <c r="A107" s="32">
        <v>25</v>
      </c>
      <c r="B107" s="25">
        <v>61500</v>
      </c>
      <c r="C107" s="144" t="s">
        <v>75</v>
      </c>
      <c r="D107" s="195">
        <v>136</v>
      </c>
      <c r="E107" s="196">
        <v>11</v>
      </c>
      <c r="F107" s="197">
        <f t="shared" si="34"/>
        <v>0.91911764705882348</v>
      </c>
      <c r="G107" s="198">
        <v>92</v>
      </c>
      <c r="H107" s="199">
        <v>136</v>
      </c>
      <c r="I107" s="200">
        <v>11</v>
      </c>
      <c r="J107" s="203">
        <f t="shared" si="29"/>
        <v>0.73599999999999999</v>
      </c>
      <c r="K107" s="202">
        <v>96</v>
      </c>
      <c r="L107" s="196">
        <v>137</v>
      </c>
      <c r="M107" s="203">
        <f t="shared" si="30"/>
        <v>0.7007299270072993</v>
      </c>
      <c r="N107" s="202">
        <v>59</v>
      </c>
      <c r="O107" s="196">
        <v>137</v>
      </c>
      <c r="P107" s="203">
        <f t="shared" si="31"/>
        <v>0.43065693430656932</v>
      </c>
      <c r="Q107" s="204">
        <v>2988</v>
      </c>
      <c r="R107" s="196">
        <v>137</v>
      </c>
      <c r="S107" s="205">
        <f t="shared" si="23"/>
        <v>21.810218978102188</v>
      </c>
      <c r="T107" s="159"/>
    </row>
    <row r="108" spans="1:20" ht="16.5" customHeight="1" x14ac:dyDescent="0.25">
      <c r="A108" s="32">
        <v>26</v>
      </c>
      <c r="B108" s="25">
        <v>61510</v>
      </c>
      <c r="C108" s="144" t="s">
        <v>41</v>
      </c>
      <c r="D108" s="195">
        <v>109</v>
      </c>
      <c r="E108" s="196">
        <v>18</v>
      </c>
      <c r="F108" s="197">
        <f t="shared" si="34"/>
        <v>0.83486238532110091</v>
      </c>
      <c r="G108" s="198">
        <v>65</v>
      </c>
      <c r="H108" s="199">
        <v>109</v>
      </c>
      <c r="I108" s="200">
        <v>18</v>
      </c>
      <c r="J108" s="203">
        <f t="shared" si="29"/>
        <v>0.7142857142857143</v>
      </c>
      <c r="K108" s="202">
        <v>69</v>
      </c>
      <c r="L108" s="196">
        <v>103</v>
      </c>
      <c r="M108" s="203">
        <f t="shared" si="30"/>
        <v>0.66990291262135926</v>
      </c>
      <c r="N108" s="202">
        <v>43</v>
      </c>
      <c r="O108" s="196">
        <v>103</v>
      </c>
      <c r="P108" s="203">
        <f t="shared" si="31"/>
        <v>0.41747572815533979</v>
      </c>
      <c r="Q108" s="204">
        <v>1726</v>
      </c>
      <c r="R108" s="196">
        <v>103</v>
      </c>
      <c r="S108" s="205">
        <f t="shared" ref="S108:S112" si="35">Q108/R108</f>
        <v>16.757281553398059</v>
      </c>
      <c r="T108" s="159"/>
    </row>
    <row r="109" spans="1:20" ht="16.5" customHeight="1" x14ac:dyDescent="0.25">
      <c r="A109" s="32">
        <v>27</v>
      </c>
      <c r="B109" s="25">
        <v>61520</v>
      </c>
      <c r="C109" s="144" t="s">
        <v>111</v>
      </c>
      <c r="D109" s="195">
        <v>138</v>
      </c>
      <c r="E109" s="196">
        <v>19</v>
      </c>
      <c r="F109" s="201">
        <f t="shared" si="34"/>
        <v>0.8623188405797102</v>
      </c>
      <c r="G109" s="198">
        <v>60</v>
      </c>
      <c r="H109" s="199">
        <v>138</v>
      </c>
      <c r="I109" s="200">
        <v>19</v>
      </c>
      <c r="J109" s="203">
        <f t="shared" si="29"/>
        <v>0.50420168067226889</v>
      </c>
      <c r="K109" s="202">
        <v>67</v>
      </c>
      <c r="L109" s="196">
        <v>138</v>
      </c>
      <c r="M109" s="203">
        <f t="shared" si="30"/>
        <v>0.48550724637681159</v>
      </c>
      <c r="N109" s="202">
        <v>79</v>
      </c>
      <c r="O109" s="196">
        <v>138</v>
      </c>
      <c r="P109" s="203">
        <f t="shared" si="31"/>
        <v>0.57246376811594202</v>
      </c>
      <c r="Q109" s="204">
        <v>2299</v>
      </c>
      <c r="R109" s="196">
        <v>138</v>
      </c>
      <c r="S109" s="205">
        <f t="shared" si="35"/>
        <v>16.659420289855074</v>
      </c>
      <c r="T109" s="162"/>
    </row>
    <row r="110" spans="1:20" ht="16.5" customHeight="1" x14ac:dyDescent="0.25">
      <c r="A110" s="140">
        <v>28</v>
      </c>
      <c r="B110" s="25">
        <v>61540</v>
      </c>
      <c r="C110" s="144" t="s">
        <v>170</v>
      </c>
      <c r="D110" s="195">
        <v>130</v>
      </c>
      <c r="E110" s="196">
        <v>25</v>
      </c>
      <c r="F110" s="201">
        <f t="shared" si="34"/>
        <v>0.80769230769230771</v>
      </c>
      <c r="G110" s="198">
        <v>57</v>
      </c>
      <c r="H110" s="199">
        <v>130</v>
      </c>
      <c r="I110" s="200">
        <v>25</v>
      </c>
      <c r="J110" s="203">
        <f t="shared" si="29"/>
        <v>0.54285714285714282</v>
      </c>
      <c r="K110" s="202">
        <v>60</v>
      </c>
      <c r="L110" s="196">
        <v>130</v>
      </c>
      <c r="M110" s="203">
        <f t="shared" si="30"/>
        <v>0.46153846153846156</v>
      </c>
      <c r="N110" s="202">
        <v>71</v>
      </c>
      <c r="O110" s="196">
        <v>130</v>
      </c>
      <c r="P110" s="203">
        <f t="shared" si="31"/>
        <v>0.5461538461538461</v>
      </c>
      <c r="Q110" s="204">
        <v>1882</v>
      </c>
      <c r="R110" s="196">
        <v>130</v>
      </c>
      <c r="S110" s="205">
        <f t="shared" si="35"/>
        <v>14.476923076923077</v>
      </c>
      <c r="T110" s="162"/>
    </row>
    <row r="111" spans="1:20" ht="16.5" customHeight="1" x14ac:dyDescent="0.25">
      <c r="A111" s="140">
        <v>29</v>
      </c>
      <c r="B111" s="25">
        <v>61560</v>
      </c>
      <c r="C111" s="144" t="s">
        <v>142</v>
      </c>
      <c r="D111" s="195">
        <v>137</v>
      </c>
      <c r="E111" s="196">
        <v>21</v>
      </c>
      <c r="F111" s="201">
        <f t="shared" si="34"/>
        <v>0.84671532846715325</v>
      </c>
      <c r="G111" s="198">
        <v>53</v>
      </c>
      <c r="H111" s="199">
        <v>137</v>
      </c>
      <c r="I111" s="200">
        <v>21</v>
      </c>
      <c r="J111" s="203">
        <f t="shared" si="29"/>
        <v>0.45689655172413796</v>
      </c>
      <c r="K111" s="202">
        <v>63</v>
      </c>
      <c r="L111" s="196">
        <v>157</v>
      </c>
      <c r="M111" s="203">
        <f t="shared" si="30"/>
        <v>0.40127388535031849</v>
      </c>
      <c r="N111" s="202">
        <v>102</v>
      </c>
      <c r="O111" s="196">
        <v>157</v>
      </c>
      <c r="P111" s="203">
        <f t="shared" si="31"/>
        <v>0.64968152866242035</v>
      </c>
      <c r="Q111" s="204">
        <v>3172</v>
      </c>
      <c r="R111" s="196">
        <v>157</v>
      </c>
      <c r="S111" s="205">
        <f t="shared" si="35"/>
        <v>20.203821656050955</v>
      </c>
      <c r="T111" s="162"/>
    </row>
    <row r="112" spans="1:20" ht="16.5" customHeight="1" thickBot="1" x14ac:dyDescent="0.3">
      <c r="A112" s="137">
        <v>30</v>
      </c>
      <c r="B112" s="28">
        <v>61570</v>
      </c>
      <c r="C112" s="144" t="s">
        <v>146</v>
      </c>
      <c r="D112" s="178">
        <v>82</v>
      </c>
      <c r="E112" s="179">
        <v>12</v>
      </c>
      <c r="F112" s="208">
        <f t="shared" si="34"/>
        <v>0.85365853658536583</v>
      </c>
      <c r="G112" s="230">
        <v>37</v>
      </c>
      <c r="H112" s="231">
        <v>82</v>
      </c>
      <c r="I112" s="232">
        <v>12</v>
      </c>
      <c r="J112" s="180">
        <f t="shared" si="29"/>
        <v>0.52857142857142858</v>
      </c>
      <c r="K112" s="181">
        <v>48</v>
      </c>
      <c r="L112" s="179">
        <v>98</v>
      </c>
      <c r="M112" s="180">
        <f t="shared" si="30"/>
        <v>0.48979591836734693</v>
      </c>
      <c r="N112" s="181">
        <v>55</v>
      </c>
      <c r="O112" s="179">
        <v>98</v>
      </c>
      <c r="P112" s="180">
        <f t="shared" si="31"/>
        <v>0.56122448979591832</v>
      </c>
      <c r="Q112" s="182">
        <v>1807</v>
      </c>
      <c r="R112" s="179">
        <v>98</v>
      </c>
      <c r="S112" s="183">
        <f t="shared" si="35"/>
        <v>18.438775510204081</v>
      </c>
      <c r="T112" s="161"/>
    </row>
    <row r="113" spans="1:20" ht="16.5" customHeight="1" thickBot="1" x14ac:dyDescent="0.3">
      <c r="A113" s="27"/>
      <c r="B113" s="362" t="s">
        <v>108</v>
      </c>
      <c r="C113" s="363"/>
      <c r="D113" s="184">
        <f>SUM(D114:D122)</f>
        <v>799</v>
      </c>
      <c r="E113" s="185">
        <f>SUM(E114:E122)</f>
        <v>134</v>
      </c>
      <c r="F113" s="186">
        <f>AVERAGE(F114:F122)</f>
        <v>0.83143670707233008</v>
      </c>
      <c r="G113" s="187">
        <f>SUM(G114:G122)</f>
        <v>356</v>
      </c>
      <c r="H113" s="188">
        <f>SUM(H114:H122)</f>
        <v>799</v>
      </c>
      <c r="I113" s="189">
        <f>SUM(I114:I122)</f>
        <v>134</v>
      </c>
      <c r="J113" s="192">
        <f>AVERAGE(J114:J122)</f>
        <v>0.58684202545411102</v>
      </c>
      <c r="K113" s="190">
        <f>SUM(K114:K122)</f>
        <v>389</v>
      </c>
      <c r="L113" s="191">
        <f>SUM(L114:L122)</f>
        <v>796</v>
      </c>
      <c r="M113" s="192">
        <f>AVERAGE(M114:M122)</f>
        <v>0.54556578315369175</v>
      </c>
      <c r="N113" s="190">
        <f>SUM(N114:N122)</f>
        <v>373</v>
      </c>
      <c r="O113" s="191">
        <f>SUM(O114:O122)</f>
        <v>796</v>
      </c>
      <c r="P113" s="192">
        <f>AVERAGE(P114:P122)</f>
        <v>0.41635409690945613</v>
      </c>
      <c r="Q113" s="193">
        <f>SUM(Q114:Q122)</f>
        <v>12024</v>
      </c>
      <c r="R113" s="185">
        <f>SUM(R114:R122)</f>
        <v>796</v>
      </c>
      <c r="S113" s="194">
        <f>AVERAGE(S114:S122)</f>
        <v>15.648231050779625</v>
      </c>
      <c r="T113" s="163"/>
    </row>
    <row r="114" spans="1:20" ht="16.5" customHeight="1" x14ac:dyDescent="0.25">
      <c r="A114" s="22">
        <v>1</v>
      </c>
      <c r="B114" s="23">
        <v>70020</v>
      </c>
      <c r="C114" s="59" t="s">
        <v>69</v>
      </c>
      <c r="D114" s="216">
        <v>71</v>
      </c>
      <c r="E114" s="217">
        <v>10</v>
      </c>
      <c r="F114" s="197">
        <f>(D114-E114)/D114</f>
        <v>0.85915492957746475</v>
      </c>
      <c r="G114" s="218">
        <v>53</v>
      </c>
      <c r="H114" s="219">
        <v>71</v>
      </c>
      <c r="I114" s="220">
        <v>10</v>
      </c>
      <c r="J114" s="222">
        <f t="shared" si="29"/>
        <v>0.86885245901639341</v>
      </c>
      <c r="K114" s="221">
        <v>56</v>
      </c>
      <c r="L114" s="217">
        <v>66</v>
      </c>
      <c r="M114" s="222">
        <f t="shared" si="30"/>
        <v>0.84848484848484851</v>
      </c>
      <c r="N114" s="221">
        <v>15</v>
      </c>
      <c r="O114" s="217">
        <v>66</v>
      </c>
      <c r="P114" s="222">
        <f t="shared" si="31"/>
        <v>0.22727272727272727</v>
      </c>
      <c r="Q114" s="223">
        <v>1138</v>
      </c>
      <c r="R114" s="217">
        <v>66</v>
      </c>
      <c r="S114" s="224">
        <f t="shared" ref="S114:S121" si="36">Q114/R114</f>
        <v>17.242424242424242</v>
      </c>
      <c r="T114" s="159"/>
    </row>
    <row r="115" spans="1:20" ht="16.5" customHeight="1" x14ac:dyDescent="0.25">
      <c r="A115" s="22">
        <v>2</v>
      </c>
      <c r="B115" s="25">
        <v>70110</v>
      </c>
      <c r="C115" s="60" t="s">
        <v>71</v>
      </c>
      <c r="D115" s="195">
        <v>68</v>
      </c>
      <c r="E115" s="196">
        <v>10</v>
      </c>
      <c r="F115" s="197">
        <f>(D115-E115)/D115</f>
        <v>0.8529411764705882</v>
      </c>
      <c r="G115" s="198">
        <v>49</v>
      </c>
      <c r="H115" s="199">
        <v>68</v>
      </c>
      <c r="I115" s="200">
        <v>10</v>
      </c>
      <c r="J115" s="203">
        <f>G115/(H115-I115)</f>
        <v>0.84482758620689657</v>
      </c>
      <c r="K115" s="202">
        <v>54</v>
      </c>
      <c r="L115" s="196">
        <v>71</v>
      </c>
      <c r="M115" s="203">
        <f>K115/L115</f>
        <v>0.76056338028169013</v>
      </c>
      <c r="N115" s="202">
        <v>22</v>
      </c>
      <c r="O115" s="196">
        <v>71</v>
      </c>
      <c r="P115" s="203">
        <f>N115/O115</f>
        <v>0.30985915492957744</v>
      </c>
      <c r="Q115" s="204">
        <v>976</v>
      </c>
      <c r="R115" s="196">
        <v>71</v>
      </c>
      <c r="S115" s="205">
        <f>Q115/R115</f>
        <v>13.746478873239436</v>
      </c>
      <c r="T115" s="159"/>
    </row>
    <row r="116" spans="1:20" ht="16.5" customHeight="1" x14ac:dyDescent="0.25">
      <c r="A116" s="24">
        <v>3</v>
      </c>
      <c r="B116" s="25">
        <v>70021</v>
      </c>
      <c r="C116" s="60" t="s">
        <v>70</v>
      </c>
      <c r="D116" s="195">
        <v>67</v>
      </c>
      <c r="E116" s="196">
        <v>16</v>
      </c>
      <c r="F116" s="197">
        <f t="shared" ref="F116:F122" si="37">(D116-E116)/D116</f>
        <v>0.76119402985074625</v>
      </c>
      <c r="G116" s="198">
        <v>33</v>
      </c>
      <c r="H116" s="199">
        <v>67</v>
      </c>
      <c r="I116" s="200">
        <v>16</v>
      </c>
      <c r="J116" s="203">
        <f t="shared" si="29"/>
        <v>0.6470588235294118</v>
      </c>
      <c r="K116" s="202">
        <v>35</v>
      </c>
      <c r="L116" s="196">
        <v>56</v>
      </c>
      <c r="M116" s="203">
        <f t="shared" si="30"/>
        <v>0.625</v>
      </c>
      <c r="N116" s="202">
        <v>19</v>
      </c>
      <c r="O116" s="196">
        <v>56</v>
      </c>
      <c r="P116" s="203">
        <f t="shared" si="31"/>
        <v>0.3392857142857143</v>
      </c>
      <c r="Q116" s="204">
        <v>910</v>
      </c>
      <c r="R116" s="196">
        <v>56</v>
      </c>
      <c r="S116" s="205">
        <f t="shared" si="36"/>
        <v>16.25</v>
      </c>
      <c r="T116" s="159"/>
    </row>
    <row r="117" spans="1:20" ht="16.5" customHeight="1" x14ac:dyDescent="0.25">
      <c r="A117" s="24">
        <v>4</v>
      </c>
      <c r="B117" s="25">
        <v>70040</v>
      </c>
      <c r="C117" s="60" t="s">
        <v>33</v>
      </c>
      <c r="D117" s="195">
        <v>56</v>
      </c>
      <c r="E117" s="196">
        <v>6</v>
      </c>
      <c r="F117" s="197">
        <f t="shared" si="37"/>
        <v>0.8928571428571429</v>
      </c>
      <c r="G117" s="198">
        <v>20</v>
      </c>
      <c r="H117" s="199">
        <v>56</v>
      </c>
      <c r="I117" s="200">
        <v>6</v>
      </c>
      <c r="J117" s="203">
        <f t="shared" si="29"/>
        <v>0.4</v>
      </c>
      <c r="K117" s="202">
        <v>23</v>
      </c>
      <c r="L117" s="196">
        <v>55</v>
      </c>
      <c r="M117" s="203">
        <f t="shared" si="30"/>
        <v>0.41818181818181815</v>
      </c>
      <c r="N117" s="202">
        <v>24</v>
      </c>
      <c r="O117" s="196">
        <v>55</v>
      </c>
      <c r="P117" s="203">
        <f t="shared" si="31"/>
        <v>0.43636363636363634</v>
      </c>
      <c r="Q117" s="204">
        <v>721</v>
      </c>
      <c r="R117" s="196">
        <v>55</v>
      </c>
      <c r="S117" s="205">
        <f t="shared" si="36"/>
        <v>13.109090909090909</v>
      </c>
      <c r="T117" s="168"/>
    </row>
    <row r="118" spans="1:20" ht="16.5" customHeight="1" x14ac:dyDescent="0.25">
      <c r="A118" s="24">
        <v>5</v>
      </c>
      <c r="B118" s="25">
        <v>70100</v>
      </c>
      <c r="C118" s="60" t="s">
        <v>109</v>
      </c>
      <c r="D118" s="195">
        <v>65</v>
      </c>
      <c r="E118" s="196">
        <v>5</v>
      </c>
      <c r="F118" s="197">
        <f t="shared" si="37"/>
        <v>0.92307692307692313</v>
      </c>
      <c r="G118" s="198">
        <v>48</v>
      </c>
      <c r="H118" s="199">
        <v>65</v>
      </c>
      <c r="I118" s="200">
        <v>5</v>
      </c>
      <c r="J118" s="203">
        <f t="shared" si="29"/>
        <v>0.8</v>
      </c>
      <c r="K118" s="202">
        <v>48</v>
      </c>
      <c r="L118" s="196">
        <v>69</v>
      </c>
      <c r="M118" s="203">
        <f t="shared" si="30"/>
        <v>0.69565217391304346</v>
      </c>
      <c r="N118" s="202">
        <v>32</v>
      </c>
      <c r="O118" s="196">
        <v>69</v>
      </c>
      <c r="P118" s="203">
        <f t="shared" si="31"/>
        <v>0.46376811594202899</v>
      </c>
      <c r="Q118" s="204">
        <v>1041</v>
      </c>
      <c r="R118" s="196">
        <v>69</v>
      </c>
      <c r="S118" s="205">
        <f t="shared" si="36"/>
        <v>15.086956521739131</v>
      </c>
      <c r="T118" s="168"/>
    </row>
    <row r="119" spans="1:20" ht="16.5" customHeight="1" x14ac:dyDescent="0.25">
      <c r="A119" s="24">
        <v>6</v>
      </c>
      <c r="B119" s="25">
        <v>70270</v>
      </c>
      <c r="C119" s="60" t="s">
        <v>35</v>
      </c>
      <c r="D119" s="195">
        <v>54</v>
      </c>
      <c r="E119" s="196">
        <v>20</v>
      </c>
      <c r="F119" s="197">
        <f t="shared" si="37"/>
        <v>0.62962962962962965</v>
      </c>
      <c r="G119" s="198">
        <v>18</v>
      </c>
      <c r="H119" s="199">
        <v>54</v>
      </c>
      <c r="I119" s="200">
        <v>20</v>
      </c>
      <c r="J119" s="203">
        <f t="shared" si="29"/>
        <v>0.52941176470588236</v>
      </c>
      <c r="K119" s="202">
        <v>19</v>
      </c>
      <c r="L119" s="196">
        <v>46</v>
      </c>
      <c r="M119" s="203">
        <f t="shared" si="30"/>
        <v>0.41304347826086957</v>
      </c>
      <c r="N119" s="202">
        <v>16</v>
      </c>
      <c r="O119" s="196">
        <v>46</v>
      </c>
      <c r="P119" s="203">
        <f t="shared" si="31"/>
        <v>0.34782608695652173</v>
      </c>
      <c r="Q119" s="204">
        <v>685</v>
      </c>
      <c r="R119" s="196">
        <v>46</v>
      </c>
      <c r="S119" s="205">
        <f t="shared" si="36"/>
        <v>14.891304347826088</v>
      </c>
      <c r="T119" s="159"/>
    </row>
    <row r="120" spans="1:20" ht="16.5" customHeight="1" x14ac:dyDescent="0.25">
      <c r="A120" s="24">
        <v>7</v>
      </c>
      <c r="B120" s="25">
        <v>70510</v>
      </c>
      <c r="C120" s="60" t="s">
        <v>12</v>
      </c>
      <c r="D120" s="206">
        <v>37</v>
      </c>
      <c r="E120" s="207">
        <v>5</v>
      </c>
      <c r="F120" s="197">
        <f t="shared" si="37"/>
        <v>0.86486486486486491</v>
      </c>
      <c r="G120" s="209">
        <v>15</v>
      </c>
      <c r="H120" s="210">
        <v>37</v>
      </c>
      <c r="I120" s="211">
        <v>5</v>
      </c>
      <c r="J120" s="213">
        <f t="shared" si="29"/>
        <v>0.46875</v>
      </c>
      <c r="K120" s="212">
        <v>15</v>
      </c>
      <c r="L120" s="207">
        <v>33</v>
      </c>
      <c r="M120" s="213">
        <f t="shared" si="30"/>
        <v>0.45454545454545453</v>
      </c>
      <c r="N120" s="212">
        <v>15</v>
      </c>
      <c r="O120" s="207">
        <v>33</v>
      </c>
      <c r="P120" s="213">
        <f t="shared" si="31"/>
        <v>0.45454545454545453</v>
      </c>
      <c r="Q120" s="214">
        <v>445</v>
      </c>
      <c r="R120" s="207">
        <v>33</v>
      </c>
      <c r="S120" s="215">
        <f t="shared" si="36"/>
        <v>13.484848484848484</v>
      </c>
      <c r="T120" s="159"/>
    </row>
    <row r="121" spans="1:20" ht="16.5" customHeight="1" x14ac:dyDescent="0.25">
      <c r="A121" s="24">
        <v>8</v>
      </c>
      <c r="B121" s="25">
        <v>10880</v>
      </c>
      <c r="C121" s="150" t="s">
        <v>140</v>
      </c>
      <c r="D121" s="195">
        <v>295</v>
      </c>
      <c r="E121" s="196">
        <v>51</v>
      </c>
      <c r="F121" s="201">
        <f t="shared" si="37"/>
        <v>0.82711864406779656</v>
      </c>
      <c r="G121" s="198">
        <v>95</v>
      </c>
      <c r="H121" s="199">
        <v>295</v>
      </c>
      <c r="I121" s="200">
        <v>51</v>
      </c>
      <c r="J121" s="203">
        <f t="shared" si="29"/>
        <v>0.38934426229508196</v>
      </c>
      <c r="K121" s="202">
        <v>105</v>
      </c>
      <c r="L121" s="196">
        <v>302</v>
      </c>
      <c r="M121" s="203">
        <f t="shared" si="30"/>
        <v>0.34768211920529801</v>
      </c>
      <c r="N121" s="202">
        <v>171</v>
      </c>
      <c r="O121" s="196">
        <v>302</v>
      </c>
      <c r="P121" s="203">
        <f t="shared" si="31"/>
        <v>0.56622516556291391</v>
      </c>
      <c r="Q121" s="204">
        <v>3671</v>
      </c>
      <c r="R121" s="196">
        <v>302</v>
      </c>
      <c r="S121" s="205">
        <f t="shared" si="36"/>
        <v>12.155629139072847</v>
      </c>
      <c r="T121" s="162"/>
    </row>
    <row r="122" spans="1:20" ht="15" customHeight="1" thickBot="1" x14ac:dyDescent="0.3">
      <c r="A122" s="56">
        <v>9</v>
      </c>
      <c r="B122" s="141">
        <v>10890</v>
      </c>
      <c r="C122" s="149" t="s">
        <v>171</v>
      </c>
      <c r="D122">
        <v>86</v>
      </c>
      <c r="E122" s="179">
        <v>11</v>
      </c>
      <c r="F122" s="197">
        <f t="shared" si="37"/>
        <v>0.87209302325581395</v>
      </c>
      <c r="G122" s="230">
        <v>25</v>
      </c>
      <c r="H122" s="231">
        <v>86</v>
      </c>
      <c r="I122" s="232">
        <v>11</v>
      </c>
      <c r="J122" s="180">
        <f t="shared" si="29"/>
        <v>0.33333333333333331</v>
      </c>
      <c r="K122" s="181">
        <v>34</v>
      </c>
      <c r="L122" s="179">
        <v>98</v>
      </c>
      <c r="M122" s="180">
        <f t="shared" si="30"/>
        <v>0.34693877551020408</v>
      </c>
      <c r="N122" s="181">
        <v>59</v>
      </c>
      <c r="O122" s="179">
        <v>98</v>
      </c>
      <c r="P122" s="180">
        <f>N122/O122</f>
        <v>0.60204081632653061</v>
      </c>
      <c r="Q122" s="233">
        <v>2437</v>
      </c>
      <c r="R122" s="234">
        <v>98</v>
      </c>
      <c r="S122" s="235">
        <f>Q122/R122</f>
        <v>24.867346938775512</v>
      </c>
      <c r="T122" s="167"/>
    </row>
    <row r="123" spans="1:20" ht="15.6" customHeight="1" thickBot="1" x14ac:dyDescent="0.3">
      <c r="A123" s="34">
        <f>A15+A28+A46+A66+A81+A112+A122</f>
        <v>110</v>
      </c>
      <c r="B123" s="359" t="s">
        <v>112</v>
      </c>
      <c r="C123" s="360"/>
      <c r="D123" s="335"/>
      <c r="E123" s="336"/>
      <c r="F123" s="337">
        <f>$F$5</f>
        <v>0.85587146876438014</v>
      </c>
      <c r="G123" s="338"/>
      <c r="H123" s="335"/>
      <c r="I123" s="339"/>
      <c r="J123" s="340">
        <f>$J$5</f>
        <v>0.64890551148970221</v>
      </c>
      <c r="K123" s="341"/>
      <c r="L123" s="342"/>
      <c r="M123" s="340">
        <f>$M$5</f>
        <v>0.59207172930424223</v>
      </c>
      <c r="N123" s="341"/>
      <c r="O123" s="342"/>
      <c r="P123" s="340">
        <f>$P$5</f>
        <v>0.44690758868312969</v>
      </c>
      <c r="Q123" s="337"/>
      <c r="R123" s="342"/>
      <c r="S123" s="343">
        <f>$S$5</f>
        <v>15.905449342736688</v>
      </c>
      <c r="T123" s="170"/>
    </row>
    <row r="124" spans="1:20" x14ac:dyDescent="0.25">
      <c r="A124" s="1"/>
      <c r="B124" s="1"/>
    </row>
    <row r="125" spans="1:20" x14ac:dyDescent="0.25">
      <c r="A125" s="1"/>
      <c r="B125" s="1"/>
    </row>
    <row r="126" spans="1:20" x14ac:dyDescent="0.25">
      <c r="A126" s="1"/>
      <c r="B126" s="1"/>
    </row>
  </sheetData>
  <mergeCells count="17">
    <mergeCell ref="B123:C123"/>
    <mergeCell ref="B1:F1"/>
    <mergeCell ref="B113:C113"/>
    <mergeCell ref="B16:C16"/>
    <mergeCell ref="B29:C29"/>
    <mergeCell ref="B47:C47"/>
    <mergeCell ref="B67:C67"/>
    <mergeCell ref="B82:C82"/>
    <mergeCell ref="D3:F3"/>
    <mergeCell ref="C3:C4"/>
    <mergeCell ref="B3:B4"/>
    <mergeCell ref="Q3:S3"/>
    <mergeCell ref="T3:T4"/>
    <mergeCell ref="A3:A4"/>
    <mergeCell ref="G3:J3"/>
    <mergeCell ref="K3:M3"/>
    <mergeCell ref="N3:P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2022-2023 свод</vt:lpstr>
      <vt:lpstr>2022 диаграммы</vt:lpstr>
      <vt:lpstr>2022 исходные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2022-10-21T09:46:47Z</dcterms:modified>
</cp:coreProperties>
</file>